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328"/>
  <workbookPr codeName="ThisWorkbook" defaultThemeVersion="124226"/>
  <bookViews>
    <workbookView xWindow="65416" yWindow="65416" windowWidth="20730" windowHeight="1116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Osittaja_Hashtags_in_Tweet">#N/A</definedName>
    <definedName name="Osittaja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<sst xmlns="http://schemas.openxmlformats.org/spreadsheetml/2006/main" count="21353" uniqueCount="4040">
  <si>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</si>
  <si>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</si>
  <si>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</si>
  <si>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</si>
  <si>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</si>
  <si>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</si>
  <si>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</si>
  <si>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</si>
  <si>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</si>
  <si>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</si>
  <si>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</si>
  <si>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</si>
  <si>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</si>
  <si>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</si>
  <si>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</si>
  <si>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</si>
  <si>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</si>
  <si>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</si>
  <si>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</si>
  <si>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</si>
  <si>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</si>
  <si>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</si>
  <si>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</si>
  <si>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</si>
  <si>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</si>
  <si>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</si>
  <si>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</si>
  <si>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</si>
  <si>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</si>
  <si>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</si>
  <si>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</si>
  <si>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</si>
  <si>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</si>
  <si>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</si>
  <si>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</si>
  <si>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</si>
  <si>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</si>
  <si>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</si>
  <si>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</si>
  <si>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</si>
  <si>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</si>
  <si>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</si>
  <si>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</si>
  <si>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</si>
  <si>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</si>
  <si>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</si>
  <si>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</si>
  <si>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</si>
  <si>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</si>
  <si>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</si>
  <si>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</si>
  <si>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</si>
  <si>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</si>
  <si>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</si>
  <si>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</si>
  <si>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</si>
  <si>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</si>
  <si>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</si>
  <si>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</si>
  <si>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</si>
  <si>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</si>
  <si>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</si>
  <si>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</si>
  <si>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</si>
  <si>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</si>
  <si>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</si>
  <si>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</si>
  <si>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</si>
  <si>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</si>
  <si>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</si>
  <si>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</si>
  <si>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</si>
  <si>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</si>
  <si>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</si>
  <si>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</si>
  <si>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</si>
  <si>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</si>
  <si>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</si>
  <si>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</si>
  <si>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</si>
  <si>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</si>
  <si>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</si>
  <si>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</si>
  <si>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</si>
  <si>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</si>
  <si>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</si>
  <si>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</si>
  <si>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</si>
  <si>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</si>
  <si>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</si>
  <si>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</si>
  <si>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</si>
  <si>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</si>
  <si>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</si>
  <si>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</si>
  <si>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</si>
  <si>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</si>
  <si>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</si>
  <si>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</si>
  <si>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</si>
  <si>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</si>
  <si>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</si>
  <si>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</si>
  <si>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</si>
  <si>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</si>
  <si>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</si>
  <si>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</si>
  <si>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</si>
  <si>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</si>
  <si>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</si>
  <si>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</si>
  <si>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</si>
  <si>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</si>
  <si>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</si>
  <si>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</si>
  <si>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</si>
  <si>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</si>
  <si>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</si>
  <si>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</si>
  <si>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</si>
  <si>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</si>
  <si>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</si>
  <si>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</si>
  <si>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</si>
  <si>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</si>
  <si>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</si>
  <si>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</si>
  <si>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</si>
  <si>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</si>
  <si>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</si>
  <si>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</si>
  <si>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</si>
  <si>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</si>
  <si>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</si>
  <si>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</si>
  <si>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</si>
  <si>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</si>
  <si>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</si>
  <si>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</si>
  <si>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</si>
  <si>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</si>
  <si>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</si>
  <si>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</si>
  <si>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</si>
  <si>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</si>
  <si>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</si>
  <si>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</si>
  <si>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</si>
  <si>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</si>
  <si>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</si>
  <si>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</si>
  <si>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</si>
  <si>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</si>
  <si>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</si>
  <si>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</si>
  <si>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</si>
  <si>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</si>
  <si>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</si>
  <si>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</si>
  <si>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</si>
  <si>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</si>
  <si>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</si>
  <si>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</si>
  <si>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</si>
  <si>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</si>
  <si>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</si>
  <si>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</si>
  <si>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</si>
  <si>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</si>
  <si>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</si>
  <si>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</si>
  <si>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</si>
  <si>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</si>
  <si>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</si>
  <si>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</si>
  <si>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</si>
  <si>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</si>
  <si>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</si>
  <si>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</si>
  <si>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</si>
  <si>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</si>
  <si>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</si>
  <si>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</si>
  <si>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</si>
  <si>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</si>
  <si>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</si>
  <si>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</si>
  <si>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</si>
  <si>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</si>
  <si>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</si>
  <si>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</si>
  <si>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</si>
  <si>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</si>
  <si>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</si>
  <si>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</si>
  <si>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</si>
  <si>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</si>
  <si>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</si>
  <si>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</si>
  <si>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</si>
  <si>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</si>
  <si>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</si>
  <si>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</si>
  <si>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</si>
  <si>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</si>
  <si>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</si>
  <si>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</si>
  <si>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</si>
  <si>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</si>
  <si>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</si>
  <si>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</si>
  <si>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</si>
  <si>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</si>
  <si>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</si>
  <si>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</si>
  <si>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</si>
  <si>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</si>
  <si>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</si>
  <si>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</si>
  <si>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</si>
  <si>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</si>
  <si>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</si>
  <si>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</si>
  <si>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</si>
  <si>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</si>
  <si>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</si>
  <si>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</si>
  <si>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</si>
  <si>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</si>
  <si>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</si>
  <si>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</si>
  <si>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</si>
  <si>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</si>
  <si>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</si>
  <si>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</si>
  <si>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attiandersson</t>
  </si>
  <si>
    <t>abrahamsson_sv</t>
  </si>
  <si>
    <t>karpstryparn_ii</t>
  </si>
  <si>
    <t>fransmeyer</t>
  </si>
  <si>
    <t>eerolasami</t>
  </si>
  <si>
    <t>protestera_mera</t>
  </si>
  <si>
    <t>marizanti</t>
  </si>
  <si>
    <t>notofnandeu</t>
  </si>
  <si>
    <t>kimthecynic</t>
  </si>
  <si>
    <t>broaddict2</t>
  </si>
  <si>
    <t>runriste</t>
  </si>
  <si>
    <t>koshermackan</t>
  </si>
  <si>
    <t>olavmosfjell</t>
  </si>
  <si>
    <t>holdkjeftayat</t>
  </si>
  <si>
    <t>timoriikonen67</t>
  </si>
  <si>
    <t>batcheeba</t>
  </si>
  <si>
    <t>olavtorvund</t>
  </si>
  <si>
    <t>stigfostervold</t>
  </si>
  <si>
    <t>syklemil</t>
  </si>
  <si>
    <t>muihonlau</t>
  </si>
  <si>
    <t>haakon_d</t>
  </si>
  <si>
    <t>vhd_feminist</t>
  </si>
  <si>
    <t>ayaanle_bdi</t>
  </si>
  <si>
    <t>fykomfei</t>
  </si>
  <si>
    <t>dunyadufria</t>
  </si>
  <si>
    <t>gunleik</t>
  </si>
  <si>
    <t>unrealfredrik</t>
  </si>
  <si>
    <t>hawatako</t>
  </si>
  <si>
    <t>kattaren</t>
  </si>
  <si>
    <t>mortenwinnberg</t>
  </si>
  <si>
    <t>56rasin</t>
  </si>
  <si>
    <t>gardrotmo</t>
  </si>
  <si>
    <t>naughtybadgoy</t>
  </si>
  <si>
    <t>torwiig</t>
  </si>
  <si>
    <t>chmrazzaq</t>
  </si>
  <si>
    <t>torveteran</t>
  </si>
  <si>
    <t>sgaarder</t>
  </si>
  <si>
    <t>pelle_z</t>
  </si>
  <si>
    <t>solrosp</t>
  </si>
  <si>
    <t>doublewsinglev</t>
  </si>
  <si>
    <t>perarnebjrk</t>
  </si>
  <si>
    <t>madeleinemaddis</t>
  </si>
  <si>
    <t>sirajs0l</t>
  </si>
  <si>
    <t>idlandk</t>
  </si>
  <si>
    <t>ns_norden</t>
  </si>
  <si>
    <t>thaumpenguin</t>
  </si>
  <si>
    <t>mansoor1982</t>
  </si>
  <si>
    <t>sortulv</t>
  </si>
  <si>
    <t>hansbrenna</t>
  </si>
  <si>
    <t>erikbra</t>
  </si>
  <si>
    <t>linguistvera</t>
  </si>
  <si>
    <t>ragnarbangmoe</t>
  </si>
  <si>
    <t>vetlemravnvedal</t>
  </si>
  <si>
    <t>monastrand</t>
  </si>
  <si>
    <t>nummisuutatwit</t>
  </si>
  <si>
    <t>fadumoooooo</t>
  </si>
  <si>
    <t>unnimay</t>
  </si>
  <si>
    <t>bessviken</t>
  </si>
  <si>
    <t>johanbendtsen</t>
  </si>
  <si>
    <t>lyktestolpe</t>
  </si>
  <si>
    <t>markrial</t>
  </si>
  <si>
    <t>mohamabd86</t>
  </si>
  <si>
    <t>squintyswij</t>
  </si>
  <si>
    <t>permanentnick</t>
  </si>
  <si>
    <t>hmmmhmmmmhmm</t>
  </si>
  <si>
    <t>bulmersjente</t>
  </si>
  <si>
    <t>eivindtraedal</t>
  </si>
  <si>
    <t>supercamilla</t>
  </si>
  <si>
    <t>carnage_con</t>
  </si>
  <si>
    <t>politiikkatv</t>
  </si>
  <si>
    <t>findusfindus1</t>
  </si>
  <si>
    <t>vonjari</t>
  </si>
  <si>
    <t>queenofonnela</t>
  </si>
  <si>
    <t>thinkingness9</t>
  </si>
  <si>
    <t>truth_detectiv3</t>
  </si>
  <si>
    <t>apepusekatt</t>
  </si>
  <si>
    <t>knooten</t>
  </si>
  <si>
    <t>alfhaga</t>
  </si>
  <si>
    <t>oscar_hp</t>
  </si>
  <si>
    <t>simen_eriksen</t>
  </si>
  <si>
    <t>ragholmas</t>
  </si>
  <si>
    <t>aslakr</t>
  </si>
  <si>
    <t>fyrmorsaren</t>
  </si>
  <si>
    <t>pojken_ade</t>
  </si>
  <si>
    <t>kruxigt</t>
  </si>
  <si>
    <t>ingridnesse</t>
  </si>
  <si>
    <t>svenskrebell</t>
  </si>
  <si>
    <t>blanchebullshit</t>
  </si>
  <si>
    <t>tarukemppainen</t>
  </si>
  <si>
    <t>tuijavuorinen</t>
  </si>
  <si>
    <t>villemakel</t>
  </si>
  <si>
    <t>noirdavi</t>
  </si>
  <si>
    <t>jantunenkaarina</t>
  </si>
  <si>
    <t>vapaustaistelu</t>
  </si>
  <si>
    <t>mikaeljungner</t>
  </si>
  <si>
    <t>fingerlickins</t>
  </si>
  <si>
    <t>gospelofpuns</t>
  </si>
  <si>
    <t>finlandpost</t>
  </si>
  <si>
    <t>hgtvp_msga</t>
  </si>
  <si>
    <t>tiinakeskimki</t>
  </si>
  <si>
    <t>plaitteri</t>
  </si>
  <si>
    <t>antirasisti</t>
  </si>
  <si>
    <t>dalmas69166141</t>
  </si>
  <si>
    <t>se_illusionen14</t>
  </si>
  <si>
    <t>mariacancan</t>
  </si>
  <si>
    <t>fuchsiablix</t>
  </si>
  <si>
    <t>frebrake</t>
  </si>
  <si>
    <t>david_nilssonn6</t>
  </si>
  <si>
    <t>jasperton9</t>
  </si>
  <si>
    <t>icelandicnation</t>
  </si>
  <si>
    <t>kentflink1</t>
  </si>
  <si>
    <t>talginjektion</t>
  </si>
  <si>
    <t>neonaziwallets</t>
  </si>
  <si>
    <t>fagermerja</t>
  </si>
  <si>
    <t>patriootti63</t>
  </si>
  <si>
    <t>martin__nf</t>
  </si>
  <si>
    <t>holmqvist_nf</t>
  </si>
  <si>
    <t>jonssondes</t>
  </si>
  <si>
    <t>theboytoknow</t>
  </si>
  <si>
    <t>hannes1236</t>
  </si>
  <si>
    <t>juudassoini</t>
  </si>
  <si>
    <t>suvikunnas</t>
  </si>
  <si>
    <t>suomisos</t>
  </si>
  <si>
    <t>askoliukkonen</t>
  </si>
  <si>
    <t>itsekurikunnia</t>
  </si>
  <si>
    <t>erkkipekkala1</t>
  </si>
  <si>
    <t>huuhtanenpanu</t>
  </si>
  <si>
    <t>brookerpapper</t>
  </si>
  <si>
    <t>ilmastovaalit</t>
  </si>
  <si>
    <t>aseenkatkija</t>
  </si>
  <si>
    <t>bladetledare</t>
  </si>
  <si>
    <t>solsjo</t>
  </si>
  <si>
    <t>erikniva</t>
  </si>
  <si>
    <t>erik_helmerson</t>
  </si>
  <si>
    <t>andreascervenka</t>
  </si>
  <si>
    <t>aminamnzr</t>
  </si>
  <si>
    <t>oisincantwell</t>
  </si>
  <si>
    <t>johangjohansson</t>
  </si>
  <si>
    <t>jgynnhammar</t>
  </si>
  <si>
    <t>christersfeir</t>
  </si>
  <si>
    <t>rektorhamid</t>
  </si>
  <si>
    <t>mortenstinus</t>
  </si>
  <si>
    <t>varisverkosto</t>
  </si>
  <si>
    <t>elizabethhahita</t>
  </si>
  <si>
    <t>lightroom03</t>
  </si>
  <si>
    <t>sagajo</t>
  </si>
  <si>
    <t>robin_bockman</t>
  </si>
  <si>
    <t>mikkikauste</t>
  </si>
  <si>
    <t>freddiwaselius</t>
  </si>
  <si>
    <t>makelamika</t>
  </si>
  <si>
    <t>stefanlun</t>
  </si>
  <si>
    <t>par_oberg</t>
  </si>
  <si>
    <t>johanpolisbd</t>
  </si>
  <si>
    <t>agenttuna</t>
  </si>
  <si>
    <t>solgranat</t>
  </si>
  <si>
    <t>philanthropizt</t>
  </si>
  <si>
    <t>iiiiii_x_iiiiii</t>
  </si>
  <si>
    <t>makedni</t>
  </si>
  <si>
    <t>hanifbali</t>
  </si>
  <si>
    <t>mr_anderzson</t>
  </si>
  <si>
    <t>atinaj01</t>
  </si>
  <si>
    <t>pascalidou</t>
  </si>
  <si>
    <t>strandhall</t>
  </si>
  <si>
    <t>kettilsmead</t>
  </si>
  <si>
    <t>gotiskaklubben</t>
  </si>
  <si>
    <t>nytimesworld</t>
  </si>
  <si>
    <t>magnusranstorp</t>
  </si>
  <si>
    <t>starbuzzed75</t>
  </si>
  <si>
    <t>superlasse1</t>
  </si>
  <si>
    <t>olalarsmo</t>
  </si>
  <si>
    <t>ramonafransson</t>
  </si>
  <si>
    <t>johnnya___</t>
  </si>
  <si>
    <t>juicesubvert</t>
  </si>
  <si>
    <t>sakurabaks</t>
  </si>
  <si>
    <t>mariahindalias</t>
  </si>
  <si>
    <t>sofielowenmark</t>
  </si>
  <si>
    <t>bodyimano</t>
  </si>
  <si>
    <t>pwolodarski</t>
  </si>
  <si>
    <t>dn_ledare</t>
  </si>
  <si>
    <t>dagensnyheter</t>
  </si>
  <si>
    <t>beckmansasikter</t>
  </si>
  <si>
    <t>a_sokolnicki</t>
  </si>
  <si>
    <t>teknikfornuft</t>
  </si>
  <si>
    <t>essensielt_no</t>
  </si>
  <si>
    <t>jonathanleman</t>
  </si>
  <si>
    <t>robinfridays</t>
  </si>
  <si>
    <t>expressendebatt</t>
  </si>
  <si>
    <t>traynspotting</t>
  </si>
  <si>
    <t>jonsson_henrik</t>
  </si>
  <si>
    <t>miavest66</t>
  </si>
  <si>
    <t>realtimewwii</t>
  </si>
  <si>
    <t>erna_solberg</t>
  </si>
  <si>
    <t>ygeman</t>
  </si>
  <si>
    <t>naitwit</t>
  </si>
  <si>
    <t>parkadolf</t>
  </si>
  <si>
    <t>alvaswe</t>
  </si>
  <si>
    <t>mh_sthlm</t>
  </si>
  <si>
    <t>pogo_pedagog1</t>
  </si>
  <si>
    <t>altpontus</t>
  </si>
  <si>
    <t>kenteklund</t>
  </si>
  <si>
    <t>marienordin6</t>
  </si>
  <si>
    <t>jonnasima</t>
  </si>
  <si>
    <t>swedenaway</t>
  </si>
  <si>
    <t>jimmieakesson</t>
  </si>
  <si>
    <t>ulricaedlund</t>
  </si>
  <si>
    <t>saghult</t>
  </si>
  <si>
    <t>tobiashubinette</t>
  </si>
  <si>
    <t>tyar_ente</t>
  </si>
  <si>
    <t>veronicapalm</t>
  </si>
  <si>
    <t>johansventon</t>
  </si>
  <si>
    <t>mcbenke</t>
  </si>
  <si>
    <t>lufswe</t>
  </si>
  <si>
    <t>lufsthlm</t>
  </si>
  <si>
    <t>Mentions</t>
  </si>
  <si>
    <t>Replies to</t>
  </si>
  <si>
    <t>Retweet</t>
  </si>
  <si>
    <t>@JGynnhammar @JohanGJohansson @oisincantwell @aminamnzr @andreascervenka @Erik_Helmerson @ErikNiva @Solsjo @bladetledare De värsta övertrampen gjorde dock Arbetaren, som publicerade en vidrig text med uthängningar som Nordfront snodde och publicerade rakt av, och Expressen med Thomas Mattssons till smicker klent kamouflerade uthängning på Expressen kultur. Både fick mycket hård kritik i PON.</t>
  </si>
  <si>
    <t>@Karpstryparn_II @rektorhamid @ChristerSfeir Jag tycker det är för jobbigt att väga alla ord på guldvåg. Jag står fast vid obskyrt. Visst såg jag att det fanns andra länkar också, men Nordfront, som var placerad högst upp, var den jag fastnade för. Så Nordfront är för NMR ungefär vad Aftonbladet är för Socialdemokraterna?</t>
  </si>
  <si>
    <t>@Abrahamsson_sv @rektorhamid @ChristerSfeir Absolut, allting är relativt, där är jag helt enig med dig. Men angående obskyrt: Kunde du inte komma på något bättre? För om du inte har sett det så länkar jag till annat också. Nej, du länkar inte till NMR:s hemsida, även om Nordfront är NMR:s nyhetsorgan så är det inte NMR.</t>
  </si>
  <si>
    <t>@Abrahamsson_sv @rektorhamid @ChristerSfeir Ja, det är ju upp till dig vilka ord du vill väga naturligtvis. Angående obskyrt: Uppenbarligen så lever vi i skilda världar, för obskyrt är det verkligen inte. Angående högst upp: Hehe, just DÅ var Nordfront det, ja, men den nyhet som är först för tillfället hamnar högst upp.</t>
  </si>
  <si>
    <t>@Abrahamsson_sv @rektorhamid @ChristerSfeir Angående "Så Nordfront är för NMR ungefär vad Aftonbladet är för Socialdemokraterna?": Japp. Bra jämförelse förresten.</t>
  </si>
  <si>
    <t>@mortenstinus Berlingske: "Søren Hviid Pedersen, som repræsenterer en sjælden nationalkonservativ stemme.."
Nej, SHP er længere ude end det, når han deltager på Mosbjerg sammen med Danmarks Nationale Front, Nordfront og DNSB miljøet - så er han højreekstremist
https://t.co/o9nu27IKaH</t>
  </si>
  <si>
    <t>@VarisVerkosto Hyökkäykset kun eivät noudata jotain fanchise-tyyppistä al-Qaida terrorismia tai edes johtajatonta vastarinta-taktiikkaa. Nämä hyökkäykset vaikuttavat juurikin patologisilta, eikä koordinoiduilta.</t>
  </si>
  <si>
    <t>Ett helt suveränt tal av @Holmqvist_NF från 1 maj 2018 i Boden.
Mycket bra jobbat, Simon!
Detta tal får ni inte missa!
Gå in på Nordfront och donera en slant också!
#NMR2022
https://t.co/KQnZ0GobEo</t>
  </si>
  <si>
    <t>@lightroom03 @ElizabethHahita Lite som att säga Nordfront är inte judefientliga - de är bara kritiska mot "zionismen". Utan jämförelse i övrigt.</t>
  </si>
  <si>
    <t>@robin_bockman @sagajo Jo, men NYTs story handlar inte om medveten högerextrem konspiration utan om vad och hur miljön kopplas ihop. Chang t ex vare sig styrs* av ryssar eller samarbetar med nordfront. Han deltar ändå.
*) min bedömning</t>
  </si>
  <si>
    <t>@MakelaMika @freddiwaselius @mikkikauste Ja jos esim. vastarinta on vahvaa, tulee kutsua vaikkapa poliisi. Opettaja ei voi antautua miten voimakkaan väkivallan käyttöön tahansa.</t>
  </si>
  <si>
    <t>@hgtvp_MSGA @dalmas69166141 @par_oberg @StefanLun Jepp, sök på mitt namn på Nordfront.</t>
  </si>
  <si>
    <t>Snart är det dags för Radio Nordfront - LIVE.
https://t.co/pewKaVpo0U</t>
  </si>
  <si>
    <t>Innså at jeg ikke har lagt ut noe siden 2017.
Synes forsatt at Nordfront suger balle</t>
  </si>
  <si>
    <t>Juutalaisen pedofiilijohtaja Jeffrey Epsteinin ”itsemurha” herättää kysymyksiä https://t.co/qAIVxabJIL</t>
  </si>
  <si>
    <t>– Jeg tror det at han leste bibelen forverret ting, for han ble helt oppslukt av den og forsvant mer og mer inn i en slags boble.
Hun sier også at siktede på et tidspunkt sa at han vurderte å melde seg inn i den nynazistiske organisasjonen Nordfront.</t>
  </si>
  <si>
    <t>Når du vurderer å melde deg inn i Nordfront så er det ikke akkurat "har lest Bibelen" som er det vesentlige. Da er du en voldelig rasist og nazist. Ikke først og fremst en bibel-lesende kristen eller konservativ.
https://t.co/vdMXrAYL0S</t>
  </si>
  <si>
    <t>@JohanpolisBD Johan, jag är intresserad av många sajter. Från Paragraf till Nordfront, från Fox till Politico. Ryska sajter, Japanska sajter. Jag är intresserad av underrättelser och pusslet och intressena. CA, utan förvåning. Det var/är sannolikt att det händer. FB är en guldgruva.</t>
  </si>
  <si>
    <t>@philanthropizt @SolGranat @AgentTuna Om de våldtagna barnens föräldrar röstar sjuklövern så får dom vä vad dom röstat för?
 https://t.co/fYqOPmuaJW https://t.co/ZqtWk7b3Mx</t>
  </si>
  <si>
    <t>@strandhall @pascalidou @atinaj01 @mr_anderzson @hanifbali @Makedni @iiiiii_x_iiiiii Tillbaka till topic Annika. Vet du om att Utlänningar är kraftigt överrepresenterade inom gruppvåldtäkt mot minderåriga?
https://t.co/lOHwCwAk0X https://t.co/VvNMF7Vv7I</t>
  </si>
  <si>
    <t>@gotiskaklubben @KettilsMead Nåt om osynlig info i länkar som visar utbredd högerextremism. Finns ju referens ibland om varifrån länk kopierats, så vem som helst, inkl ärkebiskop, kan råka få med osynlig nordfront-referens i kopierad DN-länk. Sen kanske Samnytt är högerextremt om NYT frågat Expo.</t>
  </si>
  <si>
    <t>I söndagens Radio Nordfront bestämdes det att han är handgnuggare. https://t.co/0eEj5ItCZ2</t>
  </si>
  <si>
    <t>"Hun sier også at siktede på et tidspunkt sa at han vurderte å melde seg inn i den nynazistiske organisasjonen Nordfront.
– Da sa vi «det mener du ikke», og han svarte: «nei, jeg mener kanskje ikke det, men jeg synes de har mange gode poenger».
https://t.co/AJZcs2LEmE</t>
  </si>
  <si>
    <t>@superlasse1 @starbuzzed75 @MagnusRanstorp @nytimesworld Jag googlade och fick upp att DN skrivit att det är:
Nordfront, Fria Tider, Avpixlat, Nya Tider, Nya Dagbladet och Vaken.
Så det är inte vi.</t>
  </si>
  <si>
    <t>@OlaLarsmo @KentFlink1 Den annonsen dyker också upp på nazisternas sajt Nordfront.</t>
  </si>
  <si>
    <t>#AutoNazi$Bot #Nordfront daily wallet summary report (Lifetime Numbers): 
Rec: 6.53148454 BTC ~$76,893.23 USD
Spent: 2.98048606 BTC ~$35,088.38 USD
Bal: 3.55099848 BTC ~$41,804.85 USD. https://t.co/0426L6mfH4</t>
  </si>
  <si>
    <t>#AutoNazi$Bot #Nordfront daily wallet summary report (Lifetime Numbers): 
Rec: 6.53148454 BTC ~$74,416.68 USD
Spent: 2.98048606 BTC ~$33,958.26 USD
Bal: 3.55099848 BTC ~$40,458.41 USD. https://t.co/ijFdS2pBu2</t>
  </si>
  <si>
    <t>#Aut0P0st_B0t ##AutoNazi$Bot #Nordfront daily wallet summary report (Lifetime Numbers): 
Rec: 6.53148454 BTC ~$74,416.68 USD
Spent: 2.98048606 BTC ~$33,958.26 USD
Bal: 3.55099848 BTC ~$40,458.41 USD. https://t.co/ijFdS2pBu2 https://t.co/wp2B23jhXb</t>
  </si>
  <si>
    <t>@juicesubvert @JohnnyA___ @RamonaFransson Nordfront har skrivit kort om fallet, kanske Fria tider också men tror ingen annan alternativmedia. Om det varit 12 afrikaner/araber hade nog resten av gänget skrivit om det...</t>
  </si>
  <si>
    <t>Det er litt urovekkende at når elev varsler om at annen elev har tenkt å bli med i Nordfront og snakker om at det kommer en rasekrig, så blir det ikke oppfattet som alvorlig nok eller "grunn til bekymring" av Folkehøgskolen.
https://t.co/w046G01jIR</t>
  </si>
  <si>
    <t>Hänen sanansa kulkevat kaikkea yhdistäen, kaikkea sovittaen maailman yli ja loiskivat kuin kevätsade jäävuoria vastaan. Kaikkialla kohtaa niitä vastarinta.</t>
  </si>
  <si>
    <t>På højskolen hvor den formodede gerningsmand bag lørdagens moske-angreb gik indtil maj, fortalte han bl.a. om at ville kontakte den højreekstreme gruppering Nordfront, der er forbudt i Finland, for at få våbentræning https://t.co/CvGffMSaYS #dkmedier</t>
  </si>
  <si>
    <t>@mariahindalias @SakurabaKS @CheyGayvara Jag menar, återigen, inte att NMR är nå snälla gossar som har rätt i sin ideologi. Men du rekommenderade precis en person som ofta länkar till och stöder AFA, och specifikt länkar till deras doxxing. Som en som håller "god ton".
Kunde lika bra länkat till nordfront.</t>
  </si>
  <si>
    <t>@mariahindalias @SakurabaKS @CheyGayvara Ah, det är ju deras variant när de inte har nått argument. En slagdänga liksom.
Undrar fortfarande varför du tycker Emma har god ton med sin inblandning i AFA och deras doxxing av motståndare? Bland annat. Är Nordfront också god ton?</t>
  </si>
  <si>
    <t>@BodyImano @SofieLowenmark Inte heller hört talas om just dessa, däremot NMR/nordfront har jag läst och diskuterat med ett antal gånger.</t>
  </si>
  <si>
    <t>@JuudasSoini's account is temporarily unavailable because it violates the Twitter Media Policy. Learn more.</t>
  </si>
  <si>
    <t>«og gjøre sånn som vi egentlig gjorde på 90-tallet, vende nynazismen, eh og nå rasismen ryggen» erna, sier du at høyreekstremisten som frivillig spankulerte inn i en moske for å skyte uskyldige mennesker, ikke er nazist? har du ikke sett nordfront og sian i det siste?</t>
  </si>
  <si>
    <t>Juutalaisjohtajat: Valkoisia kansallismielisiä kohdeltava kuin muslimiterroristeja
https://t.co/488pbqczwb</t>
  </si>
  <si>
    <t>@chupotterr0000 NORDFRONT es un partido "Nacional SOCIALISTA”</t>
  </si>
  <si>
    <t>Näetkö antisemitismiä tässä pilakuvassa? Juutalaisjärjestöt näkevät! https://t.co/rw9D39Uueq käyttäen @vastarinta1</t>
  </si>
  <si>
    <t>#juutalaiset Mitenkäs kansallisvaltio Israelin ja juutalaismielisiä kannattajija olisi heidän mielestä kohdeltava? https://t.co/SPyn0kctKN</t>
  </si>
  <si>
    <t>@beckmansasikter @dagensnyheter @dn_ledare @pwolodarski Ursäkta mig? Varför skulle inte du få länka till NyheterIdag? Skall DN bestämma det? Det bestämmer lagen. DN står inte över lagen. Sluta låta media styra den fria debatten. Nordfront är väl en sak, men NyheterIdag?</t>
  </si>
  <si>
    <t>@teknikfornuft @A_Sokolnicki Att vi ens har denna diskussion i ett fritt land? Det är väl en sak att länka till exempelvis tydligt rasistiska Nordfront, men NyheterIdag? Kom igen. DN behöver bli lite mer NyheterIdag och bredda sina perspektiv.</t>
  </si>
  <si>
    <t>https://t.co/rq6DDNgOB3 #yhteiskunta #raha #perseestä #tuote #ravitsemus #hyvinvointivaltio #terveydenhuolto #voitto #bisnes #yritys #menestyminen #vastarinta</t>
  </si>
  <si>
    <t>Eldre FØR:Kilder til uant visdom, maner respekt og beundring
Eldre NÅ:Bestefar har fått pornovirus etter å ha delt memes fra Nordfront igjen</t>
  </si>
  <si>
    <t>@Essensielt_no Hvis Resett forebygger muslimhat, så må jo Nordfront være en spydspiss i kampen mot jødehat..</t>
  </si>
  <si>
    <t>@RobinFridays @JonathanLeman Tja, han sprider antisemitisk galla till exempel. Googla Nordfront + Lasse Wilhelmsson</t>
  </si>
  <si>
    <t>Måtte det komma något gott ur NS utbrytningen! Klart det bidrar inget bra om man är missnöjd med en organisation men de indicier jag har fått så har NMR sakta men säkert varit på stadig frammarsch samt är Nordfront en av Sveriges bästa alternativa medier. Svenska folket &amp;gt; Ego https://t.co/uaqMsndwln</t>
  </si>
  <si>
    <t>@Traynspotting @ExpressenDebatt Att ge sken av att Sebastian Marquez von Hage skulle vara involverad med nazister/Nordfront är väl sannolikt ett åtalbart förtal.</t>
  </si>
  <si>
    <t>https://t.co/GShXZy32dT</t>
  </si>
  <si>
    <t>https://t.co/nnIqVCBxJI</t>
  </si>
  <si>
    <t>Mamselli jätti pois tarjottimet henkilöstöravintola Kajateriasta #ympäristöteko #resurssiviisaus . Ensimmäinen viikko takana ja pahin vastarinta alkaa onneksi jo laantua. Pieniä toimivuutta lisääviä muutoksia vielä tulossa. https://t.co/wczTu2AMVm</t>
  </si>
  <si>
    <t>@MiaVest66 @MagnusRanstorp @jonsson_henrik Ja, jag skulle också vara väldigt intresserad av vart denna påverkan kommer ifrån? Pratar vi nordfront, friatider, nyheteridag, svd, GP eller DN. Även, vad är innehållet och syftet i denna påverkan? Finns det påverkanskrafter från andra hållet? Hur ser de ut?</t>
  </si>
  <si>
    <t>Hienoa, että Kansallinen Vastarintakin osallistuu #Kukkavirta188:aan _xD83D__xDC4D__xD83C__xDFFB_
KAIKKI isänmaalliset nyt yhtenä rintamana Suomen hullua suvakkihallintoa kaatamaan! 
Nähdään sunnuntaina Turussa klo 12 _xD83D__xDE42_
https://t.co/X2NBQZxgGR</t>
  </si>
  <si>
    <t>Turun terrori-iskun muistotapahtuma kokoontuu Vähätorilla https://t.co/wkmHuIJlOT #turku188 https://t.co/Mq0HeKExCS</t>
  </si>
  <si>
    <t>Mielenkiintoista seurata toista maailmansotaa twiitteinä @RealTimeWWII. Saksa otettiin Venäjällä kukkasin vastaan -41. Mutta kun sotavankeja, juutalaisia ja muita ”epäilyttäviä” ammuttiin pilvin pimein, ja kun venäläisiä kohdeltiin ali-ihmisinä, vastarinta koveni. Kumma juttu _xD83E__xDD14_</t>
  </si>
  <si>
    <t>@ParkAdolf @naitwit @MagnusRanstorp @Ygeman @erna_solberg Ja det är ju bara det dom gör nu för tiden, iofs så skapade ju nordfront en syjunta grupp nyligen så dom expanderar.</t>
  </si>
  <si>
    <t>@Traynspotting @ExpressenDebatt Det är väl ingen som tvingar dig att läsa? _xD83D__xDE0F_
Hade du dessutom orkat följa länken så hade du sett att Nordfront bara citerar ett öppet brev han skrev till SvD.
Var står det att han är uttalad nazist?</t>
  </si>
  <si>
    <t>Kokoelma naurettavimpia holokaustivalheita https://t.co/xSSx4z6LRp</t>
  </si>
  <si>
    <t>Vihreiden Pekka Hätösestä tuli mainehaitta PolPolle https://t.co/bFUGGRtiVt</t>
  </si>
  <si>
    <t>Turun terrori-iskun muistotapahtuma kokoontuu Vähätorilla https://t.co/8TtX868wFL</t>
  </si>
  <si>
    <t>Viikon kappale: Ultima Thule – My Land https://t.co/fDrJbrz3eu</t>
  </si>
  <si>
    <t>@MH_Sthlm @AlvaSwe @dalmas69166141 @par_oberg @StefanLun @Martin__NF SVT mer äkta än Expressen... Wow.
Stort tack!
Finns även info på Nordfront. (Nu vet ni alla vad ni ska söka efter - i sökrutan).</t>
  </si>
  <si>
    <t>Vastarintaliike puhuu suoraan Turunkin terrori-iskun mahdollistaneista globalistisista pankkiirivoimista.
Suora puhe on syy, miksi Suomi haluaa kieltää PVL:n. Samasta syystä tuhottiin Ilja Janitskin.
Huomenna #Kukkavirta188-tapahtumaan kaikki Turkuun!
https://t.co/YuJySCWlR0</t>
  </si>
  <si>
    <t>Turun terrori-iskun muistotapahtuma kokoontuu Vähätorilla https://t.co/TDnBtfUkQ3</t>
  </si>
  <si>
    <t>Lisää suomalaisten rahaa Afrikkaan – hallitus nostaa kehitysyhteistyön määrää https://t.co/hI6czTcpc9</t>
  </si>
  <si>
    <t>Kaksi vuotta Turun monikulttuurisesta terrori-iskusta https://t.co/v0c1k3zvTq</t>
  </si>
  <si>
    <t>@altPontus @Pogo_Pedagog1 Jonas har gjort två bra inhopp i radio nordfront _xD83D__xDC4D__xD83D__xDE01_</t>
  </si>
  <si>
    <t>https://t.co/atp9LzNMrc
#stockholm https://t.co/TLXTfwXuUn</t>
  </si>
  <si>
    <t>@MarieNordin6 @KentEklund https://t.co/omJng0H3Yj
Lars Nilsson (SD) i Perstorp hyllade NMR på Nordfront ...
SD nazisterna ett hot mot demokratin</t>
  </si>
  <si>
    <t>@SwedenAway @jonnasima https://t.co/omJng0H3Yj
Lars Nilsson (SD) i Perstorp hyllade NMR på Nordfront ...</t>
  </si>
  <si>
    <t>@saghult @ulricaedlund @jimmieakesson https://t.co/omJng0H3Yj
Lars Nilsson (SD) i Perstorp hyllade NMR på Nordfront ...</t>
  </si>
  <si>
    <t>@Tyar_ente @TobiasHubinette https://t.co/omJng0H3Yj
Lars Nilsson (SD) i Perstorp hyllade NMR på Nordfront ...
SD är nazister. Same shit different assholes _xD83D__xDE0F_</t>
  </si>
  <si>
    <t>@JohanSventon @veronicapalm https://t.co/omJng0H3Yj
Lars Nilsson (SD) i Perstorp hyllade NMR på Nordfront ...
Viktigt på riktigt_xD83D__xDE01_</t>
  </si>
  <si>
    <t>@Holmqvist_NF @Martin__NF Måste säga att Jonas tagit Radio Nordfront till en ny nivå. Snälla behåll honom permanent.</t>
  </si>
  <si>
    <t>Nordfront daily wallet summary report (Lifetime Numbers): 
Rec: 6.53148454 BTC ~$76,893.23 USD
Spent: 2.98048606 BTC ~$35,088.38 USD
Bal: 3.55099848 BTC ~$41,804.85 USD.</t>
  </si>
  <si>
    <t>Nordfront daily wallet summary report (Lifetime Numbers): 
Rec: 6.53148454 BTC ~$74,402.51 USD
Spent: 2.98048606 BTC ~$33,951.8 USD
Bal: 3.55099848 BTC ~$40,450.71 USD.</t>
  </si>
  <si>
    <t>Nordfront daily wallet summary report (Lifetime Numbers): 
Rec: 6.53148454 BTC ~$74,416.68 USD
Spent: 2.98048606 BTC ~$33,958.26 USD
Bal: 3.55099848 BTC ~$40,458.41 USD.</t>
  </si>
  <si>
    <t>New payment to Nordfront:
0.00087222 BTC ($10.02)
https://t.co/IKA5jSCzPx
Total of Nordfront BTC wallets:
3.5518707 BTC ($40,805.99)</t>
  </si>
  <si>
    <t>Nordfront daily wallet summary report (Lifetime Numbers): 
Rec: 6.53235676 BTC ~$74,409.98 USD
Spent: 2.98048606 BTC ~$33,950.67 USD
Bal: 3.5518707 BTC ~$40,459.31 USD.</t>
  </si>
  <si>
    <t>Nordfront daily wallet summary report (Lifetime Numbers): 
Rec: 6.53235676 BTC ~$71,086.4 USD
Spent: 2.98048606 BTC ~$32,434.24 USD
Bal: 3.5518707 BTC ~$38,652.16 USD.</t>
  </si>
  <si>
    <t>Nordfront daily wallet summary report (Lifetime Numbers): 
Rec: 6.53235676 BTC ~$66,509.14 USD
Spent: 2.98048606 BTC ~$30,345.79 USD
Bal: 3.5518707 BTC ~$36,163.34 USD.</t>
  </si>
  <si>
    <t>Nordfront daily wallet summary report (Lifetime Numbers): 
Rec: 6.53235676 BTC ~$65,622.09 USD
Spent: 2.98048606 BTC ~$29,941.06 USD
Bal: 3.5518707 BTC ~$35,681.02 USD.</t>
  </si>
  <si>
    <t>Nordfront daily wallet summary report (Lifetime Numbers): 
Rec: 6.53235676 BTC ~$68,532.91 USD
Spent: 2.98048606 BTC ~$31,269.17 USD
Bal: 3.5518707 BTC ~$37,263.74 USD.</t>
  </si>
  <si>
    <t>Nordfront daily wallet summary report (Lifetime Numbers): 
Rec: 6.53235676 BTC ~$66,493.23 USD
Spent: 2.98048606 BTC ~$30,338.54 USD
Bal: 3.5518707 BTC ~$36,154.69 USD.</t>
  </si>
  <si>
    <t>https://t.co/h0jet9zGxY</t>
  </si>
  <si>
    <t>https://t.co/dfIwIEV03w</t>
  </si>
  <si>
    <t>https://t.co/uPEwuNa0Uc</t>
  </si>
  <si>
    <t>https://t.co/IZXbrj2v82</t>
  </si>
  <si>
    <t>https://t.co/mtsxLoOnsF</t>
  </si>
  <si>
    <t>https://t.co/P7bs2ScJCj</t>
  </si>
  <si>
    <t>https://t.co/hP7j1R83CR</t>
  </si>
  <si>
    <t>https://t.co/m7poOcPi76</t>
  </si>
  <si>
    <t>https://t.co/TNuWbotK8g</t>
  </si>
  <si>
    <t>https://t.co/unFzAYlIeg</t>
  </si>
  <si>
    <t>https://t.co/rIyz5Vsq5Q</t>
  </si>
  <si>
    <t>https://t.co/v8V3T1XDxw</t>
  </si>
  <si>
    <t>https://t.co/V07KUe2qM4</t>
  </si>
  <si>
    <t>https://t.co/9mwpYd1GHo</t>
  </si>
  <si>
    <t>https://t.co/lL0jfHVtfy</t>
  </si>
  <si>
    <t>https://t.co/H3zSr4mahM</t>
  </si>
  <si>
    <t>https://t.co/HyWQ0KPuQw</t>
  </si>
  <si>
    <t>https://t.co/MIYVrQoQzG</t>
  </si>
  <si>
    <t>https://t.co/ajit1nEhM9</t>
  </si>
  <si>
    <t>https://t.co/QEjhy6GRrZ</t>
  </si>
  <si>
    <t>https://t.co/aiptzPvB4D</t>
  </si>
  <si>
    <t>Kaksi vuotta Turun monikulttuurisesta terrori-iskusta | Kansallinen Vastarinta
https://t.co/3veeDzGIZ9</t>
  </si>
  <si>
    <t>Radio Nordfront-häng med självaste baronen https://t.co/kTsKHdct7B</t>
  </si>
  <si>
    <t>https://t.co/dmOCt1jlgH https://t.co/77UAXMWJzm</t>
  </si>
  <si>
    <t>@mcbenke @LUFswe Tror nog bara de är funtade man bränner ingen flagga alls (undantag skulle vara för terrorist flaggor t.ex al qaida, IS, KKK (om de har en) eller Nordfront's flagga) eller så är de bortskämda skitungar som inte vet vad den flaggan har gett dem. Och tack för din tjänstgörning!</t>
  </si>
  <si>
    <t>⁦@LUFSthlm⁩ ⁦@LUFswe⁩  https://t.co/Uk4zLzM8bo</t>
  </si>
  <si>
    <t>PolPon Hätönen käynnisti rikostutkinnan ”vieraslajipuheesta” – juutalainen Scheinin kannattaa https://t.co/vJFJEKsixo</t>
  </si>
  <si>
    <t>Äänikirja: SS Culture Series https://t.co/DMwDKOifos</t>
  </si>
  <si>
    <t>Twitter ”pahoillaan” käyttäjien tietojen jakamisesta ilman lupaa https://t.co/fIe3Pz4mqD</t>
  </si>
  <si>
    <t>Viikon levy #2: Danheim – Runagaldr https://t.co/HZL8CVEomu</t>
  </si>
  <si>
    <t>Helsingin Sanomat kannustaa valtioita velkaantumaan https://t.co/7aGjoR3eqX</t>
  </si>
  <si>
    <t>51% Amerikan vuoden 2019 joukkoampujista tähän mennessä mustia https://t.co/zW1BD71NVR</t>
  </si>
  <si>
    <t>USA:n ulkoministeriö määritteli Israelin vertailun ”natseihin” antisemitismiksi https://t.co/6lLg7H9Rai</t>
  </si>
  <si>
    <t>Afrikkalaiset jatkavat toistensa orjuuttamista https://t.co/TFZvZkoxNT</t>
  </si>
  <si>
    <t>Illinois löi läpi lain, joka vaatii LGBT-historian opettamisen kouluissa https://t.co/dgdGHOV7Ya</t>
  </si>
  <si>
    <t>Berliinin vanhin poikakuoro haastettu oikeuteen sukupuolisyrjinnästä https://t.co/GZC313Dh5o</t>
  </si>
  <si>
    <t>Pankit suunnittelevat negatiivisia korkoja talletuksille – kansalaisista tahdotaan pörssipelureita https://t.co/SEpnwcKGSE</t>
  </si>
  <si>
    <t>Näetkö antisemitismiä tässä pilakuvassa? Juutalaisjärjestöt näkevät! https://t.co/7ZTGJXsE7B</t>
  </si>
  <si>
    <t>Nordic Voice #6: Activist Bible https://t.co/4G7skHBFJ1</t>
  </si>
  <si>
    <t>Maahanmuuttajat raiskasivat Helsingissä vierailleen naisen https://t.co/ZIzA9blkWb</t>
  </si>
  <si>
    <t>William Pierce: Mikä on kaikkein tärkeintä elämässäsi? https://t.co/psBlPnsFuR</t>
  </si>
  <si>
    <t>Kokoelma naurettavimpia holokaustivalheita https://t.co/gw45myK2Cf</t>
  </si>
  <si>
    <t>Vihreiden Pekka Hätösestä tuli mainehaitta PolPolle https://t.co/x3gc6WTqsN</t>
  </si>
  <si>
    <t>Juutalainen ”ihmisoikeusprofessori” jatkaa PolPo-Hätösen puolustelua https://t.co/Rq5wZQGfEw</t>
  </si>
  <si>
    <t>Pedofiilijohtaja Epsteinin juutalainen ”oikea käsi” edelleen piilossa https://t.co/64kpbFRoxH</t>
  </si>
  <si>
    <t>Viikon kappale: Ultima Thule – My Land https://t.co/1kK0reTNPW</t>
  </si>
  <si>
    <t>Lisää uusia peltipolpoja valtatie neljälle https://t.co/qnSqW1VfWo</t>
  </si>
  <si>
    <t>Lisää suomalaisten rahaa Afrikkaan – hallitus nostaa kehitysyhteistyön määrää https://t.co/uJiLRod9Pc</t>
  </si>
  <si>
    <t>Kaksi vuotta Turun monikulttuurisesta terrori-iskusta https://t.co/ylU2hpSrvS</t>
  </si>
  <si>
    <t>Epsteinin kotoa löydetty maalaus Bill Clintonista transuna https://t.co/OzyUrsCcLJ</t>
  </si>
  <si>
    <t>Kokoelma naurettavimpia holokaustivalheita https://t.co/xZOMFj2bCJ lähteestä @vastarinta1</t>
  </si>
  <si>
    <t>Paikallismedia: Soros rahoittaa Hong Kongin mellakoita
https://t.co/IUk5xSRhYz</t>
  </si>
  <si>
    <t>Liettuan ainut synagoga suljettiin ”natsipelon” vuoksi https://t.co/u836jrIMce</t>
  </si>
  <si>
    <t>Juutalainen ”ihmisoikeusprofessori” jatkaa PolPo-Hätösen puolustelua https://t.co/O3Eb17xwm2</t>
  </si>
  <si>
    <t>Näetkö antisemitismiä tässä pilakuvassa? Juutalaisjärjestöt näkevät! https://t.co/tAFSSx6XiN</t>
  </si>
  <si>
    <t>Pedofiilijohtaja Epsteinin juutalainen ”oikea käsi” edelleen piilossa https://t.co/BU4myP9qzA</t>
  </si>
  <si>
    <t>Lisää uusia peltipolpoja valtatie neljälle https://t.co/jBeYcHITts</t>
  </si>
  <si>
    <t>Epsteinin kotoa löydetty maalaus Bill Clintonista transuna https://t.co/OEyEmlt80f</t>
  </si>
  <si>
    <t>Epsteinin kotoa löydetty maalaus Bill Clintonista transuna
https://t.co/mOx1pBdYc2 https://t.co/vRlaRpWu7v</t>
  </si>
  <si>
    <t>Xinmin-median mukaan globalistit ruokkivat Hong Kongin mellakoita erityisesti juutalaisen Carl Gershmanin johtaman National Endowment for Democracy -järjestön (NED) sekä juutalaisen George Sorosin johtaman Open Society Foundations -järjestön (OSF) kautta. 
https://t.co/KaGe9UZB5R https://t.co/mykBYRKxkh</t>
  </si>
  <si>
    <t>https://redox.dk/nyheder/mosbjerg-2015-hoejrefloejs-vips-og-blood-honour-sympatisoerer/</t>
  </si>
  <si>
    <t>https://www.spreaker.com/user/nordiskradio</t>
  </si>
  <si>
    <t>https://www.vastarinta.com/juutalaisen-pedofiilijohtaja-jeffrey-epsteinin-itsemurha-herattaa-kysymyksia/</t>
  </si>
  <si>
    <t>https://gangrapesweden.nordfront.se/grovvaldtakt.php</t>
  </si>
  <si>
    <t>https://gangrapesweden.nordfront.se/</t>
  </si>
  <si>
    <t>https://twitter.com/Historiekritisk/status/1160515859913293825</t>
  </si>
  <si>
    <t>https://www.vg.no/nyheter/innenriks/i/Wbxn6G/medelever-var-bekymret-for-siktedes-holdninger-jeg-skjoente-at-noe-saant-kunne-skje?utm_source=vgfront&amp;utm_content=row-1</t>
  </si>
  <si>
    <t>https://www.tv2.no/a/10774451/</t>
  </si>
  <si>
    <t>https://www.vg.no/nyheter/innenriks/i/Wbxn6G/medelever-var-bekymret-for-siktedes-holdninger-jeg-skjoente-at-noe-saant-kunne-skje</t>
  </si>
  <si>
    <t>https://help.twitter.com/articles/20169199</t>
  </si>
  <si>
    <t>https://www.tv2.no/nyheter/10774451/</t>
  </si>
  <si>
    <t>https://www.vastarinta.com/juutalaisjohtajat-valkoisia-kansallismielisia-kohdeltava-kuin-muslimiterroristeja/</t>
  </si>
  <si>
    <t>https://www.vastarinta.com/naetko-antisemitismia-tassa-pilakuvassa-juutalaisjarjestot-nakevat/</t>
  </si>
  <si>
    <t>https://www.vastarinta.com/juutalaisjohtajat-valkoisia-kansallismielisia-kohdeltava-kuin-muslimiterroristeja/?fbclid=IwAR3iPII-dr4WG22XV7Jw-n8ZTOMi8x_nmoXP0kYvtoSlzVhhzHLrzKLD618</t>
  </si>
  <si>
    <t>https://www.youtube.com/watch?v=p1btQfF4F3U</t>
  </si>
  <si>
    <t>https://www.google.com/imgres?imgurl=https://www.nordfront.se/wp-content/uploads/2015/01/soros-460x267.jpg&amp;imgrefurl=https://www.nordfront.se/ferguson-protestanter-protesterar-mot-uteblivna-betalningar.smr&amp;docid=I26gA2wH9ysZQM&amp;tbnid=EXLV4HUL5CdUvM:&amp;vet=1&amp;w=460&amp;h=267&amp;source=sh/x/im</t>
  </si>
  <si>
    <t>https://www.vastarinta.com/turun-terrori-iskun-muistotapahtuma-kokoontuu-vahatorilla/</t>
  </si>
  <si>
    <t>https://www.vastarinta.com/kokoelma-naurettavimpia-holokaustivalheita/</t>
  </si>
  <si>
    <t>https://www.vastarinta.com/vihreiden-pekka-hatosesta-tuli-mainehaitta-polpolle/</t>
  </si>
  <si>
    <t>https://www.vastarinta.com/viikon-kappale-ultima-thule-my-land/</t>
  </si>
  <si>
    <t>https://www.brighteon.com/6d2b6a15-4bfb-4598-bd01-c746a8726346</t>
  </si>
  <si>
    <t>https://www.vastarinta.com/lisaa-suomalaisten-rahaa-afrikkaan-hallitus-nostaa-kehitysyhteistyon-maaraa/</t>
  </si>
  <si>
    <t>https://www.vastarinta.com/kaksi-vuotta-turun-monikulttuurisesta-terrori-iskusta/</t>
  </si>
  <si>
    <t>https://www.nordfront.se/just-nu-nordiska-motstandsrorelsen-i-stockholm.smr</t>
  </si>
  <si>
    <t>https://www.aftonbladet.se/nyheter/samhalle/a/wEmypM/hyllade-nazister--nu-ar-han-sd-ordforande</t>
  </si>
  <si>
    <t>https://www.blockchain.com/btc/tx/057b2286c988a528f06f754d372a2c58f8fc90cc250cef089c5b2c29370ee5ea</t>
  </si>
  <si>
    <t>https://www.vastarinta.com/aanikirja-ss-culture-series/</t>
  </si>
  <si>
    <t>https://www.vastarinta.com/twitter-pahoillaan-kayttajien-tietojen-jakamisesta-ilman-lupaa/</t>
  </si>
  <si>
    <t>https://www.vastarinta.com/helsingin-sanomat-kannustaa-valtioita-velkaantumaan/</t>
  </si>
  <si>
    <t>https://www.vastarinta.com/51-amerikan-vuoden-2019-joukkoampujista-tahan-mennessa-mustia/</t>
  </si>
  <si>
    <t>https://www.vastarinta.com/usan-ulkoministerio-maaritteli-israelin-vertailun-natseihin-antisemitismiksi/</t>
  </si>
  <si>
    <t>https://www.vastarinta.com/afrikkalaiset-jatkavat-toistensa-orjuuttamista/</t>
  </si>
  <si>
    <t>https://www.vastarinta.com/professori-italia-jarjestanee-kansanaanestyksen-euroerosta/</t>
  </si>
  <si>
    <t>https://www.vastarinta.com/illinois-loi-lapi-lain-joka-vaatii-lgbt-historian-opettamisen-kouluissa/</t>
  </si>
  <si>
    <t>https://www.vastarinta.com/berliinin-vanhin-poikakuoro-haastettu-oikeuteen-sukupuolisyrjinnasta/</t>
  </si>
  <si>
    <t>https://www.vastarinta.com/pankit-suunnittelevat-negatiivisia-korkoja-talletuksille-kansalaisista-tahdotaan-porssipelureita/</t>
  </si>
  <si>
    <t>https://www.vastarinta.com/nordic-voice-6-activist-bible/</t>
  </si>
  <si>
    <t>https://www.vastarinta.com/maahanmuuttajat-raiskasivat-helsingissa-vierailleen-naisen/</t>
  </si>
  <si>
    <t>https://www.vastarinta.com/william-pierce-mika-on-kaikkein-tarkeinta-elamassasi/</t>
  </si>
  <si>
    <t>https://www.vastarinta.com/pedofiilijohtaja-epsteinin-juutalainen-oikea-kasi-edelleen-piilossa/</t>
  </si>
  <si>
    <t>https://www.vastarinta.com/lisaa-uusia-peltipolpoja-valtatie-neljalle/</t>
  </si>
  <si>
    <t>https://www.nordfront.se/veckans-memer-2019-29.smr</t>
  </si>
  <si>
    <t>https://www.google.se/imgres?imgurl=https://www.nordfront.se/wp-content/uploads/2018/07/homoflagga2.jpeg&amp;imgrefurl=https://www.nordfront.se/lasarbilder-prideflagga-motte-sitt-ode-i-boden.smr&amp;tbnid=jeEpAWII-IQ_bM&amp;vet=1&amp;docid=edMCc5KJUGW4TM&amp;w=2304&amp;h=1088&amp;hl=sv-se&amp;source=sh/x/im</t>
  </si>
  <si>
    <t>https://www.vastarinta.com/polpon-hatonen-kaynnisti-rikostutkinnan-vieraslajipuheesta-juutalainen-scheinin-kannattaa/</t>
  </si>
  <si>
    <t>https://www.vastarinta.com/viikon-levy-2-danheim-runagaldr/</t>
  </si>
  <si>
    <t>https://www.vastarinta.com/juutalainen-ihmisoikeusprofessori-jatkaa-polpo-hatosen-puolustelua/</t>
  </si>
  <si>
    <t>https://www.vastarinta.com/epsteinin-kotoa-loydetty-maalaus-bill-clintonista-transuna/</t>
  </si>
  <si>
    <t>https://www.vastarinta.com/paikallismedia-soros-rahoittaa-hong-kongin-mellakoita/</t>
  </si>
  <si>
    <t>https://www.vastarinta.com/liettuan-ainut-synagoga-suljettiin-natsipelon-vuoksi/</t>
  </si>
  <si>
    <t>redox.dk</t>
  </si>
  <si>
    <t>spreaker.com</t>
  </si>
  <si>
    <t>vastarinta.com</t>
  </si>
  <si>
    <t>nordfront.se</t>
  </si>
  <si>
    <t>twitter.com</t>
  </si>
  <si>
    <t>vg.no</t>
  </si>
  <si>
    <t>tv2.no</t>
  </si>
  <si>
    <t>youtube.com</t>
  </si>
  <si>
    <t>google.com</t>
  </si>
  <si>
    <t>brighteon.com</t>
  </si>
  <si>
    <t>aftonbladet.se</t>
  </si>
  <si>
    <t>blockchain.com</t>
  </si>
  <si>
    <t>google.se</t>
  </si>
  <si>
    <t>autonazi nordfront</t>
  </si>
  <si>
    <t>aut0p0st_b0t autonazi nordfront</t>
  </si>
  <si>
    <t>dkmedier</t>
  </si>
  <si>
    <t>juutalaiset</t>
  </si>
  <si>
    <t>yhteiskunta raha perseestä tuote ravitsemus hyvinvointivaltio terveydenhuolto voitto bisnes yritys menestyminen vastarinta</t>
  </si>
  <si>
    <t>ympäristöteko resurssiviisaus</t>
  </si>
  <si>
    <t>kukkavirta188</t>
  </si>
  <si>
    <t>turku188</t>
  </si>
  <si>
    <t>nmr2022</t>
  </si>
  <si>
    <t>stockholm</t>
  </si>
  <si>
    <t>https://pbs.twimg.com/media/EBtcKPdXkAACyB9.jpg</t>
  </si>
  <si>
    <t>https://pbs.twimg.com/media/EBtzh0HXYAI4org.png</t>
  </si>
  <si>
    <t>https://pbs.twimg.com/media/EBlyM8jXoAIqW_p.png</t>
  </si>
  <si>
    <t>https://pbs.twimg.com/media/EBwFaN7WkAAF9IB.png</t>
  </si>
  <si>
    <t>https://pbs.twimg.com/media/EBwFnUHWsAAWxcK.jpg https://pbs.twimg.com/media/EBwFaN7WkAAF9IB.png</t>
  </si>
  <si>
    <t>https://pbs.twimg.com/media/EB7l2gsWsAAvW7I.jpg</t>
  </si>
  <si>
    <t>https://pbs.twimg.com/media/EB_U-2MWkAEPILS.jpg</t>
  </si>
  <si>
    <t>https://pbs.twimg.com/media/ECBDa_xXYAAOV6u.jpg</t>
  </si>
  <si>
    <t>https://pbs.twimg.com/media/ECKrTcDXUAIOv7S.jpg</t>
  </si>
  <si>
    <t>https://pbs.twimg.com/media/ECLljh9XUAA6_Dg.jpg</t>
  </si>
  <si>
    <t>https://pbs.twimg.com/media/ECMF9MxW4AUII_s.jpg</t>
  </si>
  <si>
    <t>https://pbs.twimg.com/media/ECQlQmDXYAA77rt.png</t>
  </si>
  <si>
    <t>https://pbs.twimg.com/ext_tw_video_thumb/1163096015383216129/pu/img/hOfqIy2albylFoZ0.jpg</t>
  </si>
  <si>
    <t>http://pbs.twimg.com/profile_images/1083813122065002496/Zv200g1j_normal.jpg</t>
  </si>
  <si>
    <t>http://pbs.twimg.com/profile_images/1009387782874202112/phlRHKty_normal.jpg</t>
  </si>
  <si>
    <t>http://pbs.twimg.com/profile_images/1095689864341790725/s-ckgiF1_normal.png</t>
  </si>
  <si>
    <t>http://pbs.twimg.com/profile_images/1234560934/7219_158050226499_520566499_3348160_6370743_n_normal.jpg</t>
  </si>
  <si>
    <t>http://pbs.twimg.com/profile_images/1119263658478063617/m8ajQIih_normal.jpg</t>
  </si>
  <si>
    <t>http://pbs.twimg.com/profile_images/1133871356624408577/EDqitmeR_normal.jpg</t>
  </si>
  <si>
    <t>http://pbs.twimg.com/profile_images/1160452241461055488/6ZB1TfnR_normal.jpg</t>
  </si>
  <si>
    <t>http://pbs.twimg.com/profile_images/1111548659857063936/p0h6OSC2_normal.png</t>
  </si>
  <si>
    <t>http://pbs.twimg.com/profile_images/1080405165759492097/r9N7AduA_normal.jpg</t>
  </si>
  <si>
    <t>http://pbs.twimg.com/profile_images/1065204413931929602/wDows1XR_normal.jpg</t>
  </si>
  <si>
    <t>http://pbs.twimg.com/profile_images/1037840687218208768/D-II6vGi_normal.jpg</t>
  </si>
  <si>
    <t>http://pbs.twimg.com/profile_images/1060215120507342848/SqOZi1Oo_normal.jpg</t>
  </si>
  <si>
    <t>http://pbs.twimg.com/profile_images/1151207505277665287/UykYgIHu_normal.jpg</t>
  </si>
  <si>
    <t>http://pbs.twimg.com/profile_images/1146532887354839041/d0LkMMOD_normal.jpg</t>
  </si>
  <si>
    <t>http://pbs.twimg.com/profile_images/848635167107403776/mtaLJg4P_normal.jpg</t>
  </si>
  <si>
    <t>http://pbs.twimg.com/profile_images/1094906798572752896/DkXUPY7b_normal.jpg</t>
  </si>
  <si>
    <t>http://pbs.twimg.com/profile_images/485823583059341312/5Kb8zIPY_normal.jpeg</t>
  </si>
  <si>
    <t>http://pbs.twimg.com/profile_images/943147069392539648/OmnnabwR_normal.jpg</t>
  </si>
  <si>
    <t>http://pbs.twimg.com/profile_images/1101892626444369920/hvE5nfH3_normal.jpg</t>
  </si>
  <si>
    <t>http://pbs.twimg.com/profile_images/1133779057118711816/kmevvNBG_normal.jpg</t>
  </si>
  <si>
    <t>http://pbs.twimg.com/profile_images/553523428620120064/V8cp7i6r_normal.jpeg</t>
  </si>
  <si>
    <t>http://pbs.twimg.com/profile_images/1115981408894377984/S_rdNnWQ_normal.jpg</t>
  </si>
  <si>
    <t>http://pbs.twimg.com/profile_images/1147194688786616322/abw2ST-w_normal.png</t>
  </si>
  <si>
    <t>http://pbs.twimg.com/profile_images/508230060633890817/TOm-rzru_normal.jpeg</t>
  </si>
  <si>
    <t>http://pbs.twimg.com/profile_images/1157696518461280263/KR2aC_3p_normal.jpg</t>
  </si>
  <si>
    <t>http://pbs.twimg.com/profile_images/500970847943684096/TP8IR1jQ_normal.jpeg</t>
  </si>
  <si>
    <t>http://pbs.twimg.com/profile_images/730446211107409920/Dkg_d7BI_normal.jpg</t>
  </si>
  <si>
    <t>http://pbs.twimg.com/profile_images/460929918/bd382574042d65757a86343439619da0_normal.png</t>
  </si>
  <si>
    <t>http://pbs.twimg.com/profile_images/805882272629063680/NW4bdxmj_normal.jpg</t>
  </si>
  <si>
    <t>http://pbs.twimg.com/profile_images/1138854299679756289/qnKLq33A_normal.jpg</t>
  </si>
  <si>
    <t>http://pbs.twimg.com/profile_images/1133503439122644992/prB9IIgf_normal.jpg</t>
  </si>
  <si>
    <t>http://pbs.twimg.com/profile_images/1159258204481761281/4sycEQpv_normal.jpg</t>
  </si>
  <si>
    <t>http://pbs.twimg.com/profile_images/2681181353/447dfa4d255cbfa69c34b3bc8d3db1b9_normal.jpeg</t>
  </si>
  <si>
    <t>http://pbs.twimg.com/profile_images/546337093106933761/DYmew9fV_normal.jpeg</t>
  </si>
  <si>
    <t>http://pbs.twimg.com/profile_images/1138615482418892800/C3Q0dGqh_normal.jpg</t>
  </si>
  <si>
    <t>http://pbs.twimg.com/profile_images/1162800936848437248/wmnfRNGK_normal.jpg</t>
  </si>
  <si>
    <t>http://pbs.twimg.com/profile_images/963287482853937152/O7MSowcE_normal.jpg</t>
  </si>
  <si>
    <t>http://pbs.twimg.com/profile_images/1085274719186796544/dALtEfH7_normal.jpg</t>
  </si>
  <si>
    <t>http://pbs.twimg.com/profile_images/694454219626135553/T2ApGt_j_normal.jpg</t>
  </si>
  <si>
    <t>http://pbs.twimg.com/profile_images/1145582822792597505/XUCTWfE1_normal.jpg</t>
  </si>
  <si>
    <t>http://pbs.twimg.com/profile_images/902495246306521088/IhBQ1RCB_normal.jpg</t>
  </si>
  <si>
    <t>http://pbs.twimg.com/profile_images/1907287329/profil-komprimert_normal.jpg</t>
  </si>
  <si>
    <t>http://pbs.twimg.com/profile_images/1036937001671512064/A57PiWfC_normal.jpg</t>
  </si>
  <si>
    <t>http://pbs.twimg.com/profile_images/1150531284302737408/XXIl0o46_normal.jpg</t>
  </si>
  <si>
    <t>http://pbs.twimg.com/profile_images/1160261732893450240/5Xr0kF1K_normal.jpg</t>
  </si>
  <si>
    <t>http://pbs.twimg.com/profile_images/1124980989107802112/v07O_55k_normal.jpg</t>
  </si>
  <si>
    <t>http://pbs.twimg.com/profile_images/999575213460226048/_SMBmW45_normal.jpg</t>
  </si>
  <si>
    <t>http://pbs.twimg.com/profile_images/1141339247/kul-figur2_normal.png</t>
  </si>
  <si>
    <t>http://pbs.twimg.com/profile_images/1153052862492155904/cRfZk-AV_normal.jpg</t>
  </si>
  <si>
    <t>http://pbs.twimg.com/profile_images/3318728693/04376ec2a0d6e7a172c67d37637e0d38_normal.jpeg</t>
  </si>
  <si>
    <t>http://pbs.twimg.com/profile_images/1111750477895663618/nGAeah3g_normal.jpg</t>
  </si>
  <si>
    <t>http://pbs.twimg.com/profile_images/710541804710580225/MwmP2Bmc_normal.jpg</t>
  </si>
  <si>
    <t>http://pbs.twimg.com/profile_images/1158266777031335936/9zKQz-4C_normal.jpg</t>
  </si>
  <si>
    <t>http://pbs.twimg.com/profile_images/1126644418033983488/wTXf1QEQ_normal.png</t>
  </si>
  <si>
    <t>http://pbs.twimg.com/profile_images/984918607200169986/xoPgBPgO_normal.jpg</t>
  </si>
  <si>
    <t>http://pbs.twimg.com/profile_images/517892129021231104/5TZFJG-F_normal.jpeg</t>
  </si>
  <si>
    <t>http://pbs.twimg.com/profile_images/1081866755130175490/r9qvM_OK_normal.jpg</t>
  </si>
  <si>
    <t>http://pbs.twimg.com/profile_images/1143139053396791298/AVy0k2Vf_normal.png</t>
  </si>
  <si>
    <t>http://pbs.twimg.com/profile_images/1153662708266557440/DB0Biu7Q_normal.jpg</t>
  </si>
  <si>
    <t>http://pbs.twimg.com/profile_images/1145418372680753152/GE3GxRNG_normal.jpg</t>
  </si>
  <si>
    <t>http://pbs.twimg.com/profile_images/1139193086364520449/6Uj1qmNe_normal.jpg</t>
  </si>
  <si>
    <t>http://pbs.twimg.com/profile_images/1137442362236571653/7VjWv-B3_normal.png</t>
  </si>
  <si>
    <t>http://pbs.twimg.com/profile_images/1156639507372019712/VkhtnWt5_normal.jpg</t>
  </si>
  <si>
    <t>http://pbs.twimg.com/profile_images/1141638516532756480/cB0TUy5O_normal.jpg</t>
  </si>
  <si>
    <t>http://pbs.twimg.com/profile_images/1009394262075756544/h2iEOFlf_normal.jpg</t>
  </si>
  <si>
    <t>http://pbs.twimg.com/profile_images/1145281147657756677/aQiUuzZs_normal.jpg</t>
  </si>
  <si>
    <t>http://pbs.twimg.com/profile_images/1114629105226518528/gzLmbybQ_normal.jpg</t>
  </si>
  <si>
    <t>http://pbs.twimg.com/profile_images/1047278632635432963/-zbMVwP8_normal.jpg</t>
  </si>
  <si>
    <t>http://pbs.twimg.com/profile_images/1066095478050353152/bn5s8n2C_normal.jpg</t>
  </si>
  <si>
    <t>http://pbs.twimg.com/profile_images/1075618295590596609/NbQX8Ptb_normal.jpg</t>
  </si>
  <si>
    <t>http://pbs.twimg.com/profile_images/959424749817552896/NjFbL-ms_normal.jpg</t>
  </si>
  <si>
    <t>http://abs.twimg.com/sticky/default_profile_images/default_profile_normal.png</t>
  </si>
  <si>
    <t>http://pbs.twimg.com/profile_images/1147411254803337217/z5Y5E-Cn_normal.png</t>
  </si>
  <si>
    <t>http://pbs.twimg.com/profile_images/1030871190888480769/xkgBf8eu_normal.jpg</t>
  </si>
  <si>
    <t>http://pbs.twimg.com/profile_images/984371345994772480/04b1mHI4_normal.jpg</t>
  </si>
  <si>
    <t>http://pbs.twimg.com/profile_images/511086795585355777/u75bFZrw_normal.jpeg</t>
  </si>
  <si>
    <t>http://pbs.twimg.com/profile_images/2583093721/qvvb64see5i9ez4pae94_normal.jpeg</t>
  </si>
  <si>
    <t>http://pbs.twimg.com/profile_images/1121692256069505025/HP5zRyM0_normal.jpg</t>
  </si>
  <si>
    <t>http://pbs.twimg.com/profile_images/1058061678678601728/C9Ovq9XR_normal.jpg</t>
  </si>
  <si>
    <t>http://pbs.twimg.com/profile_images/965611480434577408/pl6uipva_normal.jpg</t>
  </si>
  <si>
    <t>http://pbs.twimg.com/profile_images/1076764291838210048/9aBWJHrY_normal.jpg</t>
  </si>
  <si>
    <t>http://pbs.twimg.com/profile_images/948981304699379712/G-lhwtFt_normal.jpg</t>
  </si>
  <si>
    <t>http://pbs.twimg.com/profile_images/714043199132712961/vi0HOaiv_normal.jpg</t>
  </si>
  <si>
    <t>http://pbs.twimg.com/profile_images/1133005925730672642/q0IL02tQ_normal.png</t>
  </si>
  <si>
    <t>http://pbs.twimg.com/profile_images/1125860444436975616/8gnh55TZ_normal.jpg</t>
  </si>
  <si>
    <t>http://pbs.twimg.com/profile_images/1131823575281930242/m0SpnEWY_normal.jpg</t>
  </si>
  <si>
    <t>http://pbs.twimg.com/profile_images/645858352950460416/L4n3hvPM_normal.jpg</t>
  </si>
  <si>
    <t>http://pbs.twimg.com/profile_images/983647596999737345/fEENoj05_normal.jpg</t>
  </si>
  <si>
    <t>http://pbs.twimg.com/profile_images/1082315152874242058/L8J67S6U_normal.jpg</t>
  </si>
  <si>
    <t>http://pbs.twimg.com/profile_images/422378225/n574737088_3038_normal.jpg</t>
  </si>
  <si>
    <t>http://pbs.twimg.com/profile_images/1151409434394013697/fsEhNnYI_normal.jpg</t>
  </si>
  <si>
    <t>http://pbs.twimg.com/profile_images/1153025965146222592/2Sj9UZIY_normal.jpg</t>
  </si>
  <si>
    <t>http://pbs.twimg.com/profile_images/1115675674918948865/wQlN8Anz_normal.jpg</t>
  </si>
  <si>
    <t>http://pbs.twimg.com/profile_images/639548820892717056/tmwKKrl7_normal.jpg</t>
  </si>
  <si>
    <t>http://pbs.twimg.com/profile_images/1138379698940063744/VTxbhTdp_normal.jpg</t>
  </si>
  <si>
    <t>http://pbs.twimg.com/profile_images/1149835838617989120/dcOrcTYX_normal.jpg</t>
  </si>
  <si>
    <t>http://pbs.twimg.com/profile_images/1149755328466161666/6oOnnVMC_normal.jpg</t>
  </si>
  <si>
    <t>http://pbs.twimg.com/profile_images/1157009381172682752/pY0ySH1D_normal.jpg</t>
  </si>
  <si>
    <t>http://pbs.twimg.com/profile_images/1059146154858950656/jNiOBur7_normal.jpg</t>
  </si>
  <si>
    <t>http://pbs.twimg.com/profile_images/1154554082058801152/7IQCyuh7_normal.jpg</t>
  </si>
  <si>
    <t>http://pbs.twimg.com/profile_images/1155769260926545920/Is7ncIYS_normal.jpg</t>
  </si>
  <si>
    <t>http://pbs.twimg.com/profile_images/989218356560580613/kaaF8ocD_normal.jpg</t>
  </si>
  <si>
    <t>http://pbs.twimg.com/profile_images/898575863410601984/dBxCWaFf_normal.jpg</t>
  </si>
  <si>
    <t>http://pbs.twimg.com/profile_images/1066319274590040065/f4RWAJrD_normal.jpg</t>
  </si>
  <si>
    <t>http://pbs.twimg.com/profile_images/1054870016703705089/kemiJnf0_normal.jpg</t>
  </si>
  <si>
    <t>http://pbs.twimg.com/profile_images/746380534809518080/mhN6QjLT_normal.jpg</t>
  </si>
  <si>
    <t>http://pbs.twimg.com/profile_images/1031546022860873728/SVdqXkPQ_normal.jpg</t>
  </si>
  <si>
    <t>http://pbs.twimg.com/profile_images/1107616805869228032/4zmrI9I1_normal.png</t>
  </si>
  <si>
    <t>http://pbs.twimg.com/profile_images/1125085403839651842/dOpjZSFF_normal.jpg</t>
  </si>
  <si>
    <t>http://pbs.twimg.com/profile_images/1162640625143095296/2LtZkeoL_normal.jpg</t>
  </si>
  <si>
    <t>http://pbs.twimg.com/profile_images/1125355368429887489/G5e0TcBF_normal.jpg</t>
  </si>
  <si>
    <t>http://pbs.twimg.com/profile_images/1107362831924637697/sE6Mkm6v_normal.png</t>
  </si>
  <si>
    <t>http://pbs.twimg.com/profile_images/1151281954484031489/mtgX5szv_normal.jpg</t>
  </si>
  <si>
    <t>http://pbs.twimg.com/profile_images/1082633921152602112/eT_CJ4n__normal.jpg</t>
  </si>
  <si>
    <t>22:54:41</t>
  </si>
  <si>
    <t>21:02:06</t>
  </si>
  <si>
    <t>20:39:12</t>
  </si>
  <si>
    <t>10:27:47</t>
  </si>
  <si>
    <t>10:28:37</t>
  </si>
  <si>
    <t>14:23:38</t>
  </si>
  <si>
    <t>13:38:37</t>
  </si>
  <si>
    <t>13:44:15</t>
  </si>
  <si>
    <t>13:48:47</t>
  </si>
  <si>
    <t>13:53:13</t>
  </si>
  <si>
    <t>14:21:20</t>
  </si>
  <si>
    <t>15:09:51</t>
  </si>
  <si>
    <t>15:50:25</t>
  </si>
  <si>
    <t>17:59:02</t>
  </si>
  <si>
    <t>19:08:44</t>
  </si>
  <si>
    <t>18:12:04</t>
  </si>
  <si>
    <t>18:41:49</t>
  </si>
  <si>
    <t>18:52:56</t>
  </si>
  <si>
    <t>19:18:43</t>
  </si>
  <si>
    <t>19:19:42</t>
  </si>
  <si>
    <t>19:23:14</t>
  </si>
  <si>
    <t>19:23:38</t>
  </si>
  <si>
    <t>19:29:59</t>
  </si>
  <si>
    <t>19:31:54</t>
  </si>
  <si>
    <t>19:32:35</t>
  </si>
  <si>
    <t>19:55:29</t>
  </si>
  <si>
    <t>20:17:28</t>
  </si>
  <si>
    <t>20:18:44</t>
  </si>
  <si>
    <t>18:43:04</t>
  </si>
  <si>
    <t>20:25:07</t>
  </si>
  <si>
    <t>20:59:30</t>
  </si>
  <si>
    <t>21:18:51</t>
  </si>
  <si>
    <t>21:25:32</t>
  </si>
  <si>
    <t>22:05:17</t>
  </si>
  <si>
    <t>22:34:34</t>
  </si>
  <si>
    <t>22:59:56</t>
  </si>
  <si>
    <t>03:36:03</t>
  </si>
  <si>
    <t>05:30:16</t>
  </si>
  <si>
    <t>05:57:24</t>
  </si>
  <si>
    <t>06:01:59</t>
  </si>
  <si>
    <t>21:24:34</t>
  </si>
  <si>
    <t>20:02:33</t>
  </si>
  <si>
    <t>06:05:52</t>
  </si>
  <si>
    <t>06:55:33</t>
  </si>
  <si>
    <t>06:02:57</t>
  </si>
  <si>
    <t>06:55:58</t>
  </si>
  <si>
    <t>07:02:20</t>
  </si>
  <si>
    <t>07:02:28</t>
  </si>
  <si>
    <t>07:03:21</t>
  </si>
  <si>
    <t>09:32:42</t>
  </si>
  <si>
    <t>09:45:52</t>
  </si>
  <si>
    <t>10:10:10</t>
  </si>
  <si>
    <t>16:05:02</t>
  </si>
  <si>
    <t>17:22:03</t>
  </si>
  <si>
    <t>17:25:03</t>
  </si>
  <si>
    <t>17:36:00</t>
  </si>
  <si>
    <t>18:02:57</t>
  </si>
  <si>
    <t>20:24:21</t>
  </si>
  <si>
    <t>19:20:18</t>
  </si>
  <si>
    <t>19:32:55</t>
  </si>
  <si>
    <t>19:46:14</t>
  </si>
  <si>
    <t>21:20:02</t>
  </si>
  <si>
    <t>21:50:32</t>
  </si>
  <si>
    <t>22:04:58</t>
  </si>
  <si>
    <t>02:44:14</t>
  </si>
  <si>
    <t>06:09:37</t>
  </si>
  <si>
    <t>08:02:13</t>
  </si>
  <si>
    <t>08:07:41</t>
  </si>
  <si>
    <t>19:15:32</t>
  </si>
  <si>
    <t>21:11:55</t>
  </si>
  <si>
    <t>08:09:40</t>
  </si>
  <si>
    <t>14:14:10</t>
  </si>
  <si>
    <t>14:26:23</t>
  </si>
  <si>
    <t>08:35:42</t>
  </si>
  <si>
    <t>08:56:47</t>
  </si>
  <si>
    <t>09:10:49</t>
  </si>
  <si>
    <t>10:19:30</t>
  </si>
  <si>
    <t>17:21:10</t>
  </si>
  <si>
    <t>13:37:28</t>
  </si>
  <si>
    <t>14:43:58</t>
  </si>
  <si>
    <t>18:21:12</t>
  </si>
  <si>
    <t>19:56:14</t>
  </si>
  <si>
    <t>22:15:58</t>
  </si>
  <si>
    <t>21:02:38</t>
  </si>
  <si>
    <t>00:15:24</t>
  </si>
  <si>
    <t>03:02:50</t>
  </si>
  <si>
    <t>06:51:46</t>
  </si>
  <si>
    <t>07:03:20</t>
  </si>
  <si>
    <t>10:23:35</t>
  </si>
  <si>
    <t>10:37:46</t>
  </si>
  <si>
    <t>11:04:59</t>
  </si>
  <si>
    <t>11:07:21</t>
  </si>
  <si>
    <t>11:13:14</t>
  </si>
  <si>
    <t>12:32:57</t>
  </si>
  <si>
    <t>12:40:23</t>
  </si>
  <si>
    <t>13:14:20</t>
  </si>
  <si>
    <t>13:21:43</t>
  </si>
  <si>
    <t>20:40:39</t>
  </si>
  <si>
    <t>05:17:53</t>
  </si>
  <si>
    <t>05:18:05</t>
  </si>
  <si>
    <t>06:38:41</t>
  </si>
  <si>
    <t>06:04:51</t>
  </si>
  <si>
    <t>07:05:53</t>
  </si>
  <si>
    <t>07:06:42</t>
  </si>
  <si>
    <t>09:31:37</t>
  </si>
  <si>
    <t>14:07:21</t>
  </si>
  <si>
    <t>14:55:50</t>
  </si>
  <si>
    <t>18:20:31</t>
  </si>
  <si>
    <t>16:07:34</t>
  </si>
  <si>
    <t>00:40:21</t>
  </si>
  <si>
    <t>05:40:13</t>
  </si>
  <si>
    <t>09:31:49</t>
  </si>
  <si>
    <t>20:40:22</t>
  </si>
  <si>
    <t>23:36:44</t>
  </si>
  <si>
    <t>13:37:44</t>
  </si>
  <si>
    <t>10:23:39</t>
  </si>
  <si>
    <t>06:59:28</t>
  </si>
  <si>
    <t>10:40:02</t>
  </si>
  <si>
    <t>20:03:31</t>
  </si>
  <si>
    <t>07:49:53</t>
  </si>
  <si>
    <t>10:44:21</t>
  </si>
  <si>
    <t>15:57:59</t>
  </si>
  <si>
    <t>11:02:32</t>
  </si>
  <si>
    <t>11:04:34</t>
  </si>
  <si>
    <t>11:37:44</t>
  </si>
  <si>
    <t>13:07:29</t>
  </si>
  <si>
    <t>11:04:15</t>
  </si>
  <si>
    <t>11:38:26</t>
  </si>
  <si>
    <t>11:46:23</t>
  </si>
  <si>
    <t>13:04:14</t>
  </si>
  <si>
    <t>13:26:49</t>
  </si>
  <si>
    <t>18:42:00</t>
  </si>
  <si>
    <t>14:33:08</t>
  </si>
  <si>
    <t>10:00:52</t>
  </si>
  <si>
    <t>16:48:02</t>
  </si>
  <si>
    <t>15:27:17</t>
  </si>
  <si>
    <t>17:38:57</t>
  </si>
  <si>
    <t>17:47:02</t>
  </si>
  <si>
    <t>17:47:03</t>
  </si>
  <si>
    <t>17:47:04</t>
  </si>
  <si>
    <t>02:17:00</t>
  </si>
  <si>
    <t>17:47:05</t>
  </si>
  <si>
    <t>18:12:39</t>
  </si>
  <si>
    <t>18:14:33</t>
  </si>
  <si>
    <t>18:18:35</t>
  </si>
  <si>
    <t>18:21:46</t>
  </si>
  <si>
    <t>18:26:16</t>
  </si>
  <si>
    <t>18:30:17</t>
  </si>
  <si>
    <t>18:34:23</t>
  </si>
  <si>
    <t>18:40:13</t>
  </si>
  <si>
    <t>18:42:13</t>
  </si>
  <si>
    <t>08:06:20</t>
  </si>
  <si>
    <t>08:08:41</t>
  </si>
  <si>
    <t>08:10:01</t>
  </si>
  <si>
    <t>08:11:51</t>
  </si>
  <si>
    <t>08:13:17</t>
  </si>
  <si>
    <t>07:19:48</t>
  </si>
  <si>
    <t>19:30:14</t>
  </si>
  <si>
    <t>19:34:55</t>
  </si>
  <si>
    <t>10:10:23</t>
  </si>
  <si>
    <t>18:32:28</t>
  </si>
  <si>
    <t>18:33:36</t>
  </si>
  <si>
    <t>18:35:11</t>
  </si>
  <si>
    <t>20:55:03</t>
  </si>
  <si>
    <t>16:22:35</t>
  </si>
  <si>
    <t>15:12:48</t>
  </si>
  <si>
    <t>15:21:03</t>
  </si>
  <si>
    <t>22:06:41</t>
  </si>
  <si>
    <t>10:58:23</t>
  </si>
  <si>
    <t>17:34:15</t>
  </si>
  <si>
    <t>23:14:10</t>
  </si>
  <si>
    <t>23:28:04</t>
  </si>
  <si>
    <t>07:28:28</t>
  </si>
  <si>
    <t>15:24:49</t>
  </si>
  <si>
    <t>18:41:46</t>
  </si>
  <si>
    <t>20:04:29</t>
  </si>
  <si>
    <t>21:13:18</t>
  </si>
  <si>
    <t>22:24:33</t>
  </si>
  <si>
    <t>01:25:13</t>
  </si>
  <si>
    <t>02:33:54</t>
  </si>
  <si>
    <t>03:38:26</t>
  </si>
  <si>
    <t>04:45:31</t>
  </si>
  <si>
    <t>06:52:14</t>
  </si>
  <si>
    <t>08:00:18</t>
  </si>
  <si>
    <t>08:56:25</t>
  </si>
  <si>
    <t>11:28:54</t>
  </si>
  <si>
    <t>12:29:18</t>
  </si>
  <si>
    <t>13:40:41</t>
  </si>
  <si>
    <t>23:42:22</t>
  </si>
  <si>
    <t>07:55:25</t>
  </si>
  <si>
    <t>06:48:04</t>
  </si>
  <si>
    <t>10:48:11</t>
  </si>
  <si>
    <t>18:16:11</t>
  </si>
  <si>
    <t>08:16:12</t>
  </si>
  <si>
    <t>10:16:14</t>
  </si>
  <si>
    <t>10:16:15</t>
  </si>
  <si>
    <t>12:16:20</t>
  </si>
  <si>
    <t>06:16:16</t>
  </si>
  <si>
    <t>08:16:14</t>
  </si>
  <si>
    <t>22:55:10</t>
  </si>
  <si>
    <t>22:55:11</t>
  </si>
  <si>
    <t>22:55:08</t>
  </si>
  <si>
    <t>22:55:09</t>
  </si>
  <si>
    <t>08:55:13</t>
  </si>
  <si>
    <t>08:55:14</t>
  </si>
  <si>
    <t>22:55:36</t>
  </si>
  <si>
    <t>06:55:44</t>
  </si>
  <si>
    <t>06:55:45</t>
  </si>
  <si>
    <t>10:33:25</t>
  </si>
  <si>
    <t>10:33:27</t>
  </si>
  <si>
    <t>18:33:52</t>
  </si>
  <si>
    <t>06:33:12</t>
  </si>
  <si>
    <t>10:33:49</t>
  </si>
  <si>
    <t>06:42:44</t>
  </si>
  <si>
    <t>05:19:52</t>
  </si>
  <si>
    <t>11:47:15</t>
  </si>
  <si>
    <t>12:16:50</t>
  </si>
  <si>
    <t>15:46:15</t>
  </si>
  <si>
    <t>19:36:00</t>
  </si>
  <si>
    <t>09:30:33</t>
  </si>
  <si>
    <t>10:20:04</t>
  </si>
  <si>
    <t>10:31:55</t>
  </si>
  <si>
    <t>17:58:34</t>
  </si>
  <si>
    <t>23:27:37</t>
  </si>
  <si>
    <t>23:35:59</t>
  </si>
  <si>
    <t>05:36:20</t>
  </si>
  <si>
    <t>06:43:29</t>
  </si>
  <si>
    <t>10:32:30</t>
  </si>
  <si>
    <t>11:29:43</t>
  </si>
  <si>
    <t>17:02:06</t>
  </si>
  <si>
    <t>06:07:52</t>
  </si>
  <si>
    <t>07:24:57</t>
  </si>
  <si>
    <t>10:02:33</t>
  </si>
  <si>
    <t>09:34:39</t>
  </si>
  <si>
    <t>10:32:02</t>
  </si>
  <si>
    <t>14:29:31</t>
  </si>
  <si>
    <t>14:31:18</t>
  </si>
  <si>
    <t>14:39:06</t>
  </si>
  <si>
    <t>https://twitter.com/attiandersson/status/1159961224035143680</t>
  </si>
  <si>
    <t>https://twitter.com/abrahamsson_sv/status/1159932892790886401</t>
  </si>
  <si>
    <t>https://twitter.com/karpstryparn_ii/status/1159927130492407810</t>
  </si>
  <si>
    <t>https://twitter.com/karpstryparn_ii/status/1160135646939402242</t>
  </si>
  <si>
    <t>https://twitter.com/karpstryparn_ii/status/1160135858965663744</t>
  </si>
  <si>
    <t>https://twitter.com/fransmeyer/status/1160195001042853888</t>
  </si>
  <si>
    <t>https://twitter.com/eerolasami/status/1160546059254403072</t>
  </si>
  <si>
    <t>https://twitter.com/protestera_mera/status/1160547479793872896</t>
  </si>
  <si>
    <t>https://twitter.com/marizanti/status/1160548620472635393</t>
  </si>
  <si>
    <t>https://twitter.com/notofnandeu/status/1160549735612243968</t>
  </si>
  <si>
    <t>https://twitter.com/kimthecynic/status/1160556811843506177</t>
  </si>
  <si>
    <t>https://twitter.com/broaddict2/status/1160569019910578183</t>
  </si>
  <si>
    <t>https://twitter.com/runriste/status/1160579229643366400</t>
  </si>
  <si>
    <t>https://twitter.com/koshermackan/status/1160611596995047425</t>
  </si>
  <si>
    <t>https://twitter.com/olavmosfjell/status/1151207052313845760</t>
  </si>
  <si>
    <t>https://twitter.com/holdkjeftayat/status/1160614877733502977</t>
  </si>
  <si>
    <t>https://twitter.com/timoriikonen67/status/1160622362242494470</t>
  </si>
  <si>
    <t>https://twitter.com/batcheeba/status/1160625162208907264</t>
  </si>
  <si>
    <t>https://twitter.com/olavtorvund/status/1160631651237552130</t>
  </si>
  <si>
    <t>https://twitter.com/stigfostervold/status/1160631899083005954</t>
  </si>
  <si>
    <t>https://twitter.com/syklemil/status/1160632785641648128</t>
  </si>
  <si>
    <t>https://twitter.com/muihonlau/status/1160632886380376064</t>
  </si>
  <si>
    <t>https://twitter.com/haakon_d/status/1160634483323916288</t>
  </si>
  <si>
    <t>https://twitter.com/vhd_feminist/status/1160634967984156672</t>
  </si>
  <si>
    <t>https://twitter.com/ayaanle_bdi/status/1160635139929661441</t>
  </si>
  <si>
    <t>https://twitter.com/fykomfei/status/1160640901615628289</t>
  </si>
  <si>
    <t>https://twitter.com/dunyadufria/status/1160646435085410304</t>
  </si>
  <si>
    <t>https://twitter.com/gunleik/status/1160646755291213824</t>
  </si>
  <si>
    <t>https://twitter.com/unrealfredrik/status/1160622678459506688</t>
  </si>
  <si>
    <t>https://twitter.com/unrealfredrik/status/1160648359297916929</t>
  </si>
  <si>
    <t>https://twitter.com/hawatako/status/1160657011601739776</t>
  </si>
  <si>
    <t>https://twitter.com/kattaren/status/1160661881771765761</t>
  </si>
  <si>
    <t>https://twitter.com/mortenwinnberg/status/1160663565700874240</t>
  </si>
  <si>
    <t>https://twitter.com/56rasin/status/1160673566217707520</t>
  </si>
  <si>
    <t>https://twitter.com/gardrotmo/status/1160680938273234944</t>
  </si>
  <si>
    <t>https://twitter.com/naughtybadgoy/status/1160687319244058625</t>
  </si>
  <si>
    <t>https://twitter.com/torwiig/status/1160756809977778177</t>
  </si>
  <si>
    <t>https://twitter.com/chmrazzaq/status/1160785553572413440</t>
  </si>
  <si>
    <t>https://twitter.com/torveteran/status/1160792381513523201</t>
  </si>
  <si>
    <t>https://twitter.com/sgaarder/status/1160793531771961344</t>
  </si>
  <si>
    <t>https://twitter.com/sgaarder/status/1160663323131752451</t>
  </si>
  <si>
    <t>https://twitter.com/pelle_z/status/1160642681275637760</t>
  </si>
  <si>
    <t>https://twitter.com/solrosp/status/1160794509317480451</t>
  </si>
  <si>
    <t>https://twitter.com/doublewsinglev/status/1160807014525755392</t>
  </si>
  <si>
    <t>https://twitter.com/perarnebjrk/status/1160793777390477312</t>
  </si>
  <si>
    <t>https://twitter.com/madeleinemaddis/status/1160807119773417472</t>
  </si>
  <si>
    <t>https://twitter.com/sirajs0l/status/1160083946866192384</t>
  </si>
  <si>
    <t>https://twitter.com/sirajs0l/status/1160808752947372032</t>
  </si>
  <si>
    <t>https://twitter.com/sirajs0l/status/1160808977799757824</t>
  </si>
  <si>
    <t>https://twitter.com/idlandk/status/1160846560357494784</t>
  </si>
  <si>
    <t>https://twitter.com/ns_norden/status/1160849877104037888</t>
  </si>
  <si>
    <t>https://twitter.com/thaumpenguin/status/1160855992365723648</t>
  </si>
  <si>
    <t>https://twitter.com/mansoor1982/status/1160945296341381123</t>
  </si>
  <si>
    <t>https://twitter.com/sortulv/status/1160964677276524546</t>
  </si>
  <si>
    <t>https://twitter.com/hansbrenna/status/1160965433505341441</t>
  </si>
  <si>
    <t>https://twitter.com/erikbra/status/1160968186822582273</t>
  </si>
  <si>
    <t>https://twitter.com/linguistvera/status/1160974968475332608</t>
  </si>
  <si>
    <t>https://twitter.com/ragnarbangmoe/status/1160648165844049926</t>
  </si>
  <si>
    <t>https://twitter.com/ragnarbangmoe/status/1160994436521832449</t>
  </si>
  <si>
    <t>https://twitter.com/vetlemravnvedal/status/1160997611433803776</t>
  </si>
  <si>
    <t>https://twitter.com/monastrand/status/1161000962074525696</t>
  </si>
  <si>
    <t>https://twitter.com/nummisuutatwit/status/1161024566401163266</t>
  </si>
  <si>
    <t>https://twitter.com/fadumoooooo/status/1161032242451439617</t>
  </si>
  <si>
    <t>https://twitter.com/unnimay/status/1161035876929036289</t>
  </si>
  <si>
    <t>https://twitter.com/bessviken/status/1161106156485599232</t>
  </si>
  <si>
    <t>https://twitter.com/johanbendtsen/status/1161157842700816386</t>
  </si>
  <si>
    <t>https://twitter.com/lyktestolpe/status/1161186179867447296</t>
  </si>
  <si>
    <t>https://twitter.com/markrial/status/1161187554311442432</t>
  </si>
  <si>
    <t>https://twitter.com/mohamabd86/status/1160630848695279616</t>
  </si>
  <si>
    <t>https://twitter.com/squintyswij/status/1160660137293602816</t>
  </si>
  <si>
    <t>https://twitter.com/squintyswij/status/1161188053328830464</t>
  </si>
  <si>
    <t>https://twitter.com/permanentnick/status/1160192621081444354</t>
  </si>
  <si>
    <t>https://twitter.com/permanentnick/status/1160195694436786176</t>
  </si>
  <si>
    <t>https://twitter.com/permanentnick/status/1161194605057961984</t>
  </si>
  <si>
    <t>https://twitter.com/hmmmhmmmmhmm/status/1161199910936555520</t>
  </si>
  <si>
    <t>https://twitter.com/bulmersjente/status/1161203443069050880</t>
  </si>
  <si>
    <t>https://twitter.com/eivindtraedal/status/1161220726160023552</t>
  </si>
  <si>
    <t>https://twitter.com/supercamilla/status/1160964453506146306</t>
  </si>
  <si>
    <t>https://twitter.com/carnage_con/status/1161270545670950912</t>
  </si>
  <si>
    <t>https://twitter.com/politiikkatv/status/1161287284421009408</t>
  </si>
  <si>
    <t>https://twitter.com/findusfindus1/status/1161341949267329024</t>
  </si>
  <si>
    <t>https://twitter.com/vonjari/status/1161365865675272192</t>
  </si>
  <si>
    <t>https://twitter.com/queenofonnela/status/1161401032171278338</t>
  </si>
  <si>
    <t>https://twitter.com/thinkingness9/status/1161020190739636229</t>
  </si>
  <si>
    <t>https://twitter.com/thinkingness9/status/1161431088809619456</t>
  </si>
  <si>
    <t>https://twitter.com/truth_detectiv3/status/1161473226029117440</t>
  </si>
  <si>
    <t>https://twitter.com/apepusekatt/status/1161530839433396224</t>
  </si>
  <si>
    <t>https://twitter.com/knooten/status/1161533748078424066</t>
  </si>
  <si>
    <t>https://twitter.com/alfhaga/status/1161584142359891968</t>
  </si>
  <si>
    <t>https://twitter.com/oscar_hp/status/1161587710915764224</t>
  </si>
  <si>
    <t>https://twitter.com/simen_eriksen/status/1161594562059616256</t>
  </si>
  <si>
    <t>https://twitter.com/ragholmas/status/1161595155343912963</t>
  </si>
  <si>
    <t>https://twitter.com/aslakr/status/1161596638940606464</t>
  </si>
  <si>
    <t>https://twitter.com/fyrmorsaren/status/1161616698966978562</t>
  </si>
  <si>
    <t>https://twitter.com/pojken_ade/status/1161618571765735427</t>
  </si>
  <si>
    <t>https://twitter.com/kruxigt/status/1161627113893650433</t>
  </si>
  <si>
    <t>https://twitter.com/ingridnesse/status/1161628971009740801</t>
  </si>
  <si>
    <t>https://twitter.com/svenskrebell/status/1161739433571319808</t>
  </si>
  <si>
    <t>https://twitter.com/blanchebullshit/status/1161869599014416384</t>
  </si>
  <si>
    <t>https://twitter.com/blanchebullshit/status/1161869648893116416</t>
  </si>
  <si>
    <t>https://twitter.com/tarukemppainen/status/1161889931981144064</t>
  </si>
  <si>
    <t>https://twitter.com/tuijavuorinen/status/1161881417929936897</t>
  </si>
  <si>
    <t>https://twitter.com/villemakel/status/1161896779832537089</t>
  </si>
  <si>
    <t>https://twitter.com/noirdavi/status/1161896983596081152</t>
  </si>
  <si>
    <t>https://twitter.com/jantunenkaarina/status/1161933450879913984</t>
  </si>
  <si>
    <t>https://twitter.com/vapaustaistelu/status/1162002842305093632</t>
  </si>
  <si>
    <t>https://twitter.com/mikaeljungner/status/1162015043891974144</t>
  </si>
  <si>
    <t>https://twitter.com/fingerlickins/status/1162066555951288321</t>
  </si>
  <si>
    <t>https://twitter.com/gospelofpuns/status/1162395484343930881</t>
  </si>
  <si>
    <t>https://twitter.com/finlandpost/status/1161799756487827457</t>
  </si>
  <si>
    <t>https://twitter.com/finlandpost/status/1161875219268669440</t>
  </si>
  <si>
    <t>https://twitter.com/finlandpost/status/1161933503459659776</t>
  </si>
  <si>
    <t>https://twitter.com/finlandpost/status/1162464138800566272</t>
  </si>
  <si>
    <t>https://twitter.com/hgtvp_msga/status/1162508519939149824</t>
  </si>
  <si>
    <t>https://twitter.com/hgtvp_msga/status/1160545838827016193</t>
  </si>
  <si>
    <t>https://twitter.com/tiinakeskimki/status/1162671324617224192</t>
  </si>
  <si>
    <t>https://twitter.com/plaitteri/status/1161895164866117632</t>
  </si>
  <si>
    <t>https://twitter.com/plaitteri/status/1162675444535189505</t>
  </si>
  <si>
    <t>https://twitter.com/antirasisti/status/1162454862933741569</t>
  </si>
  <si>
    <t>https://twitter.com/antirasisti/status/1162632624780840961</t>
  </si>
  <si>
    <t>https://twitter.com/antirasisti/status/1162676532466376706</t>
  </si>
  <si>
    <t>https://twitter.com/dalmas69166141/status/1160943522117312512</t>
  </si>
  <si>
    <t>https://twitter.com/dalmas69166141/status/1162681108913360896</t>
  </si>
  <si>
    <t>https://twitter.com/se_illusionen14/status/1162681620136177664</t>
  </si>
  <si>
    <t>https://twitter.com/mariacancan/status/1162689965710594050</t>
  </si>
  <si>
    <t>https://twitter.com/fuchsiablix/status/856857193651609600</t>
  </si>
  <si>
    <t>https://twitter.com/fuchsiablix/status/1161594377623494657</t>
  </si>
  <si>
    <t>https://twitter.com/frebrake/status/1162690144916377600</t>
  </si>
  <si>
    <t>https://twitter.com/david_nilssonn6/status/1162692142080372736</t>
  </si>
  <si>
    <t>https://twitter.com/jasperton9/status/1162711737159827459</t>
  </si>
  <si>
    <t>https://twitter.com/icelandicnation/status/1162717418889908224</t>
  </si>
  <si>
    <t>https://twitter.com/kentflink1/status/1159897632984260608</t>
  </si>
  <si>
    <t>https://twitter.com/kentflink1/status/1161284554214301697</t>
  </si>
  <si>
    <t>https://twitter.com/kentflink1/status/1161578426484101121</t>
  </si>
  <si>
    <t>https://twitter.com/kentflink1/status/1162043282513440768</t>
  </si>
  <si>
    <t>https://twitter.com/kentflink1/status/1162747733779931136</t>
  </si>
  <si>
    <t>https://twitter.com/talginjektion/status/1162780868324274177</t>
  </si>
  <si>
    <t>https://twitter.com/neonaziwallets/status/1159883802841374720</t>
  </si>
  <si>
    <t>https://twitter.com/neonaziwallets/status/1160246192162430976</t>
  </si>
  <si>
    <t>https://twitter.com/neonaziwallets/status/1160608583815503872</t>
  </si>
  <si>
    <t>https://twitter.com/neonaziwallets/status/1160736913617297408</t>
  </si>
  <si>
    <t>https://twitter.com/neonaziwallets/status/1160970971572035584</t>
  </si>
  <si>
    <t>https://twitter.com/neonaziwallets/status/1161333358988857345</t>
  </si>
  <si>
    <t>https://twitter.com/neonaziwallets/status/1161695748355960833</t>
  </si>
  <si>
    <t>https://twitter.com/neonaziwallets/status/1162058139560288258</t>
  </si>
  <si>
    <t>https://twitter.com/neonaziwallets/status/1162420521784549376</t>
  </si>
  <si>
    <t>https://twitter.com/neonaziwallets/status/1162782914435788802</t>
  </si>
  <si>
    <t>https://twitter.com/fagermerja/status/1159890249646051331</t>
  </si>
  <si>
    <t>https://twitter.com/fagermerja/status/1159890726152540160</t>
  </si>
  <si>
    <t>https://twitter.com/fagermerja/status/1160616516993372164</t>
  </si>
  <si>
    <t>https://twitter.com/fagermerja/status/1160617318113841163</t>
  </si>
  <si>
    <t>https://twitter.com/fagermerja/status/1160618451368579077</t>
  </si>
  <si>
    <t>https://twitter.com/fagermerja/status/1160619461726081024</t>
  </si>
  <si>
    <t>https://twitter.com/fagermerja/status/1160620494346956800</t>
  </si>
  <si>
    <t>https://twitter.com/fagermerja/status/1160984348717441024</t>
  </si>
  <si>
    <t>https://twitter.com/fagermerja/status/1160984851723386880</t>
  </si>
  <si>
    <t>https://twitter.com/fagermerja/status/1161549603315113984</t>
  </si>
  <si>
    <t>https://twitter.com/fagermerja/status/1161550195735310337</t>
  </si>
  <si>
    <t>https://twitter.com/fagermerja/status/1161550528339501057</t>
  </si>
  <si>
    <t>https://twitter.com/fagermerja/status/1161550992644743168</t>
  </si>
  <si>
    <t>https://twitter.com/fagermerja/status/1161551351966556161</t>
  </si>
  <si>
    <t>https://twitter.com/fagermerja/status/1161900281346646016</t>
  </si>
  <si>
    <t>https://twitter.com/fagermerja/status/1162084097772216322</t>
  </si>
  <si>
    <t>https://twitter.com/fagermerja/status/1162085278053523456</t>
  </si>
  <si>
    <t>https://twitter.com/fagermerja/status/1162667986014154752</t>
  </si>
  <si>
    <t>https://twitter.com/fagermerja/status/1162794337551491085</t>
  </si>
  <si>
    <t>https://twitter.com/fagermerja/status/1162794622990606338</t>
  </si>
  <si>
    <t>https://twitter.com/fagermerja/status/1162795022791643136</t>
  </si>
  <si>
    <t>https://twitter.com/patriootti63/status/1162830221252472832</t>
  </si>
  <si>
    <t>https://twitter.com/martin__nf/status/1162761651944329216</t>
  </si>
  <si>
    <t>https://twitter.com/holmqvist_nf/status/1162744088921280512</t>
  </si>
  <si>
    <t>https://twitter.com/holmqvist_nf/status/1162746164514570240</t>
  </si>
  <si>
    <t>https://twitter.com/holmqvist_nf/status/1162848245275607042</t>
  </si>
  <si>
    <t>https://twitter.com/martin__nf/status/1162680065764839425</t>
  </si>
  <si>
    <t>https://twitter.com/martin__nf/status/1162779688881807360</t>
  </si>
  <si>
    <t>https://twitter.com/jonssondes/status/1162865229111468032</t>
  </si>
  <si>
    <t>https://twitter.com/theboytoknow/status/1162868730000490496</t>
  </si>
  <si>
    <t>https://twitter.com/hannes1236/status/1162989626228916224</t>
  </si>
  <si>
    <t>https://twitter.com/juudassoini/status/1160935176731582464</t>
  </si>
  <si>
    <t>https://twitter.com/juudassoini/status/1160984739769139200</t>
  </si>
  <si>
    <t>https://twitter.com/juudassoini/status/1161005556674572288</t>
  </si>
  <si>
    <t>https://twitter.com/juudassoini/status/1161022875144523778</t>
  </si>
  <si>
    <t>https://twitter.com/juudassoini/status/1161040804921729024</t>
  </si>
  <si>
    <t>https://twitter.com/juudassoini/status/1161086270308831233</t>
  </si>
  <si>
    <t>https://twitter.com/juudassoini/status/1161103553437556739</t>
  </si>
  <si>
    <t>https://twitter.com/juudassoini/status/1161119797230407682</t>
  </si>
  <si>
    <t>https://twitter.com/juudassoini/status/1161136676187660288</t>
  </si>
  <si>
    <t>https://twitter.com/juudassoini/status/1161168567041232896</t>
  </si>
  <si>
    <t>https://twitter.com/juudassoini/status/1161185695962214400</t>
  </si>
  <si>
    <t>https://twitter.com/juudassoini/status/1161199816841596928</t>
  </si>
  <si>
    <t>https://twitter.com/juudassoini/status/1161238192428900353</t>
  </si>
  <si>
    <t>https://twitter.com/juudassoini/status/1161253394671185920</t>
  </si>
  <si>
    <t>https://twitter.com/suvikunnas/status/1161271355301617666</t>
  </si>
  <si>
    <t>https://twitter.com/suvikunnas/status/1161422775141249025</t>
  </si>
  <si>
    <t>https://twitter.com/suvikunnas/status/1162996405964890112</t>
  </si>
  <si>
    <t>https://twitter.com/suomisos/status/1159717965694210048</t>
  </si>
  <si>
    <t>https://twitter.com/suomisos/status/1159778396202819584</t>
  </si>
  <si>
    <t>https://twitter.com/suomisos/status/1159891136258990083</t>
  </si>
  <si>
    <t>https://twitter.com/suomisos/status/1160102533567832064</t>
  </si>
  <si>
    <t>https://twitter.com/suomisos/status/1160102535010631682</t>
  </si>
  <si>
    <t>https://twitter.com/suomisos/status/1160495130471751685</t>
  </si>
  <si>
    <t>https://twitter.com/suomisos/status/1160495133680386048</t>
  </si>
  <si>
    <t>https://twitter.com/suomisos/status/1160525354265657345</t>
  </si>
  <si>
    <t>https://twitter.com/suomisos/status/1160797126156324864</t>
  </si>
  <si>
    <t>https://twitter.com/suomisos/status/1160827316785864704</t>
  </si>
  <si>
    <t>https://twitter.com/suomisos/status/1161048508994117637</t>
  </si>
  <si>
    <t>https://twitter.com/suomisos/status/1161048511355523072</t>
  </si>
  <si>
    <t>https://twitter.com/suomisos/status/1161410888475271168</t>
  </si>
  <si>
    <t>https://twitter.com/suomisos/status/1161410890828328960</t>
  </si>
  <si>
    <t>https://twitter.com/suomisos/status/1161561903602290688</t>
  </si>
  <si>
    <t>https://twitter.com/suomisos/status/1161561906777329664</t>
  </si>
  <si>
    <t>https://twitter.com/suomisos/status/1161773394473431041</t>
  </si>
  <si>
    <t>https://twitter.com/suomisos/status/1161894225073627141</t>
  </si>
  <si>
    <t>https://twitter.com/suomisos/status/1161894228005412864</t>
  </si>
  <si>
    <t>https://twitter.com/suomisos/status/1162311395087704064</t>
  </si>
  <si>
    <t>https://twitter.com/suomisos/status/1162311399651139589</t>
  </si>
  <si>
    <t>https://twitter.com/suomisos/status/1162432302984716288</t>
  </si>
  <si>
    <t>https://twitter.com/suomisos/status/1162613328822378496</t>
  </si>
  <si>
    <t>https://twitter.com/suomisos/status/1162613330667823104</t>
  </si>
  <si>
    <t>https://twitter.com/suomisos/status/1162673782626168834</t>
  </si>
  <si>
    <t>https://twitter.com/suomisos/status/1163036270832029696</t>
  </si>
  <si>
    <t>https://twitter.com/askoliukkonen/status/1162253339922296832</t>
  </si>
  <si>
    <t>https://twitter.com/itsekurikunnia/status/1162594873020694528</t>
  </si>
  <si>
    <t>https://twitter.com/itsekurikunnia/status/1163054750054658048</t>
  </si>
  <si>
    <t>https://twitter.com/erkkipekkala1/status/1163062195305009153</t>
  </si>
  <si>
    <t>https://twitter.com/erkkipekkala1/status/1160940567200718848</t>
  </si>
  <si>
    <t>https://twitter.com/erkkipekkala1/status/1162447939073191942</t>
  </si>
  <si>
    <t>https://twitter.com/huuhtanenpanu/status/1161933186345119744</t>
  </si>
  <si>
    <t>https://twitter.com/huuhtanenpanu/status/1162670421562535936</t>
  </si>
  <si>
    <t>https://twitter.com/brookerpapper/status/1162673405537263616</t>
  </si>
  <si>
    <t>https://twitter.com/ilmastovaalit/status/1159161928125681669</t>
  </si>
  <si>
    <t>https://twitter.com/ilmastovaalit/status/1161056675589050369</t>
  </si>
  <si>
    <t>https://twitter.com/ilmastovaalit/status/1161783556164575232</t>
  </si>
  <si>
    <t>https://twitter.com/ilmastovaalit/status/1161874242809417733</t>
  </si>
  <si>
    <t>https://twitter.com/ilmastovaalit/status/1161891142423547904</t>
  </si>
  <si>
    <t>https://twitter.com/ilmastovaalit/status/1162311161389314048</t>
  </si>
  <si>
    <t>https://twitter.com/ilmastovaalit/status/1162325560636264448</t>
  </si>
  <si>
    <t>https://twitter.com/ilmastovaalit/status/1162409210530783237</t>
  </si>
  <si>
    <t>https://twitter.com/ilmastovaalit/status/1162606952267931649</t>
  </si>
  <si>
    <t>https://twitter.com/ilmastovaalit/status/1162626352094171136</t>
  </si>
  <si>
    <t>https://twitter.com/ilmastovaalit/status/1162666011272704000</t>
  </si>
  <si>
    <t>https://twitter.com/ilmastovaalit/status/1163021381493112832</t>
  </si>
  <si>
    <t>https://twitter.com/brookerpapper/status/1162673434008150016</t>
  </si>
  <si>
    <t>https://twitter.com/aseenkatkija/status/1163095584858918913</t>
  </si>
  <si>
    <t>https://twitter.com/aseenkatkija/status/1163096036233089024</t>
  </si>
  <si>
    <t>https://twitter.com/brookerpapper/status/1163097995614806016</t>
  </si>
  <si>
    <t>1159961224035143680</t>
  </si>
  <si>
    <t>1159932892790886401</t>
  </si>
  <si>
    <t>1159927130492407810</t>
  </si>
  <si>
    <t>1160135646939402242</t>
  </si>
  <si>
    <t>1160135858965663744</t>
  </si>
  <si>
    <t>1160195001042853888</t>
  </si>
  <si>
    <t>1160546059254403072</t>
  </si>
  <si>
    <t>1160547479793872896</t>
  </si>
  <si>
    <t>1160548620472635393</t>
  </si>
  <si>
    <t>1160549735612243968</t>
  </si>
  <si>
    <t>1160556811843506177</t>
  </si>
  <si>
    <t>1160569019910578183</t>
  </si>
  <si>
    <t>1160579229643366400</t>
  </si>
  <si>
    <t>1160611596995047425</t>
  </si>
  <si>
    <t>1151207052313845760</t>
  </si>
  <si>
    <t>1160614877733502977</t>
  </si>
  <si>
    <t>1160622362242494470</t>
  </si>
  <si>
    <t>1160625162208907264</t>
  </si>
  <si>
    <t>1160631651237552130</t>
  </si>
  <si>
    <t>1160631899083005954</t>
  </si>
  <si>
    <t>1160632785641648128</t>
  </si>
  <si>
    <t>1160632886380376064</t>
  </si>
  <si>
    <t>1160634483323916288</t>
  </si>
  <si>
    <t>1160634967984156672</t>
  </si>
  <si>
    <t>1160635139929661441</t>
  </si>
  <si>
    <t>1160640901615628289</t>
  </si>
  <si>
    <t>1160646435085410304</t>
  </si>
  <si>
    <t>1160646755291213824</t>
  </si>
  <si>
    <t>1160622678459506688</t>
  </si>
  <si>
    <t>1160648359297916929</t>
  </si>
  <si>
    <t>1160657011601739776</t>
  </si>
  <si>
    <t>1160661881771765761</t>
  </si>
  <si>
    <t>1160663565700874240</t>
  </si>
  <si>
    <t>1160673566217707520</t>
  </si>
  <si>
    <t>1160680938273234944</t>
  </si>
  <si>
    <t>1160687319244058625</t>
  </si>
  <si>
    <t>1160756809977778177</t>
  </si>
  <si>
    <t>1160785553572413440</t>
  </si>
  <si>
    <t>1160792381513523201</t>
  </si>
  <si>
    <t>1160793531771961344</t>
  </si>
  <si>
    <t>1160663323131752451</t>
  </si>
  <si>
    <t>1160642681275637760</t>
  </si>
  <si>
    <t>1160794509317480451</t>
  </si>
  <si>
    <t>1160807014525755392</t>
  </si>
  <si>
    <t>1160793777390477312</t>
  </si>
  <si>
    <t>1160807119773417472</t>
  </si>
  <si>
    <t>1160083946866192384</t>
  </si>
  <si>
    <t>1160808752947372032</t>
  </si>
  <si>
    <t>1160808977799757824</t>
  </si>
  <si>
    <t>1160846560357494784</t>
  </si>
  <si>
    <t>1160849877104037888</t>
  </si>
  <si>
    <t>1160855992365723648</t>
  </si>
  <si>
    <t>1160945296341381123</t>
  </si>
  <si>
    <t>1160964677276524546</t>
  </si>
  <si>
    <t>1160965433505341441</t>
  </si>
  <si>
    <t>1160968186822582273</t>
  </si>
  <si>
    <t>1160974968475332608</t>
  </si>
  <si>
    <t>1160648165844049926</t>
  </si>
  <si>
    <t>1160994436521832449</t>
  </si>
  <si>
    <t>1160997611433803776</t>
  </si>
  <si>
    <t>1161000962074525696</t>
  </si>
  <si>
    <t>1161024566401163266</t>
  </si>
  <si>
    <t>1161032242451439617</t>
  </si>
  <si>
    <t>1161035876929036289</t>
  </si>
  <si>
    <t>1161106156485599232</t>
  </si>
  <si>
    <t>1161157842700816386</t>
  </si>
  <si>
    <t>1161186179867447296</t>
  </si>
  <si>
    <t>1161187554311442432</t>
  </si>
  <si>
    <t>1160630848695279616</t>
  </si>
  <si>
    <t>1160660137293602816</t>
  </si>
  <si>
    <t>1161188053328830464</t>
  </si>
  <si>
    <t>1160192621081444354</t>
  </si>
  <si>
    <t>1160195694436786176</t>
  </si>
  <si>
    <t>1161194605057961984</t>
  </si>
  <si>
    <t>1161199910936555520</t>
  </si>
  <si>
    <t>1161203443069050880</t>
  </si>
  <si>
    <t>1161220726160023552</t>
  </si>
  <si>
    <t>1160964453506146306</t>
  </si>
  <si>
    <t>1161270545670950912</t>
  </si>
  <si>
    <t>1161287284421009408</t>
  </si>
  <si>
    <t>1161341949267329024</t>
  </si>
  <si>
    <t>1161365865675272192</t>
  </si>
  <si>
    <t>1161401032171278338</t>
  </si>
  <si>
    <t>1161020190739636229</t>
  </si>
  <si>
    <t>1161431088809619456</t>
  </si>
  <si>
    <t>1161473226029117440</t>
  </si>
  <si>
    <t>1161530839433396224</t>
  </si>
  <si>
    <t>1161533748078424066</t>
  </si>
  <si>
    <t>1161584142359891968</t>
  </si>
  <si>
    <t>1161587710915764224</t>
  </si>
  <si>
    <t>1161594562059616256</t>
  </si>
  <si>
    <t>1161595155343912963</t>
  </si>
  <si>
    <t>1161596638940606464</t>
  </si>
  <si>
    <t>1161616698966978562</t>
  </si>
  <si>
    <t>1161618571765735427</t>
  </si>
  <si>
    <t>1161627113893650433</t>
  </si>
  <si>
    <t>1161628971009740801</t>
  </si>
  <si>
    <t>1161739433571319808</t>
  </si>
  <si>
    <t>1161869599014416384</t>
  </si>
  <si>
    <t>1161869648893116416</t>
  </si>
  <si>
    <t>1161889931981144064</t>
  </si>
  <si>
    <t>1161881417929936897</t>
  </si>
  <si>
    <t>1161896779832537089</t>
  </si>
  <si>
    <t>1161896983596081152</t>
  </si>
  <si>
    <t>1161933450879913984</t>
  </si>
  <si>
    <t>1162002842305093632</t>
  </si>
  <si>
    <t>1162015043891974144</t>
  </si>
  <si>
    <t>1162066555951288321</t>
  </si>
  <si>
    <t>1162395484343930881</t>
  </si>
  <si>
    <t>1161799756487827457</t>
  </si>
  <si>
    <t>1161875219268669440</t>
  </si>
  <si>
    <t>1161933503459659776</t>
  </si>
  <si>
    <t>1162464138800566272</t>
  </si>
  <si>
    <t>1162508519939149824</t>
  </si>
  <si>
    <t>1160545838827016193</t>
  </si>
  <si>
    <t>1162671324617224192</t>
  </si>
  <si>
    <t>1161895164866117632</t>
  </si>
  <si>
    <t>1162675444535189505</t>
  </si>
  <si>
    <t>1162454862933741569</t>
  </si>
  <si>
    <t>1162632624780840961</t>
  </si>
  <si>
    <t>1162676532466376706</t>
  </si>
  <si>
    <t>1160943522117312512</t>
  </si>
  <si>
    <t>1162681108913360896</t>
  </si>
  <si>
    <t>1162681620136177664</t>
  </si>
  <si>
    <t>1162689965710594050</t>
  </si>
  <si>
    <t>856857193651609600</t>
  </si>
  <si>
    <t>1161594377623494657</t>
  </si>
  <si>
    <t>1162690144916377600</t>
  </si>
  <si>
    <t>1162692142080372736</t>
  </si>
  <si>
    <t>1162711737159827459</t>
  </si>
  <si>
    <t>1162717418889908224</t>
  </si>
  <si>
    <t>1159897632984260608</t>
  </si>
  <si>
    <t>1161284554214301697</t>
  </si>
  <si>
    <t>1161578426484101121</t>
  </si>
  <si>
    <t>1162043282513440768</t>
  </si>
  <si>
    <t>1162747733779931136</t>
  </si>
  <si>
    <t>1162780868324274177</t>
  </si>
  <si>
    <t>1159883802841374720</t>
  </si>
  <si>
    <t>1160246192162430976</t>
  </si>
  <si>
    <t>1160608583815503872</t>
  </si>
  <si>
    <t>1160736913617297408</t>
  </si>
  <si>
    <t>1160970971572035584</t>
  </si>
  <si>
    <t>1161333358988857345</t>
  </si>
  <si>
    <t>1161695748355960833</t>
  </si>
  <si>
    <t>1162058139560288258</t>
  </si>
  <si>
    <t>1162420521784549376</t>
  </si>
  <si>
    <t>1162782914435788802</t>
  </si>
  <si>
    <t>1159890249646051331</t>
  </si>
  <si>
    <t>1159890726152540160</t>
  </si>
  <si>
    <t>1160616516993372164</t>
  </si>
  <si>
    <t>1160617318113841163</t>
  </si>
  <si>
    <t>1160618451368579077</t>
  </si>
  <si>
    <t>1160619461726081024</t>
  </si>
  <si>
    <t>1160620494346956800</t>
  </si>
  <si>
    <t>1160984348717441024</t>
  </si>
  <si>
    <t>1160984851723386880</t>
  </si>
  <si>
    <t>1161549603315113984</t>
  </si>
  <si>
    <t>1161550195735310337</t>
  </si>
  <si>
    <t>1161550528339501057</t>
  </si>
  <si>
    <t>1161550992644743168</t>
  </si>
  <si>
    <t>1161551351966556161</t>
  </si>
  <si>
    <t>1161900281346646016</t>
  </si>
  <si>
    <t>1162084097772216322</t>
  </si>
  <si>
    <t>1162085278053523456</t>
  </si>
  <si>
    <t>1162667986014154752</t>
  </si>
  <si>
    <t>1162794337551491085</t>
  </si>
  <si>
    <t>1162794622990606338</t>
  </si>
  <si>
    <t>1162795022791643136</t>
  </si>
  <si>
    <t>1162830221252472832</t>
  </si>
  <si>
    <t>1162761651944329216</t>
  </si>
  <si>
    <t>1162744088921280512</t>
  </si>
  <si>
    <t>1162746164514570240</t>
  </si>
  <si>
    <t>1162848245275607042</t>
  </si>
  <si>
    <t>1162680065764839425</t>
  </si>
  <si>
    <t>1162779688881807360</t>
  </si>
  <si>
    <t>1162865229111468032</t>
  </si>
  <si>
    <t>1162868730000490496</t>
  </si>
  <si>
    <t>1162989626228916224</t>
  </si>
  <si>
    <t>1160935176731582464</t>
  </si>
  <si>
    <t>1160984739769139200</t>
  </si>
  <si>
    <t>1161005556674572288</t>
  </si>
  <si>
    <t>1161022875144523778</t>
  </si>
  <si>
    <t>1161040804921729024</t>
  </si>
  <si>
    <t>1161086270308831233</t>
  </si>
  <si>
    <t>1161103553437556739</t>
  </si>
  <si>
    <t>1161119797230407682</t>
  </si>
  <si>
    <t>1161136676187660288</t>
  </si>
  <si>
    <t>1161168567041232896</t>
  </si>
  <si>
    <t>1161185695962214400</t>
  </si>
  <si>
    <t>1161199816841596928</t>
  </si>
  <si>
    <t>1161238192428900353</t>
  </si>
  <si>
    <t>1161253394671185920</t>
  </si>
  <si>
    <t>1161271355301617666</t>
  </si>
  <si>
    <t>1161422775141249025</t>
  </si>
  <si>
    <t>1162996405964890112</t>
  </si>
  <si>
    <t>1159717965694210048</t>
  </si>
  <si>
    <t>1159778396202819584</t>
  </si>
  <si>
    <t>1159891136258990083</t>
  </si>
  <si>
    <t>1160102533567832064</t>
  </si>
  <si>
    <t>1160102535010631682</t>
  </si>
  <si>
    <t>1160495130471751685</t>
  </si>
  <si>
    <t>1160495133680386048</t>
  </si>
  <si>
    <t>1160525354265657345</t>
  </si>
  <si>
    <t>1160797126156324864</t>
  </si>
  <si>
    <t>1160827316785864704</t>
  </si>
  <si>
    <t>1161048508994117637</t>
  </si>
  <si>
    <t>1161048511355523072</t>
  </si>
  <si>
    <t>1161410888475271168</t>
  </si>
  <si>
    <t>1161410890828328960</t>
  </si>
  <si>
    <t>1161561903602290688</t>
  </si>
  <si>
    <t>1161561906777329664</t>
  </si>
  <si>
    <t>1161773394473431041</t>
  </si>
  <si>
    <t>1161894225073627141</t>
  </si>
  <si>
    <t>1161894228005412864</t>
  </si>
  <si>
    <t>1162311395087704064</t>
  </si>
  <si>
    <t>1162311399651139589</t>
  </si>
  <si>
    <t>1162432302984716288</t>
  </si>
  <si>
    <t>1162613328822378496</t>
  </si>
  <si>
    <t>1162613330667823104</t>
  </si>
  <si>
    <t>1162673782626168834</t>
  </si>
  <si>
    <t>1163036270832029696</t>
  </si>
  <si>
    <t>1162253339922296832</t>
  </si>
  <si>
    <t>1162594873020694528</t>
  </si>
  <si>
    <t>1163054750054658048</t>
  </si>
  <si>
    <t>1163062195305009153</t>
  </si>
  <si>
    <t>1160940567200718848</t>
  </si>
  <si>
    <t>1162447939073191942</t>
  </si>
  <si>
    <t>1161933186345119744</t>
  </si>
  <si>
    <t>1162670421562535936</t>
  </si>
  <si>
    <t>1162673405537263616</t>
  </si>
  <si>
    <t>1159161928125681669</t>
  </si>
  <si>
    <t>1161056675589050369</t>
  </si>
  <si>
    <t>1161783556164575232</t>
  </si>
  <si>
    <t>1161874242809417733</t>
  </si>
  <si>
    <t>1161891142423547904</t>
  </si>
  <si>
    <t>1162311161389314048</t>
  </si>
  <si>
    <t>1162325560636264448</t>
  </si>
  <si>
    <t>1162409210530783237</t>
  </si>
  <si>
    <t>1162606952267931649</t>
  </si>
  <si>
    <t>1162626352094171136</t>
  </si>
  <si>
    <t>1162666011272704000</t>
  </si>
  <si>
    <t>1163021381493112832</t>
  </si>
  <si>
    <t>1162673434008150016</t>
  </si>
  <si>
    <t>1163095584858918913</t>
  </si>
  <si>
    <t>1163096036233089024</t>
  </si>
  <si>
    <t>1163097995614806016</t>
  </si>
  <si>
    <t>1159959333075148801</t>
  </si>
  <si>
    <t>1159905823629484034</t>
  </si>
  <si>
    <t>1160185324619874304</t>
  </si>
  <si>
    <t>1160545158741602304</t>
  </si>
  <si>
    <t>1160542017291739136</t>
  </si>
  <si>
    <t>1160555910844035074</t>
  </si>
  <si>
    <t>1160568810694434822</t>
  </si>
  <si>
    <t>1160546169493364736</t>
  </si>
  <si>
    <t>1160643872374120448</t>
  </si>
  <si>
    <t>1160617257095114753</t>
  </si>
  <si>
    <t>1160318312099848192</t>
  </si>
  <si>
    <t>1160420354415894528</t>
  </si>
  <si>
    <t>1160551009372033026</t>
  </si>
  <si>
    <t>1160556779232796672</t>
  </si>
  <si>
    <t>1160844236247449601</t>
  </si>
  <si>
    <t>1160191947048456192</t>
  </si>
  <si>
    <t>1160194802807447552</t>
  </si>
  <si>
    <t>1161194168473063424</t>
  </si>
  <si>
    <t>1161339414850785280</t>
  </si>
  <si>
    <t>1161008971219685376</t>
  </si>
  <si>
    <t>1161377165851746304</t>
  </si>
  <si>
    <t>1161486320071512064</t>
  </si>
  <si>
    <t>1161616086216904705</t>
  </si>
  <si>
    <t>1161621903687200768</t>
  </si>
  <si>
    <t>1161889580997648384</t>
  </si>
  <si>
    <t>1162053464115097600</t>
  </si>
  <si>
    <t>1162508081760210946</t>
  </si>
  <si>
    <t>1160788775456452608</t>
  </si>
  <si>
    <t>1159888232936542208</t>
  </si>
  <si>
    <t>1161266152926076930</t>
  </si>
  <si>
    <t>1161573848858406912</t>
  </si>
  <si>
    <t>1162017788518641664</t>
  </si>
  <si>
    <t>1162692745888239618</t>
  </si>
  <si>
    <t>1162801786178154496</t>
  </si>
  <si>
    <t>3445619835</t>
  </si>
  <si>
    <t>1286355966</t>
  </si>
  <si>
    <t>1009383027796054016</t>
  </si>
  <si>
    <t>64785998</t>
  </si>
  <si>
    <t>2320163971</t>
  </si>
  <si>
    <t/>
  </si>
  <si>
    <t>879968332077780992</t>
  </si>
  <si>
    <t>40841434</t>
  </si>
  <si>
    <t>1019111813483585544</t>
  </si>
  <si>
    <t>1078296282764955648</t>
  </si>
  <si>
    <t>2478318783</t>
  </si>
  <si>
    <t>251827754</t>
  </si>
  <si>
    <t>330178251</t>
  </si>
  <si>
    <t>231410482</t>
  </si>
  <si>
    <t>1612258838</t>
  </si>
  <si>
    <t>359263983</t>
  </si>
  <si>
    <t>2248288504</t>
  </si>
  <si>
    <t>780116332423614468</t>
  </si>
  <si>
    <t>1128591694918819842</t>
  </si>
  <si>
    <t>1098990772618186752</t>
  </si>
  <si>
    <t>298744792</t>
  </si>
  <si>
    <t>4396943723</t>
  </si>
  <si>
    <t>1362331039</t>
  </si>
  <si>
    <t>3557601197</t>
  </si>
  <si>
    <t>424418612</t>
  </si>
  <si>
    <t>4227822587</t>
  </si>
  <si>
    <t>1135584278623006720</t>
  </si>
  <si>
    <t>839776190806245377</t>
  </si>
  <si>
    <t>161078483</t>
  </si>
  <si>
    <t>830358173504663552</t>
  </si>
  <si>
    <t>240728989</t>
  </si>
  <si>
    <t>1018194841791090689</t>
  </si>
  <si>
    <t>2292629930</t>
  </si>
  <si>
    <t>1116899314075361281</t>
  </si>
  <si>
    <t>902129469875515392</t>
  </si>
  <si>
    <t>19727972</t>
  </si>
  <si>
    <t>sv</t>
  </si>
  <si>
    <t>da</t>
  </si>
  <si>
    <t>fi</t>
  </si>
  <si>
    <t>no</t>
  </si>
  <si>
    <t>en</t>
  </si>
  <si>
    <t>ca</t>
  </si>
  <si>
    <t>und</t>
  </si>
  <si>
    <t>et</t>
  </si>
  <si>
    <t>1160515859913293825</t>
  </si>
  <si>
    <t>Twitter for Android</t>
  </si>
  <si>
    <t>Twitter Web App</t>
  </si>
  <si>
    <t>Twitter for iPad</t>
  </si>
  <si>
    <t>Twitter Web Client</t>
  </si>
  <si>
    <t>Twitter for iPhone</t>
  </si>
  <si>
    <t>Echofon</t>
  </si>
  <si>
    <t>IFTTT</t>
  </si>
  <si>
    <t>Aleksis Kivi tweeter</t>
  </si>
  <si>
    <t>TweetDeck</t>
  </si>
  <si>
    <t>Neonazi Bitcoin Tracker</t>
  </si>
  <si>
    <t>14,4724916,56,6084268 
15,237263,56,6084268 
15,237263,57,2282514 
14,4724916,57,2282514</t>
  </si>
  <si>
    <t>10,4914682,59,8097794 
10,9515836,59,8097794 
10,9515836,60,1350316 
10,4914682,60,1350316</t>
  </si>
  <si>
    <t>24,78281,60,021032 
25,2544364,60,021032 
25,2544364,60,2979104 
24,78281,60,2979104</t>
  </si>
  <si>
    <t>Sweden</t>
  </si>
  <si>
    <t>Norway</t>
  </si>
  <si>
    <t>Finland</t>
  </si>
  <si>
    <t>SE</t>
  </si>
  <si>
    <t>NO</t>
  </si>
  <si>
    <t>FI</t>
  </si>
  <si>
    <t>Växjö, Sverige</t>
  </si>
  <si>
    <t>Oslo, Norway</t>
  </si>
  <si>
    <t>Helsinki, Finland</t>
  </si>
  <si>
    <t>7c70f10bed12be16</t>
  </si>
  <si>
    <t>e42ed02b50d62e29</t>
  </si>
  <si>
    <t>5ef832bb704339b0</t>
  </si>
  <si>
    <t>Växjö</t>
  </si>
  <si>
    <t>Oslo</t>
  </si>
  <si>
    <t>Helsinki</t>
  </si>
  <si>
    <t>city</t>
  </si>
  <si>
    <t>https://api.twitter.com/1.1/geo/id/7c70f10bed12be16.json</t>
  </si>
  <si>
    <t>https://api.twitter.com/1.1/geo/id/e42ed02b50d62e29.json</t>
  </si>
  <si>
    <t>https://api.twitter.com/1.1/geo/id/5ef832bb704339b0.json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</si>
  <si>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</si>
  <si>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</si>
  <si>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</si>
  <si>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</si>
  <si>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</si>
  <si>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</si>
  <si>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</si>
  <si>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</si>
  <si>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</si>
  <si>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</si>
  <si>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</si>
  <si>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</si>
  <si>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</si>
  <si>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</si>
  <si>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</si>
  <si>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</si>
  <si>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</si>
  <si>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</si>
  <si>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</si>
  <si>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</si>
  <si>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</si>
  <si>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Atti Andersson</t>
  </si>
  <si>
    <t>Aftonbladet Ledare</t>
  </si>
  <si>
    <t>Susanne Sjöstedt</t>
  </si>
  <si>
    <t>Erik Niva</t>
  </si>
  <si>
    <t>Erik Helmerson</t>
  </si>
  <si>
    <t>Andreas Cervenka</t>
  </si>
  <si>
    <t>Amina Manzoor</t>
  </si>
  <si>
    <t>Oisín Cantwell</t>
  </si>
  <si>
    <t>Johan Johansson</t>
  </si>
  <si>
    <t>Johan B. Gynnhammar</t>
  </si>
  <si>
    <t>Jan Abrahamsson</t>
  </si>
  <si>
    <t>Christer Sfeirكريستر</t>
  </si>
  <si>
    <t>Karpstryparn</t>
  </si>
  <si>
    <t>Hamid</t>
  </si>
  <si>
    <t>Frans Josef Meyer</t>
  </si>
  <si>
    <t>Morten Stinus Kristensen</t>
  </si>
  <si>
    <t>Sami Eerola</t>
  </si>
  <si>
    <t>Varisverkosto</t>
  </si>
  <si>
    <t>Svenskar är vita och landet är vårt _xD83C__xDDF8__xD83C__xDDEA_</t>
  </si>
  <si>
    <t>REVOLUTION_xD83D__xDC51__xD83C__xDF84__xD83C__xDF7B__xD83C__xDFA1__xD83D__xDCE3_</t>
  </si>
  <si>
    <t>Simon Андрей Holmqvist (Nmr)</t>
  </si>
  <si>
    <t>Michael Arizanti</t>
  </si>
  <si>
    <t>elizabeth</t>
  </si>
  <si>
    <t>thomas sky</t>
  </si>
  <si>
    <t>Stockholmare för ett suveränt Sverige</t>
  </si>
  <si>
    <t>Kim Ahola</t>
  </si>
  <si>
    <t>saga</t>
  </si>
  <si>
    <t>Robin</t>
  </si>
  <si>
    <t>Broaddict</t>
  </si>
  <si>
    <t>Mikki Kauste</t>
  </si>
  <si>
    <t>Freddi Waselius</t>
  </si>
  <si>
    <t>Mika Mäkelä</t>
  </si>
  <si>
    <t>Janne Hjelm stavfel = synskada</t>
  </si>
  <si>
    <t>Stefan</t>
  </si>
  <si>
    <t>Pär Öberg (Nmr)</t>
  </si>
  <si>
    <t>Pär_xD83D__xDC12__xD83D__xDC38__xD83C__xDF35__xD83C__xDF4D__xD83C__xDF7F__xD83C__xDFC6__xD83C__xDFD2__xD83C__xDFC5_♥️</t>
  </si>
  <si>
    <t>Baconet i Koshermackan</t>
  </si>
  <si>
    <t>Olav Mosfjell</t>
  </si>
  <si>
    <t>♀ ayat</t>
  </si>
  <si>
    <t>Timo Riikonen</t>
  </si>
  <si>
    <t>ꜱᴜᴏᴍɪ ꜱᴏꜱ</t>
  </si>
  <si>
    <t>Batcheeba</t>
  </si>
  <si>
    <t>Olav Torvund</t>
  </si>
  <si>
    <t>Mohamed</t>
  </si>
  <si>
    <t>Stig Jævla Sosialist Fostervold</t>
  </si>
  <si>
    <t>esa</t>
  </si>
  <si>
    <t>HM</t>
  </si>
  <si>
    <t>Håkon Dreyer</t>
  </si>
  <si>
    <t>Decolonizer</t>
  </si>
  <si>
    <t>Ayaanle Abdi</t>
  </si>
  <si>
    <t>Fyk O.M. Fei</t>
  </si>
  <si>
    <t>Riket</t>
  </si>
  <si>
    <t>Johan</t>
  </si>
  <si>
    <t>Gunleik Vy Groven</t>
  </si>
  <si>
    <t>Fredrik Vikholm</t>
  </si>
  <si>
    <t>Tuna Satilmis</t>
  </si>
  <si>
    <t>Sol Granat</t>
  </si>
  <si>
    <t>Mrs R _xD83D__xDC41_</t>
  </si>
  <si>
    <t>Maria - No Pasaran! _xD83C__xDDF8__xD83C__xDDEA_ _xD83C__xDDEA__xD83C__xDDFA_ _xD83C__xDF0D_</t>
  </si>
  <si>
    <t>Pallas Athena</t>
  </si>
  <si>
    <t>Hanif Bali</t>
  </si>
  <si>
    <t>Martin Andersson</t>
  </si>
  <si>
    <t>Nita _xD83C__xDF3C__xD83E__xDDDD_‍♀️</t>
  </si>
  <si>
    <t>Alexandra Pascalidou</t>
  </si>
  <si>
    <t>Annika Strandhäll</t>
  </si>
  <si>
    <t>Marian A. Hussein</t>
  </si>
  <si>
    <t>reflex (misogyn islamofob...)</t>
  </si>
  <si>
    <t>Kettils Mjöd_xD83C__xDDF8__xD83C__xDDEA_</t>
  </si>
  <si>
    <t>Goten</t>
  </si>
  <si>
    <t>Morten W. Saanum</t>
  </si>
  <si>
    <t>rasin</t>
  </si>
  <si>
    <t>Gard Rotmo</t>
  </si>
  <si>
    <t>ɱØяñιηg$ʇðя ©™@Kindred4ever</t>
  </si>
  <si>
    <t>el toro</t>
  </si>
  <si>
    <t>Abdur Razzaq</t>
  </si>
  <si>
    <t>Tor Veteran</t>
  </si>
  <si>
    <t>Sverre Gaarder</t>
  </si>
  <si>
    <t>Pelle Zackrisson</t>
  </si>
  <si>
    <t>New York Times World</t>
  </si>
  <si>
    <t>Magnus Ranstorp</t>
  </si>
  <si>
    <t>Cassius Dio</t>
  </si>
  <si>
    <t>Lars Eklöv</t>
  </si>
  <si>
    <t>Solros Planta</t>
  </si>
  <si>
    <t>Wermund Vetrhus</t>
  </si>
  <si>
    <t>Per-Arne Björk (V)_xD83D__xDCCE__xD83E__xDD13_</t>
  </si>
  <si>
    <t>Kent Flink</t>
  </si>
  <si>
    <t>Ola Larsmo</t>
  </si>
  <si>
    <t>Madeleine Hedenbergh</t>
  </si>
  <si>
    <t>S!raj S0lut!0ns</t>
  </si>
  <si>
    <t>Kjetil Idland</t>
  </si>
  <si>
    <t>Erik _xD83C__xDF32_</t>
  </si>
  <si>
    <t>Ramona Fransson _xD83C__xDDEE__xD83C__xDDF1__xD83C__xDDF8__xD83C__xDDEA_✡️_xD83C__xDDFA__xD83C__xDDF8__xD83C__xDDF5__xD83C__xDDF1_</t>
  </si>
  <si>
    <t>_xD835__xDD75__xD835__xDD94__xD835__xDD8D__xD835__xDD93__xD835__xDD93__xD835__xDD9E_</t>
  </si>
  <si>
    <t>Arvid #</t>
  </si>
  <si>
    <t>Not-Yet-Autumn_xD83C__xDFF3_️‍_xD83C__xDF08_Pal_xD83D__xDC26_Thaum!</t>
  </si>
  <si>
    <t>Mansoor Ahmed Elahi</t>
  </si>
  <si>
    <t>Daniel</t>
  </si>
  <si>
    <t>Camilla Holm</t>
  </si>
  <si>
    <t>Hans Brenna</t>
  </si>
  <si>
    <t>Erik Brandstadmoen</t>
  </si>
  <si>
    <t>Vera Wilhelmsen</t>
  </si>
  <si>
    <t>Ragnar Bang Moe</t>
  </si>
  <si>
    <t>Vetle Magnar Ravn Vedal</t>
  </si>
  <si>
    <t>Mona Strand</t>
  </si>
  <si>
    <t>Nummisuutatwit</t>
  </si>
  <si>
    <t>MY DADDY ALABAMA LEFT ME</t>
  </si>
  <si>
    <t>Unni May Danielsen</t>
  </si>
  <si>
    <t>Bess Viken</t>
  </si>
  <si>
    <t>Johan V. Bendtsen</t>
  </si>
  <si>
    <t>JenVy _xD83D__xDE84_</t>
  </si>
  <si>
    <t>Marte Kristin</t>
  </si>
  <si>
    <t>Squinty Swij _xD83C__xDF39__xD83C__xDFF4__xD83C__xDFF3_️‍_xD83C__xDF08_</t>
  </si>
  <si>
    <t>Hotep FREDO!_xD83D__xDD2A_</t>
  </si>
  <si>
    <t>Patrik Olsson</t>
  </si>
  <si>
    <t>Maria Hind Alias</t>
  </si>
  <si>
    <t>Sofie</t>
  </si>
  <si>
    <t>Imano Body</t>
  </si>
  <si>
    <t>Keijo</t>
  </si>
  <si>
    <t>Sophie</t>
  </si>
  <si>
    <t>Eivind Trædal</t>
  </si>
  <si>
    <t>Tomas Paulsberg _xD83C__xDDF3__xD83C__xDDF4_</t>
  </si>
  <si>
    <t>Politiikka TV</t>
  </si>
  <si>
    <t>Findus@Findus  _xD83C__xDDEA__xD83C__xDDF8_❤️_xD83C__xDDE9__xD83C__xDDEA_</t>
  </si>
  <si>
    <t>Jari -Antero von Mäkinen</t>
  </si>
  <si>
    <t>Oonom</t>
  </si>
  <si>
    <t>thinkingness</t>
  </si>
  <si>
    <t>Peter Wolodarski</t>
  </si>
  <si>
    <t>DN Ledare</t>
  </si>
  <si>
    <t>Dagens Nyheter</t>
  </si>
  <si>
    <t>Lars Beckman</t>
  </si>
  <si>
    <t>Amanda Sokolnicki</t>
  </si>
  <si>
    <t>Lars B Johansson</t>
  </si>
  <si>
    <t>Totuus Etsivä</t>
  </si>
  <si>
    <t>Apepusekatt</t>
  </si>
  <si>
    <t>Fuchsia Blix</t>
  </si>
  <si>
    <t>Ei uro er kommen over meg. Eg trefte knooten att.</t>
  </si>
  <si>
    <t>Alf Haga</t>
  </si>
  <si>
    <t>Øivind Bergh</t>
  </si>
  <si>
    <t>Optimist Prime</t>
  </si>
  <si>
    <t>Simen _xD83C__xDDE7__xD83C__xDDFB__xD83C__xDDEA__xD83C__xDDFA_</t>
  </si>
  <si>
    <t>Ragnhild Holmås</t>
  </si>
  <si>
    <t>Aslak Raanes</t>
  </si>
  <si>
    <t>Albin Grafström</t>
  </si>
  <si>
    <t>Jonathan Leman</t>
  </si>
  <si>
    <t>Robin Andersson</t>
  </si>
  <si>
    <t>Emil i Lönneberga</t>
  </si>
  <si>
    <t>Kruxigt</t>
  </si>
  <si>
    <t>Expressen Debatt</t>
  </si>
  <si>
    <t>Alison</t>
  </si>
  <si>
    <t>ingrid helene</t>
  </si>
  <si>
    <t>Svensk Rebell _xD83C__xDDF8__xD83C__xDDEA__xD83D__xDC9B__xD83D__xDC99__xD83C__xDDF8__xD83C__xDDEA_</t>
  </si>
  <si>
    <t>blanche bullshit</t>
  </si>
  <si>
    <t>Taru Kemppainen</t>
  </si>
  <si>
    <t>Tuija Vuorinen</t>
  </si>
  <si>
    <t>Ville Mäkelä</t>
  </si>
  <si>
    <t>David Noir</t>
  </si>
  <si>
    <t>Henrik Jonsson</t>
  </si>
  <si>
    <t>Mia Vestermark</t>
  </si>
  <si>
    <t>Kaarina Jantunen</t>
  </si>
  <si>
    <t>Panu Huuhtanen _xD83C__xDDEB__xD83C__xDDEE_</t>
  </si>
  <si>
    <t>Skull</t>
  </si>
  <si>
    <t>Mikael Jungner</t>
  </si>
  <si>
    <t>WW2 Tweets from 1941</t>
  </si>
  <si>
    <t>Fingerlickins</t>
  </si>
  <si>
    <t>Erna Solberg</t>
  </si>
  <si>
    <t>Anders Ygeman</t>
  </si>
  <si>
    <t>Libertarian</t>
  </si>
  <si>
    <t>Adolf park</t>
  </si>
  <si>
    <t>The Gospel of Puns</t>
  </si>
  <si>
    <t>Finland Post</t>
  </si>
  <si>
    <t>Ilmastovaalit</t>
  </si>
  <si>
    <t>Alva</t>
  </si>
  <si>
    <t>MH_Sthlm</t>
  </si>
  <si>
    <t>Martin #</t>
  </si>
  <si>
    <t>Tiina Keskimäki</t>
  </si>
  <si>
    <t>Pogo von Pedagogue ❌_xD83C__xDDF8__xD83C__xDDEA__xD83D__xDC4C__xD83C__xDFFB__xD83E__xDD5B_#</t>
  </si>
  <si>
    <t>Pontus # Andersson</t>
  </si>
  <si>
    <t>Noora Isojärvi ☀️ (Näste 7)</t>
  </si>
  <si>
    <t>Maria Cancan</t>
  </si>
  <si>
    <t>Freddy Sårheim Brakestad</t>
  </si>
  <si>
    <t>David Nilsson (Nmr)</t>
  </si>
  <si>
    <t>Jasper Warriorson</t>
  </si>
  <si>
    <t>UnitedFront_xD83C__xDDEE__xD83C__xDDF8_</t>
  </si>
  <si>
    <t>Kent Eklund</t>
  </si>
  <si>
    <t>Marie Nordin _xD83D__xDC18_</t>
  </si>
  <si>
    <t>Jonna Sima</t>
  </si>
  <si>
    <t>Jimmie Åkesson</t>
  </si>
  <si>
    <t>ullis</t>
  </si>
  <si>
    <t>Måns Såghult</t>
  </si>
  <si>
    <t>Tobias Hübinette</t>
  </si>
  <si>
    <t>Anton</t>
  </si>
  <si>
    <t>Veronica Palm</t>
  </si>
  <si>
    <t>Johan Svensson</t>
  </si>
  <si>
    <t>bultsax</t>
  </si>
  <si>
    <t>Neonazi BTC Tracker</t>
  </si>
  <si>
    <t>Merja Fager_xD83C__xDDEB__xD83C__xDDEE_</t>
  </si>
  <si>
    <t>Kalle Mehtonen</t>
  </si>
  <si>
    <t>Jonsson</t>
  </si>
  <si>
    <t>Richard</t>
  </si>
  <si>
    <t>_xD835__xDCD7__xD835__xDCEE__xD835__xDCF7__xD835__xDCFB__xD835__xDCF2__xD835__xDCF4_ _xD835__xDCE2_•_xD835__xDCDF_•_xD835__xDCE0_•_xD835__xDCE1_</t>
  </si>
  <si>
    <t>LUF</t>
  </si>
  <si>
    <t>hannes123</t>
  </si>
  <si>
    <t>LUF Storstockholm</t>
  </si>
  <si>
    <t>Anneli Seppänen</t>
  </si>
  <si>
    <t>Asko Liukkonen</t>
  </si>
  <si>
    <t>EloSalama</t>
  </si>
  <si>
    <t>erkki pekkala</t>
  </si>
  <si>
    <t>Von Bröökerpapper</t>
  </si>
  <si>
    <t>Aatu Aseenkätkijä</t>
  </si>
  <si>
    <t>AIK _xD83D__xDDA4__xD83D__xDC9B_ socialist, feminist, Småland, Irland, hela jävla rymden, rättspolitik, källkritik, punk&amp;_xD83C__xDF7E_, hiphop&amp;_xD83D__xDC34_, _xD83D__xDC31_, LFC</t>
  </si>
  <si>
    <t>Aftonbladets ledarredaktion: @anderslindberg, @danielswedin, Ingvar Persson, @jonnasima, @pernillaericson</t>
  </si>
  <si>
    <t>Trött politisk redaktör och en provokation mot din livsstil.</t>
  </si>
  <si>
    <t>The great fallacy is that the game is first and last about winning.</t>
  </si>
  <si>
    <t>Ledarskribent på Dagens Nyheter. Romanförfattare. Jag svarar sällan anonyma twittrare men mute:ar ofta otrevliga.</t>
  </si>
  <si>
    <t>Journalist på Dagens Industri från hösten 2017 i Silicon Valley. 
Tipsa på Andreas.cervenka@di.se</t>
  </si>
  <si>
    <t>Medicinreporter och glädjedödare på Dagens Nyheter. Utsedd till Årets folkbildare 2016 tillsammans med Maria Gunther.</t>
  </si>
  <si>
    <t>Pleased to meet you, hope you guess my name.</t>
  </si>
  <si>
    <t>Musiker, taskspelare, konsultkonsult och gisslan i tjyvsamhället. 
Till vänster om Sven.</t>
  </si>
  <si>
    <t>bror langa tacos</t>
  </si>
  <si>
    <t>Fristående börsspekulant. Inte överdrivet imponerad av Sverige. Intressen: ekonomi, politik, kultur, psykologi, teknik, historia, filosofi, hälsa mm.</t>
  </si>
  <si>
    <t>Building bridges between cultures. (Private account)</t>
  </si>
  <si>
    <t>Nationell bloggare och radiopratare. Har två politiska bloggar, en Youtube-kanal, samt är en av två programledare för den eminenta podden Podcast Nationella.</t>
  </si>
  <si>
    <t>Skolchef i förskingringen. F.d. tjock rektor i orten. Gillar också tjock-TV. Sommarpratar 2019. Gör poden ”Kungar &amp; Krig”. Åsikterna är någon annans.</t>
  </si>
  <si>
    <t>IT Arkitekt 1988. På nettet siden 80'erne. Første CPU: Z80. Interesser: Design, Arkitektur, Politik, Religion, Verden.</t>
  </si>
  <si>
    <t>PhD studerende ved Institute of Communications Research, UIUC. Interesseret i samspillet mellem racialisering og massemedier.</t>
  </si>
  <si>
    <t>Student of folklore @helsinkiuni  focused on right-wing &amp; jihadi extremism Folk-opiskelija ja kirjabloggari_xD83C__xDDEB__xD83C__xDDEE__xD83C__xDDE7__xD83C__xDDF7_</t>
  </si>
  <si>
    <t>Antifasistinen verkosto. Vuodesta 2014.</t>
  </si>
  <si>
    <t>Vi måste ut ur EU och ut ur FN. Dags att ta tillbaka vårt land!  Ta fram din inre viking! Seger eller död. Res dig Svenne!
https://t.co/KuDMNKEo93
⚔️⚔️⚔</t>
  </si>
  <si>
    <t>Sverige fullt. Internera, deportera, repatriera. Make Sweden great again! Nordisk revolution. Utan pardon.Håll gränsen till varje pris! Leve motståndsrörelsen!</t>
  </si>
  <si>
    <t>Plastsköldsnationalist och tillika nyhetsredaktör och skribent på Nordfront.   simon.holmqvist@nordfront.se 
simon@putinmail.com
https://t.co/bCOlA1bfGy</t>
  </si>
  <si>
    <t>New on Twitter... 
I’m real and I hope some of my followers are too. 
Writes in Swedish, English and Arabic.
❤️_xD83D__xDC9B__xD83D__xDC9A_
RT ≠ endorsement</t>
  </si>
  <si>
    <t>PRO-Israel Det lilla landet som får kämpa mot alla fiender. Kamp mot den eskalerande antisemitismen. Röstar "blått" Aldrig "rött eller grönt"</t>
  </si>
  <si>
    <t>Kreativ, kärleksfull, vetgirig</t>
  </si>
  <si>
    <t>Vi kommer att ta sommaruppehåll med våra manifestationer. Vi återkommer i höst. _xD83D__xDC99__xD83D__xDC9B_Protestera Mera!_xD83D__xDC4A_ _xD83C__xDDF8__xD83C__xDDEA__xD83D__xDC4C_ _xD83C__xDDF8__xD83C__xDDEA_Siste svensken tar flaggan med sig!_xD83C__xDDF8__xD83C__xDDEA_</t>
  </si>
  <si>
    <t>Förfasas av det mesta som är dåligt, farligt och dumt</t>
  </si>
  <si>
    <t>Bläh.</t>
  </si>
  <si>
    <t>Problemlösare och saxofonist inom reklambranschen.
Sirius!</t>
  </si>
  <si>
    <t>Brosexual, FI/EN, Law &amp; Politics, gay shit, sometimes nonsense</t>
  </si>
  <si>
    <t>Yh-isä, musiikintekijä ja Vihreä. Espoon kunnanvaltuutettu ja kaupunginhallituksen sekä Vihreiden puoluevaltuuskunnan jäsen. Twiittejä kaikesta, muun muassa.</t>
  </si>
  <si>
    <t>Handsome rocker! https://t.co/dpcuXDgvsr</t>
  </si>
  <si>
    <t>#opetus #koulutus #matematiikka #luonto #partioscout</t>
  </si>
  <si>
    <t>Ekonomisk stödmedlem till Nordiska motståndsrörelsen. Åsikterna är helt mina egna och inte knutna till NMR-</t>
  </si>
  <si>
    <t>Vi tog över detta konto från Stefan sommaren 2012</t>
  </si>
  <si>
    <t>Nordiska motståndsrörelsens presstalesman och ledamot av riksledningen.</t>
  </si>
  <si>
    <t>Nationell samordnare mot våldsbejakande kulturmarxism</t>
  </si>
  <si>
    <t>Jag är baconet i koshermackan. Kontot hanteras av kusinen till städerskan som jobbar hos Svenska Kommittén Mot Semitism.</t>
  </si>
  <si>
    <t>Forkjemper for janteloven og barnekonvensjonen 
- Sentralist i Press rbu</t>
  </si>
  <si>
    <t>I'm the living version of 1 like and I'll do it | M-L |</t>
  </si>
  <si>
    <t>AINOA.
OIKEA.
   V8
SCANIA</t>
  </si>
  <si>
    <t>poliittisesti virheellisiä uutisia _xD83C__xDDEB__xD83C__xDDEE_</t>
  </si>
  <si>
    <t>Leder i Fugl fønix - Fryktløs og fabelaktig.</t>
  </si>
  <si>
    <t>Professor ved Universitetet i Oslo. Arbeider særlig med opphavsrett og elektroniske transaksjoner. Er i tillegg opptatt av sykkel, vin, musikk og mye annet.</t>
  </si>
  <si>
    <t>From my point of view, no label, no slogan, no party, no skin color, and indeed no religion is more important than the human being.
- James Baldwin</t>
  </si>
  <si>
    <t>Music/sound design/photography/CGI-stuff. Master of none.
Intersectional/anti-racist/feminist/leftist.
Depressing. Political. Northerner. Mostly in Norwegian.</t>
  </si>
  <si>
    <t>Styremedlem i @gamleoslomdg og nestleder i Gamle Oslo BUK, men twitrer som krakilsk syklist</t>
  </si>
  <si>
    <t>Medical anthropologist, psychiatric milieu therapist, coordinator of mental health services. Hong Kong _xD83C__xDDED__xD83C__xDDF0_ Chess! Shenmue! Fan art! Join us @Shenmue_Dojo</t>
  </si>
  <si>
    <t>Cultural marxist' - Geogeek, coder, cyclist, father.</t>
  </si>
  <si>
    <t>Indigenous Sámi/Saemien survivor of cultural genocide, defender of humanity, critical thinking &amp; the scientific method. Huge nerd. ❤ Sámi languages. #Decolonize</t>
  </si>
  <si>
    <t>GGMU | Politics and culture | Somaliland First</t>
  </si>
  <si>
    <t>Followed that crooked path. Led me everywhere. Dealing in empires and bicycles of the mind. Not in a fight club over your oh-so-strong opinions.</t>
  </si>
  <si>
    <t>Allt blir bra igen. Riket har funnits länge och kommer bestå.
Värdighet, gemenskap, tillhörighet och tradition.</t>
  </si>
  <si>
    <t>Privat twitter. Jobbar som polis i Norrbotten. Ifrågasätt gärna.</t>
  </si>
  <si>
    <t>Working for Quine AS, but mostly tweets here on my own account. Follow @quinecore for purer Quine news and updates</t>
  </si>
  <si>
    <t>7/11 was a part time job.</t>
  </si>
  <si>
    <t>Football Agent/advisor</t>
  </si>
  <si>
    <t>En gång var jag väldigt vänster. Nu tar jag ett steg åt höger varje dag. Smålänning. Ateist.</t>
  </si>
  <si>
    <t>Not a professor. Mother &amp; volunteer worker for unemancipated minors. Fascinated by southern Africa, languages, accents &amp; humility. Photographic memory. M.A. Eng</t>
  </si>
  <si>
    <t>Anti.</t>
  </si>
  <si>
    <t>I AM A GREEK MACEDONIAN! We 3.5 Million Greek Macedonians are tired on beeing robbed on our IDENTITY, HISTORY,NAME AND SYMBOLS! We want our name Macedonia backI</t>
  </si>
  <si>
    <t>Moderat men inte måttlig. En av apokalypsens riddare. Member of Parliament. God Emperor to Sons of Bali.</t>
  </si>
  <si>
    <t>Skåning, ekonom och frihetsvurmare. Över 10 år av granskning av politiskt styrda organisationer. Åsikter som yttras här är mina egna.</t>
  </si>
  <si>
    <t>Jag har tre söner, tre barnbarn ❤️_xD83D__xDE0A_jobbar på förskola , älskar djur, natur, tecknar mycket, intres av världen o olika kulturer</t>
  </si>
  <si>
    <t>Awarded journalist, author, producer, TV- &amp; radiopresenter, human rights-activist, playwright, actress. Greek-Swedish, Citizen of the world. The New Academy.</t>
  </si>
  <si>
    <t>Socialförsäkringsminister, Socialdemokrat, feminist. Stolt mamma till två fantastiska döttrar och extra till bonusgrabben.</t>
  </si>
  <si>
    <t>Vernepleier, leder for SVs inkluderingsutvalg og folkevalgt SV-er i BGO. Engasjert verdensborger med røtter i Somalia og fotavtrykkk fra Saudi Arabia til Norge.</t>
  </si>
  <si>
    <t>Klimatförnekande homofob rasist
Läser @samhallsnytt och @friatider
Avoid Youtube if possible. BitChute app allows you listen with mobile screen off.</t>
  </si>
  <si>
    <t>We inherit the country from our forefathers and borrow it from our children.
_xD83C__xDDF8__xD83C__xDDEA_
Vi ärver landet av våra förfäder och lånar det av våra barn.</t>
  </si>
  <si>
    <t>Vilken slags got som helst</t>
  </si>
  <si>
    <t>go team</t>
  </si>
  <si>
    <t>Working</t>
  </si>
  <si>
    <t>Certified CCNP, twitrer om det meste. IT, Ip-nettverk, utenrikspolitikk, RBK.
Medlem av AP
Uten integritet er du ingenting!
Without integrity, you're nothing!</t>
  </si>
  <si>
    <t>Remember, it is always the blood of Caine that will make your fate. Farewell, vampire.</t>
  </si>
  <si>
    <t>Vi er født fri, la systemet reflektere dette. Hater alt av totalitære politiske og religiøse ideologier.</t>
  </si>
  <si>
    <t>Krig og fred... UNIFIL, UNPROFOR og IFOR. Alt går bare vi har kaffe.Sylfersk sosialdemokrat</t>
  </si>
  <si>
    <t>Enkelte ute til høyre politisk kaller meg sosialist, men de vet ikke hva sosialisme er. @Partiet-medlem. Tweeter for egen regning, bevares!</t>
  </si>
  <si>
    <t>Redaktionschef Nyheter Idag. pelle.zackrisson@nyheteridag.se</t>
  </si>
  <si>
    <t>World news from The New York Times. Follow our journalists here: https://t.co/dZjTQkxoyM</t>
  </si>
  <si>
    <t>Leading Terrorism Expert since 1990. EU Radicalisation Awareness Network -Centre of Excellence Quality Manager. All views expressed here are personal</t>
  </si>
  <si>
    <t>Contrarian. I claim the right to have my own views and opinions. If you don't like them, Hitch has a good suggestion for how to disagree..</t>
  </si>
  <si>
    <t>Ad astra per aspera, Höger, med hjärta. Mindre makt åt staten.</t>
  </si>
  <si>
    <t>A happy go-lucky Scamp whose main interests are architecture, music and whatever else comes along. Cis white straight male non-believer. Got all the privileges.</t>
  </si>
  <si>
    <t>Vän av Bermeo, Baskien/Friend of Bermeo. Inga nazister på några gator! No nazis on any street! Medlem i Vänsterpartiet. Member of The Left Party of Sweden</t>
  </si>
  <si>
    <t>Speciallärare, iPad en-till-en lärspridare, intresse volleyboll, pedagogik, ikt, vice ordf Lärarförbundet Vingåker</t>
  </si>
  <si>
    <t>_xD83D__xDC4F__xD83C__xDFFE_#Aut0mat!0n #Html5CSS3Jqu3ryR3sp0nsiv3 #Inf0S3cGadg3ts #W0rdPr3ss #IAmAMusl!mالحمدلله #!mmigrant @realdonaldtrump #Ant!Z!0n!st #W3bD3v 0w3d$by @BetterBizWorks</t>
  </si>
  <si>
    <t>Realistateist, teikneserieglad filmentusiast, røynd tv-sjåar. Har lest bøker.</t>
  </si>
  <si>
    <t>Swedish nationalist.</t>
  </si>
  <si>
    <t>Författare. Author and loves every second of my life!_xD83C__xDDF8__xD83C__xDDEA__xD83D__xDD4E_Skriver verklighetsbaserade deckare! HW &amp; Akkila I rättvisans tjänst, Sugardaddy släpps 1 juni.</t>
  </si>
  <si>
    <t>Kontot sköts av min assistent Leif._xD83C__xDDF8__xD83C__xDDEA__xD83C__xDDE9__xD83C__xDDEA__xD83C__xDDEE__xD83C__xDDF7_ _xD83C__xDDF5__xD83C__xDDF8_ _xD83C__xDDF8__xD83C__xDDFE_ _xD83C__xDDFB__xD83C__xDDEA_ _xD83C__xDDF1__xD83C__xDDE7_FREE PALESTINE!</t>
  </si>
  <si>
    <t>Kommer från en släkt av förintelseöverlevare</t>
  </si>
  <si>
    <t>| I don't know gosh about heck | Clueless Ecosocialist | he/they | a real birds, online | avi by @AzimuthSSG</t>
  </si>
  <si>
    <t>Insta: Mansoor_Elahi, Insta: ensomme_ord, Insta: Chaskora.Darvesh, Snap: MansoorOslo</t>
  </si>
  <si>
    <t>Norsklektor, en jævla sosialist, lesehest, slask og ganske ubrukelig. Har @supercamilla som bae.</t>
  </si>
  <si>
    <t>Jungeltelegrafist. Master i digital kommunikasjon og kultur (formidling på Twitter). Fant kjærest @sortulv her. Tar PhD i #instapoesi/#instapoetry, @Oslomet_ABI</t>
  </si>
  <si>
    <t>Exploring the atmospheric and climatic consequences of large volcanic eruptions at @unioslo. Eco-socialist. Dad. Welcome to the Hellocene</t>
  </si>
  <si>
    <t>Coder, human, IT Architect at Monobank. Opinions on a lot. Never enough time to blog about all of it.</t>
  </si>
  <si>
    <t>I love people, languages, and cultures. PhD. Linguistic Consultant. Needless to say, my tweets are my own.</t>
  </si>
  <si>
    <t>om napoleonskaker, Rosenborg, badeender, Chile, Bolivia, krig og fred og politikk og sånn, antirasisme og Русский язык.</t>
  </si>
  <si>
    <t>Exploring music, living in Bergen,  feminist, bi, avid reader with hopes of one day being a writer, will steal your dog. He/Him</t>
  </si>
  <si>
    <t>Suomalaisen kirjallisuuden klassikoita rivi riviltä. Meneillään: Topeliuksen Lehtisiä mietekirjastani. Ylläpitäjät @duukkis ja @osulop</t>
  </si>
  <si>
    <t>respek me and my fam cadaan people give me a brekk</t>
  </si>
  <si>
    <t>revmatisk regnskapsfører. glad i å reise, hater å fly. følger folk med forskjellige meninger, selv om jeg er uenig med mange av dem.</t>
  </si>
  <si>
    <t>-Jusqu'ici, tout va bien. Mais l'important c'est pas la chute; c'est l'atterissage.</t>
  </si>
  <si>
    <t>Skriver om Skandinavien samt identitets- og værdipolitik for @kristeligt. Fang mig på johanbendtsen@k.dk // 61688571</t>
  </si>
  <si>
    <t>hun/henne. kunsthistoriker og twitterbotskaper.</t>
  </si>
  <si>
    <t>I speak Norwegain, English, and some German | Terrible at writing bios | Icon made with @SangledHere 's character creator: https://t.co/NjOEXiq5sc</t>
  </si>
  <si>
    <t>Lvl 30 Social Justice Wizard. Dad, gamer, vegan, pan/bi+, enjoyer of cultural sensory input &amp; beer, pro carer of younglings, antifascist dork. he/him #idic</t>
  </si>
  <si>
    <t>Dimsexig. Anti-war. Pro-individual freedom. Hunter. Animal and nature lover. Dog owner.  Will gladly discuss anything with anyone.</t>
  </si>
  <si>
    <t>Celtic FC och politik</t>
  </si>
  <si>
    <t>Regionpolitiker (S) Ordförande för S-föreningen för jämställdhet, emot hedersförtryck och våldsbejakande extremism. Föreläser om egna erfarenheter inom HRF.</t>
  </si>
  <si>
    <t>Stiftelsen Doku s.lowenmark@gmail.com 0763-090737 _xD83C__xDDF8__xD83C__xDDEA__xD83C__xDDF2__xD83C__xDDE6_ Politisk sekreterare för Demokraterna i kommunstyrelsen i Göteborg</t>
  </si>
  <si>
    <t>En idiot, men en snäll kille egentligen. Pojkrumslibertär slaskhöger.</t>
  </si>
  <si>
    <t>_xD83E__xDD14_</t>
  </si>
  <si>
    <t>I Oslo bystyre for @oslopartiet . Forfatter av "Det svarte skiftet" (Cappelen Damm 2018) og "Hvorfor ytre høyre vinner debatten" (Spartacus 2018).</t>
  </si>
  <si>
    <t>Stolt sosialistjævel.
Kommer fremover til å gjøre mitt beste for å unngå å svare troll som ikke har ekte navn og bilde på profilen sin.</t>
  </si>
  <si>
    <t>Politiikka TV tarjoaa keskustelua. Kulttuurimarxistien vastakkainasettelut ja lietsominen Persuja vastaan, on väkivaltaista vallan havittelua verbaalisin asein.</t>
  </si>
  <si>
    <t>ich will mein Land zurück</t>
  </si>
  <si>
    <t>Olen Isänmaallinen  Nokian Pirkanmaalta..!!</t>
  </si>
  <si>
    <t>Queen of Onnela</t>
  </si>
  <si>
    <t>Okänd privatperson. Ej politiker, journalist eller kändis. Söker mer objektiv granskning och mer balans mellan rättigheter och skyldigheter.</t>
  </si>
  <si>
    <t>Chefredaktör och ansvarig utgivare för DN, Editor-in-chief Dagens Nyheter. https://t.co/jSgaXigzEb</t>
  </si>
  <si>
    <t>Dagens Nyheter via https://t.co/soclHcBfG2. Ansvarig utgivare: Peter Wolodarski. AB Dagens Nyheter.</t>
  </si>
  <si>
    <t>Dagens Nyheter via https://t.co/soclHcBfG2. Ansvarig utgivare: Peter Wolodarski. AB Dagens Nyheter https://t.co/s9T4FTJIL1…</t>
  </si>
  <si>
    <t>Hela länets personvalda Riksdagsledamot för Gävleborg! (M) Sverige behöver fler i jobb och ökad företagsamhet! Ledamot Civilutskottet 070-3613696</t>
  </si>
  <si>
    <t>Chef för DN:s ledarredaktion, tillika biträdande politisk redaktör.</t>
  </si>
  <si>
    <t>Med twitter är det lätt att direkt dela med världen vad man tänker.
Problemet är att många gör just detta. 
Utan att tänka efter......</t>
  </si>
  <si>
    <t>INTJ-A, Artist, Writer, Spiritual Seeker. All pictures below are painted by me.</t>
  </si>
  <si>
    <t>Fuck, dritter og jævla</t>
  </si>
  <si>
    <t>Mest popkulturelle referanser, resten sjelelig råte</t>
  </si>
  <si>
    <t>Oppnådde pallplass i Vilgot Sjöman-lookalikekonkurranse 2015</t>
  </si>
  <si>
    <t>Lyseblå Sandnespatriot som diskuterer fotball og politikk. Det advares ikke mot ironi. The devil is in the detales!</t>
  </si>
  <si>
    <t>Globalist. Sosialdemokrat. Kulturmarxist. Bybanetilhenger.</t>
  </si>
  <si>
    <t>Et menneske. Sannsynligvis</t>
  </si>
  <si>
    <t>daglig leder i @universitas_no. meningene mine er mine, du kan ikke få dem</t>
  </si>
  <si>
    <t>Tekstrovert.</t>
  </si>
  <si>
    <t>_xD83D__xDC68__xD83C__xDFFC_‍_xD83D__xDCBB_</t>
  </si>
  <si>
    <t>Ej anonym. RT/❤️— inte nödvändigtvis = stödjande</t>
  </si>
  <si>
    <t>Researcher på @StiftelsenExpo. Utbildar också om radikal nationalism &amp; verktyg för informationssökning. Mejla jonathan.leman[at]https://t.co/7A25PdafLy krypterat_xD83D__xDC47_</t>
  </si>
  <si>
    <t>En udda fågel snarare än en ful fisk.</t>
  </si>
  <si>
    <t>I work everyday to make the world to a better place!</t>
  </si>
  <si>
    <t>Vill du skriva debattartikel? Mejla debatt@expressen.se Expressen via https://t.co/soclHcSQxA • Ansvarig utgivare: Klas Granström AB Kvällstidningen Expressen</t>
  </si>
  <si>
    <t>Upp till kamp. Down to party.
She/her/hon/henne.</t>
  </si>
  <si>
    <t>Lex superior _xD83D__xDCD5_</t>
  </si>
  <si>
    <t>Vad fan hände egentligen?_xD83D__xDE44_</t>
  </si>
  <si>
    <t>Kajaanin Mamselli -liikelaitoksen johtaja.
Ateria-, puhtaanapito- ja ympäristöasioiden lisäksi sopivassa suhteessa muita ajan ilmiöitä ja ajatuksia.</t>
  </si>
  <si>
    <t>Uuden ajan työkulttuuria rakentamassa @TamoraOy. Konsultti, projektipäällikkö, partneri &amp; hallituksen jäsen. https://t.co/gfLc6vggE6</t>
  </si>
  <si>
    <t>En syn på människan som landar mellan Steven Pinker &amp; John N Gray.
Antifascist + 
Antiislamist + 
Antikommunist + 
Antisocialist =
Antitotaliär</t>
  </si>
  <si>
    <t>Entrepreneur, investor and author.
Weekly Political YouTuber: https://t.co/3KZ3EVNk3N</t>
  </si>
  <si>
    <t>socialkonservativ, fritänkande, värnar yttrande- o åsiktsfrihet. tweets kan innehålla spår av sarkasm o ironi. kent-fan. Humla. Halvtjeck. Israelvän. Married</t>
  </si>
  <si>
    <t>Kristitty ajattelija,isoäiti, jälleennäkemistä odottava leski. Kiinnostunut liikaa vähän kaikesta. Asiat näyttävät aina mahdottomilta, kunnes ne on hoidettu!</t>
  </si>
  <si>
    <t>Viestintä. Digitalisaatio. Startup.</t>
  </si>
  <si>
    <t>I livetweet the Second World War as it happened on this date in 1941 &amp; for 5 years to come (2nd time around). Created by Alwyn Collinson, realtimewwii@gmail.com</t>
  </si>
  <si>
    <t>Statsminister i Norge. Jobber for et samfunn med muligheter for alle. For saker til forvaltningen, henvend deg til rette myndighet for saksbehandling.</t>
  </si>
  <si>
    <t>Energi och digitaliseringsminister, socialdemokrat, Stockholmare</t>
  </si>
  <si>
    <t>Gatukonst</t>
  </si>
  <si>
    <t>Jag drar ordvitsar och tycker saker.
Eurovision är rätt kul också.</t>
  </si>
  <si>
    <t>News from Finland</t>
  </si>
  <si>
    <t>Ilmastoon ei suomalaiset pysty vaikuttamaan edes promillen vertaa (tiede), mutta maahanmuuttoon pystyvät vaikuttamaan 100%. Keskity oleelliseen ja realistiseen.</t>
  </si>
  <si>
    <t>Har inga kopplingar till NMR eller Nordfront. Tror stenhårt på alla människors lika värde. Vill inte bli bannad på Twitter. Följer alla regler.</t>
  </si>
  <si>
    <t>Human Rights Activist</t>
  </si>
  <si>
    <t>Valkoiset ovat pienentyvä 7%:n globaalivähemmistö. Rasismi ja syrjintä valkoista väestöä vastaan on jatkuvassa nousussa Suomessa. Olen antirasisti. #rasismi</t>
  </si>
  <si>
    <t>Gab: @PogoPedagog2019</t>
  </si>
  <si>
    <t>En frasradikal främlingsfientlig mysfascist utan ett Facebook-konto. Jag säger jättedumma saker som kanske gör någon jätteledsen.</t>
  </si>
  <si>
    <t>Med i NR Småland och Radio Regeringen https://t.co/OFv9Wa7ptX _xD83D__xDD0A_</t>
  </si>
  <si>
    <t>Ditt finger i Holidaydipen.
fd. rockklubbsmanager som driver boutique i norsk exil. Har även kallats gubbevelderefser av den norska tyckokratin.</t>
  </si>
  <si>
    <t>Ikkje kontrær nok for Nils Henrik Smith. Eldre enn ein fyr trudde. Administrerar @Norskcountrytr og bookar band. Nokon du kjenner som vil opptre? @ meg.</t>
  </si>
  <si>
    <t>Gruppchef 601. radikal frihetskämpe
david.nilsson@nordfront.se</t>
  </si>
  <si>
    <t>Icelandic • Catholic • Zoomer • Occasionally I post news about Iceland.</t>
  </si>
  <si>
    <t>Uppsalabo. Tre barn. Välbärgad pensionär.</t>
  </si>
  <si>
    <t>Sverigedemokrat. Avskyr socialism.
Det är mina personliga åsikter jag delar här.
https://t.co/A597cfU4GJ</t>
  </si>
  <si>
    <t>Ledarskribent, Aftonbladet jonna.sima@aftonbladet.se</t>
  </si>
  <si>
    <t>Partiledare (SD)</t>
  </si>
  <si>
    <t>Facklig förtroendevald, antirasist och socialdemokrat_xD83C__xDF39_</t>
  </si>
  <si>
    <t>Fristående kritiker. Är för fri och öppen debatt. Blockerar du mig har du förlorat.</t>
  </si>
  <si>
    <t>Lärare, forskare, föreläsare och skribent i frågor som rör ras, vithet, svenskhet och minoriteter, adoption och adopterade, och Östasien och asiater.</t>
  </si>
  <si>
    <t>Feminist, antirasist och mycket snällare än somliga tror.</t>
  </si>
  <si>
    <t>Trött på det nya Svärje.
Socialism är ondska.</t>
  </si>
  <si>
    <t>An automated feed of bitcoin transactions involving suspected neonazi or altright extremist wallets. Send comments or intel on neonazi BTC wallets to @Bambenek.</t>
  </si>
  <si>
    <t>stadilainen äijä</t>
  </si>
  <si>
    <t>Vita förespråkare för den liberala demokratin är märkliga att följa -  med tanke på att de försvarar förstörandet av den västliga civilisationen - värdegrund NS</t>
  </si>
  <si>
    <t>Navalt särintresserad. I övrigt obändigt liberal. Önskar texten "Lebeman och vivör" (lögn) på min gravsten. Bländare 1.4, 1/125 s, ISO64</t>
  </si>
  <si>
    <t>LUF är Liberala ungdomsförbundet, Liberalernas ungdomsförbund. Vi kämpar för din frihet när kapporna vänder efter vinden.</t>
  </si>
  <si>
    <t>Television Television Statliga tjänstemän och myndigheter Industrinyheter</t>
  </si>
  <si>
    <t>Stockholmsdistriktet för ungdomsförbundet som kämpar för frihet, feminism &amp; antirasism! Följ oss: https://t.co/c8fDLoQKqA &amp; https://t.co/oULZIiCdRG</t>
  </si>
  <si>
    <t>Valmistusaineet: suomalainen mies, etnonationalismi ja heteroseksuaalisuus. Ei lisättyä antifasismia, feminismiä ja suvakismia. Valmistettu Suomessa.</t>
  </si>
  <si>
    <t>Mene metsään!</t>
  </si>
  <si>
    <t>rajatarkastukset takaisin
valta suomen kansalle
finexit!!
varoitus! twiittini voi aiheuttaa pahaa mieltä ☠☢⚠⚠</t>
  </si>
  <si>
    <t>Eläköön Suomen kansa!</t>
  </si>
  <si>
    <t>Dädesjö, Sverige</t>
  </si>
  <si>
    <t>Aftonbladethuset, Stockholm</t>
  </si>
  <si>
    <t>Stockholm</t>
  </si>
  <si>
    <t>Palo Alto, USA</t>
  </si>
  <si>
    <t>Nyhetskolumnist, Aftonbladet.</t>
  </si>
  <si>
    <t>Kaffe-latte-hell, Söder, Sthlm</t>
  </si>
  <si>
    <t>Europa</t>
  </si>
  <si>
    <t>ibn Batuta</t>
  </si>
  <si>
    <t>Copenhagen</t>
  </si>
  <si>
    <t>København</t>
  </si>
  <si>
    <t>Sverige</t>
  </si>
  <si>
    <t>Norden</t>
  </si>
  <si>
    <t>Kurdistan</t>
  </si>
  <si>
    <t>Stockholm, Sweden</t>
  </si>
  <si>
    <t>Västerås</t>
  </si>
  <si>
    <t>Sundbyberg - Uppsala - Padova</t>
  </si>
  <si>
    <t>Area 51</t>
  </si>
  <si>
    <t xml:space="preserve">Fantomengrottan </t>
  </si>
  <si>
    <t>Ludvika</t>
  </si>
  <si>
    <t>Dalarna</t>
  </si>
  <si>
    <t xml:space="preserve">Birkenes I Aust-Agder </t>
  </si>
  <si>
    <t>norway</t>
  </si>
  <si>
    <t>Lappeenranta, Suomi</t>
  </si>
  <si>
    <t>Alankomaat</t>
  </si>
  <si>
    <t>Grimstad, Norge</t>
  </si>
  <si>
    <t>Norge</t>
  </si>
  <si>
    <t>Norge/Saepmie</t>
  </si>
  <si>
    <t>Somaliland</t>
  </si>
  <si>
    <t>Havgapet</t>
  </si>
  <si>
    <t>Norrbotten</t>
  </si>
  <si>
    <t>Pella,Ancient Macedonia,Greece</t>
  </si>
  <si>
    <t>Solna, Sverige</t>
  </si>
  <si>
    <t>Stockholm / Athens</t>
  </si>
  <si>
    <t>Konungariket Sverige</t>
  </si>
  <si>
    <t>Catral, España</t>
  </si>
  <si>
    <t>Scania</t>
  </si>
  <si>
    <t>Oslo, Norge</t>
  </si>
  <si>
    <t>Stockholm, Sverige</t>
  </si>
  <si>
    <t>New York, London, Hong Kong</t>
  </si>
  <si>
    <t>A probability distribution.</t>
  </si>
  <si>
    <t>Uskedalen</t>
  </si>
  <si>
    <t>_xD83C__xDDF3__xD83C__xDDF4_ - Filtered posts below:</t>
  </si>
  <si>
    <t>Bergen, Norway</t>
  </si>
  <si>
    <t>Denmark</t>
  </si>
  <si>
    <t>Rana, Norge</t>
  </si>
  <si>
    <t>Bitti-Jukola</t>
  </si>
  <si>
    <t>gråøyd og blåøyd , Norway</t>
  </si>
  <si>
    <t>Bærum, Norge</t>
  </si>
  <si>
    <t>Eskilstuna, Sverige</t>
  </si>
  <si>
    <t>Göteborg</t>
  </si>
  <si>
    <t>Umeå, Sverige</t>
  </si>
  <si>
    <t>Ulkomaat</t>
  </si>
  <si>
    <t>Nokia</t>
  </si>
  <si>
    <t>Rantasalmi</t>
  </si>
  <si>
    <t>Marieberg, Stockholm</t>
  </si>
  <si>
    <t>Gävle, Sverige</t>
  </si>
  <si>
    <t>Linköping, Sverige</t>
  </si>
  <si>
    <t>Where no one dared to go</t>
  </si>
  <si>
    <t>radikalisert</t>
  </si>
  <si>
    <t>Midtskill kommune, Nord-Agder</t>
  </si>
  <si>
    <t>Sandnes</t>
  </si>
  <si>
    <t>Bergen</t>
  </si>
  <si>
    <t>Lommedalen</t>
  </si>
  <si>
    <t>Trondheim, Norway</t>
  </si>
  <si>
    <t>Fritids</t>
  </si>
  <si>
    <t>Costa Del Kells/ Göteborg</t>
  </si>
  <si>
    <t>Los Angeles, CA</t>
  </si>
  <si>
    <t>Kajaani, Suomi</t>
  </si>
  <si>
    <t>Ranrike</t>
  </si>
  <si>
    <t>Norrköping, Sverige</t>
  </si>
  <si>
    <t xml:space="preserve"> Suomi Finland</t>
  </si>
  <si>
    <t>Britain</t>
  </si>
  <si>
    <t>Hordaland, Bergen</t>
  </si>
  <si>
    <t>Stockholm, Sverige, Årsta</t>
  </si>
  <si>
    <t>Suomi</t>
  </si>
  <si>
    <t>United States</t>
  </si>
  <si>
    <t>Ruotsi</t>
  </si>
  <si>
    <t>Vantaa, Suomi</t>
  </si>
  <si>
    <t>Maine, USA</t>
  </si>
  <si>
    <t>Värdeavgrunden</t>
  </si>
  <si>
    <t>Reed - Gloppen</t>
  </si>
  <si>
    <t>N6</t>
  </si>
  <si>
    <t>Iceland</t>
  </si>
  <si>
    <t>Uppsala, Sweden</t>
  </si>
  <si>
    <t>Tukholma, Ruotsi</t>
  </si>
  <si>
    <t>Sölvesborg, Sverige</t>
  </si>
  <si>
    <t>Champaign, IL</t>
  </si>
  <si>
    <t>Helsinki, Suomi</t>
  </si>
  <si>
    <t>Stockholms län</t>
  </si>
  <si>
    <t>https://t.co/fCBC2eT8Le</t>
  </si>
  <si>
    <t>https://t.co/vO9EmeUBMg</t>
  </si>
  <si>
    <t>https://t.co/jSgaXigzEb</t>
  </si>
  <si>
    <t>https://t.co/kvNvjRMhoL</t>
  </si>
  <si>
    <t>https://t.co/1ynlJBkPgx</t>
  </si>
  <si>
    <t>http://t.co/iXthrhGXKY</t>
  </si>
  <si>
    <t>https://t.co/Ti2uyEltcd</t>
  </si>
  <si>
    <t>https://t.co/fB9NYnZ099</t>
  </si>
  <si>
    <t>https://t.co/s1UFQmcJM2</t>
  </si>
  <si>
    <t>https://t.co/EFAHcrN5yA</t>
  </si>
  <si>
    <t>https://t.co/4yQmRYmuJc</t>
  </si>
  <si>
    <t>https://t.co/Rr4kAilala</t>
  </si>
  <si>
    <t>https://t.co/v9SeL0a6UL</t>
  </si>
  <si>
    <t>https://t.co/xgKqOlFYmH</t>
  </si>
  <si>
    <t>https://t.co/ZyhOMprgap</t>
  </si>
  <si>
    <t>https://t.co/c0Mbtdcvsl</t>
  </si>
  <si>
    <t>https://t.co/uZ8lvG3X5U</t>
  </si>
  <si>
    <t>https://t.co/fpMviGIPb1</t>
  </si>
  <si>
    <t>https://t.co/aY3C8A1AWM</t>
  </si>
  <si>
    <t>https://t.co/0xqESJ93Ia</t>
  </si>
  <si>
    <t>http://t.co/dOH4jYoMEG</t>
  </si>
  <si>
    <t>https://t.co/VsPrNTTlkj</t>
  </si>
  <si>
    <t>https://t.co/4gPiOyCFvJ</t>
  </si>
  <si>
    <t>https://t.co/oMKMVLhle7</t>
  </si>
  <si>
    <t>https://t.co/udboTmDadn</t>
  </si>
  <si>
    <t>https://t.co/v6bGdirQEi</t>
  </si>
  <si>
    <t>https://t.co/6dAumsIUhJ</t>
  </si>
  <si>
    <t>https://t.co/QOXeoJYczT</t>
  </si>
  <si>
    <t>https://t.co/RRKq5MSKNM</t>
  </si>
  <si>
    <t>https://t.co/b2SSwHH6rZ</t>
  </si>
  <si>
    <t>https://t.co/M0gtKHBhkQ</t>
  </si>
  <si>
    <t>https://t.co/a6Fyhf0Gs9</t>
  </si>
  <si>
    <t>https://t.co/JSlkdhLzCD</t>
  </si>
  <si>
    <t>https://t.co/E0m4dnqkO1</t>
  </si>
  <si>
    <t>https://t.co/Wc8q0FpMh2</t>
  </si>
  <si>
    <t>https://t.co/LuguTUUNB8</t>
  </si>
  <si>
    <t>http://t.co/nOgq1MCbfG</t>
  </si>
  <si>
    <t>https://t.co/thHiBnfMdc</t>
  </si>
  <si>
    <t>https://t.co/1Wahd5ni8c</t>
  </si>
  <si>
    <t>https://t.co/3dXyu4JpIK</t>
  </si>
  <si>
    <t>https://t.co/dXPCqV0Ml7</t>
  </si>
  <si>
    <t>https://t.co/vSc1CTlQMt</t>
  </si>
  <si>
    <t>https://t.co/P2SPxmVZeX</t>
  </si>
  <si>
    <t>https://t.co/f5gsKkjGXG</t>
  </si>
  <si>
    <t>https://t.co/8PmquK6kdb</t>
  </si>
  <si>
    <t>https://t.co/VbgkeTrCGm</t>
  </si>
  <si>
    <t>https://t.co/Y0A1e6NjhY</t>
  </si>
  <si>
    <t>https://t.co/On8BgeGltO</t>
  </si>
  <si>
    <t>https://t.co/ywI2woSpFt</t>
  </si>
  <si>
    <t>https://t.co/Fsy1lzYfPg</t>
  </si>
  <si>
    <t>https://t.co/oviBV5wNIy</t>
  </si>
  <si>
    <t>https://t.co/Q1TnP2h5UX</t>
  </si>
  <si>
    <t>https://t.co/jRDH4P4iC6</t>
  </si>
  <si>
    <t>https://t.co/ZdCsXOcFPD</t>
  </si>
  <si>
    <t>https://t.co/P8tVu8CmM6</t>
  </si>
  <si>
    <t>https://t.co/XQIauxSUb1</t>
  </si>
  <si>
    <t>https://t.co/PHHwrGdBCk</t>
  </si>
  <si>
    <t>https://t.co/Q6B7r4qafk</t>
  </si>
  <si>
    <t>https://t.co/G5EhSg3nGa</t>
  </si>
  <si>
    <t>https://t.co/NoN41Q4uKX</t>
  </si>
  <si>
    <t>http://t.co/XgPipMNvq3</t>
  </si>
  <si>
    <t>https://t.co/iIPS6deRkm</t>
  </si>
  <si>
    <t>https://t.co/45DSYcnSod</t>
  </si>
  <si>
    <t>https://t.co/zbLZEqO4mt</t>
  </si>
  <si>
    <t>https://t.co/9mQ4XvZPbD</t>
  </si>
  <si>
    <t>https://t.co/pKzsAlUijf</t>
  </si>
  <si>
    <t>https://t.co/20jzML669U</t>
  </si>
  <si>
    <t>https://t.co/9KtGeKJJAZ</t>
  </si>
  <si>
    <t>https://t.co/sgM8KVOOhM</t>
  </si>
  <si>
    <t>https://t.co/pckpJ4sY8b</t>
  </si>
  <si>
    <t>https://t.co/erexzbWzfr</t>
  </si>
  <si>
    <t>https://t.co/AQkxR1Q3y2</t>
  </si>
  <si>
    <t>https://t.co/pufDaonLIf</t>
  </si>
  <si>
    <t>https://t.co/v6yPAdrEZN</t>
  </si>
  <si>
    <t>https://t.co/GCVZH1mZsH</t>
  </si>
  <si>
    <t>https://t.co/iNZORjNOmb</t>
  </si>
  <si>
    <t>https://t.co/mFn7a43e16</t>
  </si>
  <si>
    <t>https://t.co/LtTOgEeESX</t>
  </si>
  <si>
    <t>https://t.co/pm3MbiqmRz</t>
  </si>
  <si>
    <t>https://t.co/8Oa42SuFox</t>
  </si>
  <si>
    <t>https://pbs.twimg.com/profile_banners/579880171/1559745687</t>
  </si>
  <si>
    <t>https://pbs.twimg.com/profile_banners/18976566/1347989438</t>
  </si>
  <si>
    <t>https://pbs.twimg.com/profile_banners/125342906/1550839121</t>
  </si>
  <si>
    <t>https://pbs.twimg.com/profile_banners/19643874/1396602073</t>
  </si>
  <si>
    <t>https://pbs.twimg.com/profile_banners/275431139/1426794196</t>
  </si>
  <si>
    <t>https://pbs.twimg.com/profile_banners/212702260/1492893476</t>
  </si>
  <si>
    <t>https://pbs.twimg.com/profile_banners/608383936/1402551748</t>
  </si>
  <si>
    <t>https://pbs.twimg.com/profile_banners/3445619835/1525965505</t>
  </si>
  <si>
    <t>https://pbs.twimg.com/profile_banners/1009383027796054016/1529491895</t>
  </si>
  <si>
    <t>https://pbs.twimg.com/profile_banners/495085031/1354099979</t>
  </si>
  <si>
    <t>https://pbs.twimg.com/profile_banners/1286355966/1443785080</t>
  </si>
  <si>
    <t>https://pbs.twimg.com/profile_banners/3329719133/1565732397</t>
  </si>
  <si>
    <t>https://pbs.twimg.com/profile_banners/8513542/1422545362</t>
  </si>
  <si>
    <t>https://pbs.twimg.com/profile_banners/1410093080/1489995813</t>
  </si>
  <si>
    <t>https://pbs.twimg.com/profile_banners/2320163971/1565951539</t>
  </si>
  <si>
    <t>https://pbs.twimg.com/profile_banners/1073061078932832256/1559205368</t>
  </si>
  <si>
    <t>https://pbs.twimg.com/profile_banners/1078296282764955648/1550199766</t>
  </si>
  <si>
    <t>https://pbs.twimg.com/profile_banners/902129469875515392/1553697595</t>
  </si>
  <si>
    <t>https://pbs.twimg.com/profile_banners/1157561853381423104/1564906044</t>
  </si>
  <si>
    <t>https://pbs.twimg.com/profile_banners/879968332077780992/1544139282</t>
  </si>
  <si>
    <t>https://pbs.twimg.com/profile_banners/1072093618066874368/1552406782</t>
  </si>
  <si>
    <t>https://pbs.twimg.com/profile_banners/586502170/1398349086</t>
  </si>
  <si>
    <t>https://pbs.twimg.com/profile_banners/40841434/1390598031</t>
  </si>
  <si>
    <t>https://pbs.twimg.com/profile_banners/708395568020721664/1551779922</t>
  </si>
  <si>
    <t>https://pbs.twimg.com/profile_banners/111076895/1540582648</t>
  </si>
  <si>
    <t>https://pbs.twimg.com/profile_banners/1665389653/1539531958</t>
  </si>
  <si>
    <t>https://pbs.twimg.com/profile_banners/883617578815541250/1526169211</t>
  </si>
  <si>
    <t>https://pbs.twimg.com/profile_banners/1110965858648629248/1553710060</t>
  </si>
  <si>
    <t>https://pbs.twimg.com/profile_banners/839445985986215936/1540577797</t>
  </si>
  <si>
    <t>https://pbs.twimg.com/profile_banners/636249095/1559384498</t>
  </si>
  <si>
    <t>https://pbs.twimg.com/profile_banners/2786218341/1437521733</t>
  </si>
  <si>
    <t>https://pbs.twimg.com/profile_banners/1107261576803958790/1553194323</t>
  </si>
  <si>
    <t>https://pbs.twimg.com/profile_banners/49277055/1549881140</t>
  </si>
  <si>
    <t>https://pbs.twimg.com/profile_banners/885444640127823873/1516367897</t>
  </si>
  <si>
    <t>https://pbs.twimg.com/profile_banners/103371421/1403471519</t>
  </si>
  <si>
    <t>https://pbs.twimg.com/profile_banners/828620824294879232/1543957292</t>
  </si>
  <si>
    <t>https://pbs.twimg.com/profile_banners/4822358643/1559148967</t>
  </si>
  <si>
    <t>https://pbs.twimg.com/profile_banners/87640380/1355904483</t>
  </si>
  <si>
    <t>https://pbs.twimg.com/profile_banners/3212898292/1564672729</t>
  </si>
  <si>
    <t>https://pbs.twimg.com/profile_banners/1074966350400024576/1554243247</t>
  </si>
  <si>
    <t>https://pbs.twimg.com/profile_banners/735891278882308097/1544865684</t>
  </si>
  <si>
    <t>https://pbs.twimg.com/profile_banners/2478318783/1532478948</t>
  </si>
  <si>
    <t>https://pbs.twimg.com/profile_banners/16815724/1556816016</t>
  </si>
  <si>
    <t>https://pbs.twimg.com/profile_banners/1158484992860684288/1565801100</t>
  </si>
  <si>
    <t>https://pbs.twimg.com/profile_banners/2606126148/1404595673</t>
  </si>
  <si>
    <t>https://pbs.twimg.com/profile_banners/251827754/1539621007</t>
  </si>
  <si>
    <t>https://pbs.twimg.com/profile_banners/934213277093113858/1539616645</t>
  </si>
  <si>
    <t>https://pbs.twimg.com/profile_banners/2326604153/1458208091</t>
  </si>
  <si>
    <t>https://pbs.twimg.com/profile_banners/104778698/1482960457</t>
  </si>
  <si>
    <t>https://pbs.twimg.com/profile_banners/389062735/1509018903</t>
  </si>
  <si>
    <t>https://pbs.twimg.com/profile_banners/287103358/1531840270</t>
  </si>
  <si>
    <t>https://pbs.twimg.com/profile_banners/20926521/1401796873</t>
  </si>
  <si>
    <t>https://pbs.twimg.com/profile_banners/330178251/1553897180</t>
  </si>
  <si>
    <t>https://pbs.twimg.com/profile_banners/295361148/1546469084</t>
  </si>
  <si>
    <t>https://pbs.twimg.com/profile_banners/37996439/1503673756</t>
  </si>
  <si>
    <t>https://pbs.twimg.com/profile_banners/878800765829120000/1558749804</t>
  </si>
  <si>
    <t>https://pbs.twimg.com/profile_banners/231410482/1565866296</t>
  </si>
  <si>
    <t>https://pbs.twimg.com/profile_banners/37180563/1549323051</t>
  </si>
  <si>
    <t>https://pbs.twimg.com/profile_banners/369014884/1496088831</t>
  </si>
  <si>
    <t>https://pbs.twimg.com/profile_banners/100485411/1398598460</t>
  </si>
  <si>
    <t>https://pbs.twimg.com/profile_banners/251791929/1565223075</t>
  </si>
  <si>
    <t>https://pbs.twimg.com/profile_banners/877714567/1564097122</t>
  </si>
  <si>
    <t>https://pbs.twimg.com/profile_banners/19018191/1561465039</t>
  </si>
  <si>
    <t>https://pbs.twimg.com/profile_banners/38429030/1533985266</t>
  </si>
  <si>
    <t>https://pbs.twimg.com/profile_banners/1877831/1542723215</t>
  </si>
  <si>
    <t>https://pbs.twimg.com/profile_banners/245467017/1395871778</t>
  </si>
  <si>
    <t>https://pbs.twimg.com/profile_banners/338027397/1536331239</t>
  </si>
  <si>
    <t>https://pbs.twimg.com/profile_banners/1612258838/1533503893</t>
  </si>
  <si>
    <t>https://pbs.twimg.com/profile_banners/850425172268118017/1547584960</t>
  </si>
  <si>
    <t>https://pbs.twimg.com/profile_banners/333553994/1353433637</t>
  </si>
  <si>
    <t>https://pbs.twimg.com/profile_banners/867699535/1405584103</t>
  </si>
  <si>
    <t>https://pbs.twimg.com/profile_banners/948217153018384387/1563691491</t>
  </si>
  <si>
    <t>https://pbs.twimg.com/profile_banners/17115595/1403334927</t>
  </si>
  <si>
    <t>https://pbs.twimg.com/profile_banners/472277644/1437331799</t>
  </si>
  <si>
    <t>https://pbs.twimg.com/profile_banners/21389015/1384175789</t>
  </si>
  <si>
    <t>https://pbs.twimg.com/profile_banners/1078063293502312449/1562024266</t>
  </si>
  <si>
    <t>https://pbs.twimg.com/profile_banners/2248288504/1561787840</t>
  </si>
  <si>
    <t>https://pbs.twimg.com/profile_banners/1694592770/1494252917</t>
  </si>
  <si>
    <t>https://pbs.twimg.com/profile_banners/132574100/1474808361</t>
  </si>
  <si>
    <t>https://pbs.twimg.com/profile_banners/11888752/1557051347</t>
  </si>
  <si>
    <t>https://pbs.twimg.com/profile_banners/16351191/1559046582</t>
  </si>
  <si>
    <t>https://pbs.twimg.com/profile_banners/420229699/1498814977</t>
  </si>
  <si>
    <t>https://pbs.twimg.com/profile_banners/328494016/1420365973</t>
  </si>
  <si>
    <t>https://pbs.twimg.com/profile_banners/24514930/1362041767</t>
  </si>
  <si>
    <t>https://pbs.twimg.com/profile_banners/527884521/1552760779</t>
  </si>
  <si>
    <t>https://pbs.twimg.com/profile_banners/552139036/1458240999</t>
  </si>
  <si>
    <t>https://pbs.twimg.com/profile_banners/621753626/1358238174</t>
  </si>
  <si>
    <t>https://pbs.twimg.com/profile_banners/448901789/1479224695</t>
  </si>
  <si>
    <t>https://pbs.twimg.com/profile_banners/64404994/1523657870</t>
  </si>
  <si>
    <t>https://pbs.twimg.com/profile_banners/2181350195/1385329801</t>
  </si>
  <si>
    <t>https://pbs.twimg.com/profile_banners/3333059254/1524487549</t>
  </si>
  <si>
    <t>https://pbs.twimg.com/profile_banners/1082854044/1545051800</t>
  </si>
  <si>
    <t>https://pbs.twimg.com/profile_banners/31841810/1548718446</t>
  </si>
  <si>
    <t>https://pbs.twimg.com/profile_banners/164279655/1474197573</t>
  </si>
  <si>
    <t>https://pbs.twimg.com/profile_banners/1339179420/1480542650</t>
  </si>
  <si>
    <t>https://pbs.twimg.com/profile_banners/780116332423614468/1550318095</t>
  </si>
  <si>
    <t>https://pbs.twimg.com/profile_banners/2207916705/1537421153</t>
  </si>
  <si>
    <t>https://pbs.twimg.com/profile_banners/1128591694918819842/1563568117</t>
  </si>
  <si>
    <t>https://pbs.twimg.com/profile_banners/3897079239/1559380760</t>
  </si>
  <si>
    <t>https://pbs.twimg.com/profile_banners/722504002953482240/1561022731</t>
  </si>
  <si>
    <t>https://pbs.twimg.com/profile_banners/19762987/1526670450</t>
  </si>
  <si>
    <t>https://pbs.twimg.com/profile_banners/1114628888834056192/1563843604</t>
  </si>
  <si>
    <t>https://pbs.twimg.com/profile_banners/1047272895699980289/1538525660</t>
  </si>
  <si>
    <t>https://pbs.twimg.com/profile_banners/4788044080/1552915419</t>
  </si>
  <si>
    <t>https://pbs.twimg.com/profile_banners/2447716255/1555355968</t>
  </si>
  <si>
    <t>https://pbs.twimg.com/profile_banners/188282409/1503347075</t>
  </si>
  <si>
    <t>https://pbs.twimg.com/profile_banners/845431544/1535111589</t>
  </si>
  <si>
    <t>https://pbs.twimg.com/profile_banners/592490041/1538489880</t>
  </si>
  <si>
    <t>https://pbs.twimg.com/profile_banners/298744792/1519133276</t>
  </si>
  <si>
    <t>https://pbs.twimg.com/profile_banners/1360467703/1562359062</t>
  </si>
  <si>
    <t>https://pbs.twimg.com/profile_banners/1051383220955205632/1540128615</t>
  </si>
  <si>
    <t>https://pbs.twimg.com/profile_banners/3883744516/1560804505</t>
  </si>
  <si>
    <t>https://pbs.twimg.com/profile_banners/25360288/1556487373</t>
  </si>
  <si>
    <t>https://pbs.twimg.com/profile_banners/74415675/1528407136</t>
  </si>
  <si>
    <t>https://pbs.twimg.com/profile_banners/1362331039/1565937057</t>
  </si>
  <si>
    <t>https://pbs.twimg.com/profile_banners/22310704/1565782485</t>
  </si>
  <si>
    <t>https://pbs.twimg.com/profile_banners/395972607/1557599888</t>
  </si>
  <si>
    <t>https://pbs.twimg.com/profile_banners/10107052/1506973917</t>
  </si>
  <si>
    <t>https://pbs.twimg.com/profile_banners/2391516909/1555587385</t>
  </si>
  <si>
    <t>https://pbs.twimg.com/profile_banners/67268156/1531127329</t>
  </si>
  <si>
    <t>https://pbs.twimg.com/profile_banners/3557601197/1472423154</t>
  </si>
  <si>
    <t>https://pbs.twimg.com/profile_banners/883281129431814144/1523718695</t>
  </si>
  <si>
    <t>https://pbs.twimg.com/profile_banners/105104279/1502108170</t>
  </si>
  <si>
    <t>https://pbs.twimg.com/profile_banners/424418612/1536125614</t>
  </si>
  <si>
    <t>https://pbs.twimg.com/profile_banners/2242406031/1459076139</t>
  </si>
  <si>
    <t>https://pbs.twimg.com/profile_banners/969629081397616640/1558964598</t>
  </si>
  <si>
    <t>https://pbs.twimg.com/profile_banners/1117666680455307269/1557261047</t>
  </si>
  <si>
    <t>https://pbs.twimg.com/profile_banners/2723610835/1496510925</t>
  </si>
  <si>
    <t>https://pbs.twimg.com/profile_banners/1279870466/1523438970</t>
  </si>
  <si>
    <t>https://pbs.twimg.com/profile_banners/983626842027405312/1523354751</t>
  </si>
  <si>
    <t>https://pbs.twimg.com/profile_banners/45328592/1548430556</t>
  </si>
  <si>
    <t>https://pbs.twimg.com/profile_banners/4227822587/1564948609</t>
  </si>
  <si>
    <t>https://pbs.twimg.com/profile_banners/1886444366/1546877641</t>
  </si>
  <si>
    <t>https://pbs.twimg.com/profile_banners/802813232515837952/1553012562</t>
  </si>
  <si>
    <t>https://pbs.twimg.com/profile_banners/1134912982096519169/1560415146</t>
  </si>
  <si>
    <t>https://pbs.twimg.com/profile_banners/27093184/1451477315</t>
  </si>
  <si>
    <t>https://pbs.twimg.com/profile_banners/364488011/1545650858</t>
  </si>
  <si>
    <t>https://pbs.twimg.com/profile_banners/19496771/1549397702</t>
  </si>
  <si>
    <t>https://pbs.twimg.com/profile_banners/730253483811680256/1462943393</t>
  </si>
  <si>
    <t>https://pbs.twimg.com/profile_banners/777197242214154240/1563737541</t>
  </si>
  <si>
    <t>https://pbs.twimg.com/profile_banners/1060506597510799360/1560874927</t>
  </si>
  <si>
    <t>https://pbs.twimg.com/profile_banners/839776190806245377/1537475805</t>
  </si>
  <si>
    <t>https://pbs.twimg.com/profile_banners/1157561988094013441/1564821296</t>
  </si>
  <si>
    <t>https://pbs.twimg.com/profile_banners/1272093986/1560112028</t>
  </si>
  <si>
    <t>https://pbs.twimg.com/profile_banners/28956566/1406904252</t>
  </si>
  <si>
    <t>https://pbs.twimg.com/profile_banners/1149835537299267586/1562978972</t>
  </si>
  <si>
    <t>https://pbs.twimg.com/profile_banners/139698450/1537132816</t>
  </si>
  <si>
    <t>https://pbs.twimg.com/profile_banners/161078483/1566070148</t>
  </si>
  <si>
    <t>https://pbs.twimg.com/profile_banners/992121136526909442/1564517602</t>
  </si>
  <si>
    <t>https://pbs.twimg.com/profile_banners/390052434/1513765223</t>
  </si>
  <si>
    <t>https://pbs.twimg.com/profile_banners/399912856/1565191282</t>
  </si>
  <si>
    <t>https://pbs.twimg.com/profile_banners/992119841548111874/1548962334</t>
  </si>
  <si>
    <t>https://pbs.twimg.com/profile_banners/853038604460883968/1527492603</t>
  </si>
  <si>
    <t>https://pbs.twimg.com/profile_banners/354798876/1520323713</t>
  </si>
  <si>
    <t>https://pbs.twimg.com/profile_banners/25311688/1390661666</t>
  </si>
  <si>
    <t>https://pbs.twimg.com/profile_banners/240728989/1550435150</t>
  </si>
  <si>
    <t>https://pbs.twimg.com/profile_banners/95972673/1476281358</t>
  </si>
  <si>
    <t>https://pbs.twimg.com/profile_banners/38124927/1477591394</t>
  </si>
  <si>
    <t>https://pbs.twimg.com/profile_banners/2292629930/1549988676</t>
  </si>
  <si>
    <t>https://pbs.twimg.com/profile_banners/18829430/1565524462</t>
  </si>
  <si>
    <t>https://pbs.twimg.com/profile_banners/896467032274817024/1509883751</t>
  </si>
  <si>
    <t>https://pbs.twimg.com/profile_banners/2827543236/1547628249</t>
  </si>
  <si>
    <t>https://pbs.twimg.com/profile_banners/831462402/1523834322</t>
  </si>
  <si>
    <t>https://pbs.twimg.com/profile_banners/19727972/1516040221</t>
  </si>
  <si>
    <t>https://pbs.twimg.com/profile_banners/437461986/1564486267</t>
  </si>
  <si>
    <t>https://pbs.twimg.com/profile_banners/23770403/1524223392</t>
  </si>
  <si>
    <t>https://pbs.twimg.com/profile_banners/1125085073596981248/1558507201</t>
  </si>
  <si>
    <t>https://pbs.twimg.com/profile_banners/896814724888891392/1566030104</t>
  </si>
  <si>
    <t>https://pbs.twimg.com/profile_banners/1151280883472707584/1563321981</t>
  </si>
  <si>
    <t>http://abs.twimg.com/images/themes/theme1/bg.png</t>
  </si>
  <si>
    <t>http://abs.twimg.com/images/themes/theme7/bg.gif</t>
  </si>
  <si>
    <t>http://abs.twimg.com/images/themes/theme6/bg.gif</t>
  </si>
  <si>
    <t>http://abs.twimg.com/images/themes/theme17/bg.gif</t>
  </si>
  <si>
    <t>http://abs.twimg.com/images/themes/theme15/bg.png</t>
  </si>
  <si>
    <t>http://abs.twimg.com/images/themes/theme3/bg.gif</t>
  </si>
  <si>
    <t>http://abs.twimg.com/images/themes/theme8/bg.gif</t>
  </si>
  <si>
    <t>http://abs.twimg.com/images/themes/theme9/bg.gif</t>
  </si>
  <si>
    <t>http://abs.twimg.com/images/themes/theme10/bg.gif</t>
  </si>
  <si>
    <t>http://abs.twimg.com/images/themes/theme5/bg.gif</t>
  </si>
  <si>
    <t>http://abs.twimg.com/images/themes/theme19/bg.gif</t>
  </si>
  <si>
    <t>http://abs.twimg.com/images/themes/theme13/bg.gif</t>
  </si>
  <si>
    <t>http://abs.twimg.com/images/themes/theme16/bg.gif</t>
  </si>
  <si>
    <t>http://abs.twimg.com/images/themes/theme14/bg.gif</t>
  </si>
  <si>
    <t>http://abs.twimg.com/images/themes/theme2/bg.gif</t>
  </si>
  <si>
    <t>http://abs.twimg.com/images/themes/theme18/bg.gif</t>
  </si>
  <si>
    <t>http://abs.twimg.com/images/themes/theme4/bg.gif</t>
  </si>
  <si>
    <t>http://abs.twimg.com/images/themes/theme11/bg.gif</t>
  </si>
  <si>
    <t>http://pbs.twimg.com/profile_images/1376444805/image_normal.jpg</t>
  </si>
  <si>
    <t>http://pbs.twimg.com/profile_images/960526261692092416/5e3vkbcx_normal.jpg</t>
  </si>
  <si>
    <t>http://pbs.twimg.com/profile_images/1565601648/n571676076_1129172_2723_normal.jpg</t>
  </si>
  <si>
    <t>http://pbs.twimg.com/profile_images/378800000866290035/ZWV8-vOf_normal.jpeg</t>
  </si>
  <si>
    <t>http://pbs.twimg.com/profile_images/816209320320888832/EIrmuaJR_normal.jpg</t>
  </si>
  <si>
    <t>http://pbs.twimg.com/profile_images/1032740638679359488/3UzUyPUZ_normal.jpg</t>
  </si>
  <si>
    <t>http://pbs.twimg.com/profile_images/3463323379/1136d58e54fea7921064b6e517947d44_normal.jpeg</t>
  </si>
  <si>
    <t>http://pbs.twimg.com/profile_images/760368128874385408/qoTkR3yj_normal.jpg</t>
  </si>
  <si>
    <t>http://pbs.twimg.com/profile_images/1162061606152544262/C0lgzj-n_normal.jpg</t>
  </si>
  <si>
    <t>http://pbs.twimg.com/profile_images/860474786589421568/P-_oqTvH_normal.jpg</t>
  </si>
  <si>
    <t>http://pbs.twimg.com/profile_images/928854489301422080/OJo40FZL_normal.jpg</t>
  </si>
  <si>
    <t>http://pbs.twimg.com/profile_images/833833846474944512/ziLm7Gn8_normal.jpg</t>
  </si>
  <si>
    <t>http://pbs.twimg.com/profile_images/1162311103340339200/zwvIRQHK_normal.jpg</t>
  </si>
  <si>
    <t>http://pbs.twimg.com/profile_images/992432978428080128/EPrX0lW6_normal.jpg</t>
  </si>
  <si>
    <t>http://pbs.twimg.com/profile_images/938000621298384897/fcwlCZY3_normal.jpg</t>
  </si>
  <si>
    <t>http://pbs.twimg.com/profile_images/1070824853127786497/Keti-_5i_normal.jpg</t>
  </si>
  <si>
    <t>http://pbs.twimg.com/profile_images/744607947603460097/5eoXuZWa_normal.jpg</t>
  </si>
  <si>
    <t>http://pbs.twimg.com/profile_images/3507370944/f4d3fcad2436c1a81b8b11c42432d587_normal.jpeg</t>
  </si>
  <si>
    <t>http://pbs.twimg.com/profile_images/1150781534393241600/uCI0VQMM_normal.jpg</t>
  </si>
  <si>
    <t>http://pbs.twimg.com/profile_images/1054747420876333057/NvOUU7-G_normal.jpg</t>
  </si>
  <si>
    <t>http://pbs.twimg.com/profile_images/1122553498950934531/mQSsdHqk_normal.jpg</t>
  </si>
  <si>
    <t>http://pbs.twimg.com/profile_images/1047961298728828937/NN8jQfKY_normal.jpg</t>
  </si>
  <si>
    <t>http://pbs.twimg.com/profile_images/637002522432020480/o41GL7as_normal.jpg</t>
  </si>
  <si>
    <t>http://pbs.twimg.com/profile_images/1161385534406742016/4er2QDCt_normal.jpg</t>
  </si>
  <si>
    <t>http://pbs.twimg.com/profile_images/1161925601370017792/2Tf60rLF_normal.jpg</t>
  </si>
  <si>
    <t>http://pbs.twimg.com/profile_images/485531614349254656/7zrZT1fW_normal.jpeg</t>
  </si>
  <si>
    <t>http://pbs.twimg.com/profile_images/1156312111531855872/zSih8c0T_normal.jpg</t>
  </si>
  <si>
    <t>http://pbs.twimg.com/profile_images/1074513744682774529/HplCIgy8_normal.jpg</t>
  </si>
  <si>
    <t>http://pbs.twimg.com/profile_images/1159157488387842053/A9-zbhij_normal.jpg</t>
  </si>
  <si>
    <t>http://pbs.twimg.com/profile_images/1139658099705483267/vpj9dxbj_normal.png</t>
  </si>
  <si>
    <t>http://pbs.twimg.com/profile_images/901957900486180864/WaugWLao_normal.jpg</t>
  </si>
  <si>
    <t>http://pbs.twimg.com/profile_images/1036858169186758657/QOMOOVNv_normal.jpg</t>
  </si>
  <si>
    <t>http://pbs.twimg.com/profile_images/1155732599274450944/uvduq_qm_normal.jpg</t>
  </si>
  <si>
    <t>http://pbs.twimg.com/profile_images/1361193447/DSC00128_normal.JPG</t>
  </si>
  <si>
    <t>http://pbs.twimg.com/profile_images/1161002585240813568/ZOc9fl8m_normal.jpg</t>
  </si>
  <si>
    <t>http://pbs.twimg.com/profile_images/1132105765379026944/HB77qpkB_normal.jpg</t>
  </si>
  <si>
    <t>http://pbs.twimg.com/profile_images/782042370808418304/nh-VbCfq_normal.jpg</t>
  </si>
  <si>
    <t>http://pbs.twimg.com/profile_images/966009454079684609/6rPptWsI_normal.jpg</t>
  </si>
  <si>
    <t>http://pbs.twimg.com/profile_images/903894375616438274/RrMLAJ9S_normal.jpg</t>
  </si>
  <si>
    <t>http://pbs.twimg.com/profile_images/1038074664575279104/OSz0fu2P_normal.jpg</t>
  </si>
  <si>
    <t>http://pbs.twimg.com/profile_images/820782845861969920/C9lYwHjd_normal.jpg</t>
  </si>
  <si>
    <t>http://pbs.twimg.com/profile_images/472778438630060033/Ck_ZYfkJ_normal.jpeg</t>
  </si>
  <si>
    <t>http://pbs.twimg.com/profile_images/968342142367293441/a0UJmmCj_normal.jpg</t>
  </si>
  <si>
    <t>http://pbs.twimg.com/profile_images/1058113779769270277/Lus9iW1r_normal.jpg</t>
  </si>
  <si>
    <t>http://pbs.twimg.com/profile_images/1155057273800155136/nvI2hiEB_normal.jpg</t>
  </si>
  <si>
    <t>http://pbs.twimg.com/profile_images/655285183843848192/QBigPLbV_normal.jpg</t>
  </si>
  <si>
    <t>http://pbs.twimg.com/profile_images/670646552612868098/8R7lhnnq_normal.jpg</t>
  </si>
  <si>
    <t>http://pbs.twimg.com/profile_images/1136306747126063106/bndpPNQ3_normal.jpg</t>
  </si>
  <si>
    <t>http://pbs.twimg.com/profile_images/1132066778379673600/DLoyM4Ey_normal.jpg</t>
  </si>
  <si>
    <t>http://pbs.twimg.com/profile_images/1128591877324857344/SnZVPq1t_normal.jpg</t>
  </si>
  <si>
    <t>http://pbs.twimg.com/profile_images/586500040849403904/crle6Hxh_normal.jpg</t>
  </si>
  <si>
    <t>http://pbs.twimg.com/profile_images/905078304604073984/lhJOQT5m_normal.jpg</t>
  </si>
  <si>
    <t>http://pbs.twimg.com/profile_images/1162358512535707650/AW8XtZqx_normal.jpg</t>
  </si>
  <si>
    <t>http://pbs.twimg.com/profile_images/965939263761137664/xqIZfysG_normal.jpg</t>
  </si>
  <si>
    <t>http://pbs.twimg.com/profile_images/847064900283326465/M33taUN5_normal.jpg</t>
  </si>
  <si>
    <t>http://pbs.twimg.com/profile_images/673585343866806273/KjTxHv5c_normal.jpg</t>
  </si>
  <si>
    <t>http://pbs.twimg.com/profile_images/608911697428905984/sMJWEbtF_normal.jpg</t>
  </si>
  <si>
    <t>http://pbs.twimg.com/profile_images/1124810452205223936/wyqrX0g3_normal.jpg</t>
  </si>
  <si>
    <t>http://pbs.twimg.com/profile_images/1112447740179554305/TRnHcpB8_normal.png</t>
  </si>
  <si>
    <t>http://pbs.twimg.com/profile_images/985164380835860480/Ub9xUIMw_normal.jpg</t>
  </si>
  <si>
    <t>http://pbs.twimg.com/profile_images/1007226087955402752/gkJ9YS_6_normal.jpg</t>
  </si>
  <si>
    <t>http://pbs.twimg.com/profile_images/577967345034870784/cVc0Euad_normal.jpeg</t>
  </si>
  <si>
    <t>http://pbs.twimg.com/profile_images/871055827993546753/PHvH7hD0_normal.jpg</t>
  </si>
  <si>
    <t>http://pbs.twimg.com/profile_images/865144750227152896/lNb1yECw_normal.jpg</t>
  </si>
  <si>
    <t>http://pbs.twimg.com/profile_images/704228707922219008/p6o_Qb75_normal.jpg</t>
  </si>
  <si>
    <t>http://pbs.twimg.com/profile_images/1153008962670858241/Ez9sxphh_normal.jpg</t>
  </si>
  <si>
    <t>http://pbs.twimg.com/profile_images/1000873869228552193/RiOi-P6c_normal.jpg</t>
  </si>
  <si>
    <t>http://pbs.twimg.com/profile_images/392726189/ernatwitter_normal.jpg</t>
  </si>
  <si>
    <t>http://pbs.twimg.com/profile_images/610523185218494464/bRCRjzQB_normal.jpg</t>
  </si>
  <si>
    <t>http://pbs.twimg.com/profile_images/1135584631896588289/8S4_gfWk_normal.jpg</t>
  </si>
  <si>
    <t>http://pbs.twimg.com/profile_images/1060507043302465536/xZ6VwKo7_normal.jpg</t>
  </si>
  <si>
    <t>http://pbs.twimg.com/profile_images/1042875496596484098/0skOtKs4_normal.jpg</t>
  </si>
  <si>
    <t>http://pbs.twimg.com/profile_images/1157569220965752832/fVzIQ5Uz_normal.jpg</t>
  </si>
  <si>
    <t>http://pbs.twimg.com/profile_images/1151196854769606660/Uh7h_4qr_normal.jpg</t>
  </si>
  <si>
    <t>http://pbs.twimg.com/profile_images/1129661748653563907/Trp5tg7i_normal.jpg</t>
  </si>
  <si>
    <t>http://pbs.twimg.com/profile_images/1132437849884766208/3bVRS-ft_normal.jpg</t>
  </si>
  <si>
    <t>http://pbs.twimg.com/profile_images/992499805711753217/8kNOcl9K_normal.jpg</t>
  </si>
  <si>
    <t>http://pbs.twimg.com/profile_images/1136697278914342912/uDoYAh8z_normal.png</t>
  </si>
  <si>
    <t>http://pbs.twimg.com/profile_images/1006571107883810824/atSHdWrc_normal.jpg</t>
  </si>
  <si>
    <t>http://pbs.twimg.com/profile_images/1055446989004042240/y_QrEZxJ_normal.jpg</t>
  </si>
  <si>
    <t>http://pbs.twimg.com/profile_images/978193651645014016/CoBT-B2z_normal.jpg</t>
  </si>
  <si>
    <t>http://pbs.twimg.com/profile_images/1077674268996132864/EOqJhuR4_normal.jpg</t>
  </si>
  <si>
    <t>http://pbs.twimg.com/profile_images/1133398385766129665/3TS-WUbC_normal.jpg</t>
  </si>
  <si>
    <t>http://pbs.twimg.com/profile_images/822923875612762114/wS6kuzNo_normal.jpg</t>
  </si>
  <si>
    <t>http://pbs.twimg.com/profile_images/945707393048023040/r2FJL1LD_normal.jpg</t>
  </si>
  <si>
    <t>http://pbs.twimg.com/profile_images/1095358106391986176/Sc_bUJEy_normal.jpg</t>
  </si>
  <si>
    <t>http://pbs.twimg.com/profile_images/1031087912216154112/B7cYwgtk_normal.jpg</t>
  </si>
  <si>
    <t>http://pbs.twimg.com/profile_images/1116900970011799552/SVC_4wbu_normal.png</t>
  </si>
  <si>
    <t>http://pbs.twimg.com/profile_images/1146530968976728064/KDWy3vtB_normal.png</t>
  </si>
  <si>
    <t>http://pbs.twimg.com/profile_images/416704181756784640/U1eVAncQ_normal.jpeg</t>
  </si>
  <si>
    <t>http://pbs.twimg.com/profile_images/1156165316113784833/NH5JsChC_normal.jpg</t>
  </si>
  <si>
    <t>http://pbs.twimg.com/profile_images/1156162527753117697/GndWUDQh_normal.jpg</t>
  </si>
  <si>
    <t>http://pbs.twimg.com/profile_images/1162823277481533445/td1aBd2G_normal.jpg</t>
  </si>
  <si>
    <t>Open Twitter Page for This Person</t>
  </si>
  <si>
    <t>https://twitter.com/attiandersson</t>
  </si>
  <si>
    <t>https://twitter.com/bladetledare</t>
  </si>
  <si>
    <t>https://twitter.com/solsjo</t>
  </si>
  <si>
    <t>https://twitter.com/erikniva</t>
  </si>
  <si>
    <t>https://twitter.com/erik_helmerson</t>
  </si>
  <si>
    <t>https://twitter.com/andreascervenka</t>
  </si>
  <si>
    <t>https://twitter.com/aminamnzr</t>
  </si>
  <si>
    <t>https://twitter.com/oisincantwell</t>
  </si>
  <si>
    <t>https://twitter.com/johangjohansson</t>
  </si>
  <si>
    <t>https://twitter.com/jgynnhammar</t>
  </si>
  <si>
    <t>https://twitter.com/abrahamsson_sv</t>
  </si>
  <si>
    <t>https://twitter.com/christersfeir</t>
  </si>
  <si>
    <t>https://twitter.com/karpstryparn_ii</t>
  </si>
  <si>
    <t>https://twitter.com/rektorhamid</t>
  </si>
  <si>
    <t>https://twitter.com/fransmeyer</t>
  </si>
  <si>
    <t>https://twitter.com/mortenstinus</t>
  </si>
  <si>
    <t>https://twitter.com/eerolasami</t>
  </si>
  <si>
    <t>https://twitter.com/varisverkosto</t>
  </si>
  <si>
    <t>https://twitter.com/protestera_mera</t>
  </si>
  <si>
    <t>https://twitter.com/hgtvp_msga</t>
  </si>
  <si>
    <t>https://twitter.com/holmqvist_nf</t>
  </si>
  <si>
    <t>https://twitter.com/marizanti</t>
  </si>
  <si>
    <t>https://twitter.com/elizabethhahita</t>
  </si>
  <si>
    <t>https://twitter.com/lightroom03</t>
  </si>
  <si>
    <t>https://twitter.com/notofnandeu</t>
  </si>
  <si>
    <t>https://twitter.com/kimthecynic</t>
  </si>
  <si>
    <t>https://twitter.com/sagajo</t>
  </si>
  <si>
    <t>https://twitter.com/robin_bockman</t>
  </si>
  <si>
    <t>https://twitter.com/broaddict2</t>
  </si>
  <si>
    <t>https://twitter.com/mikkikauste</t>
  </si>
  <si>
    <t>https://twitter.com/freddiwaselius</t>
  </si>
  <si>
    <t>https://twitter.com/makelamika</t>
  </si>
  <si>
    <t>https://twitter.com/runriste</t>
  </si>
  <si>
    <t>https://twitter.com/stefanlun</t>
  </si>
  <si>
    <t>https://twitter.com/par_oberg</t>
  </si>
  <si>
    <t>https://twitter.com/dalmas69166141</t>
  </si>
  <si>
    <t>https://twitter.com/koshermackan</t>
  </si>
  <si>
    <t>https://twitter.com/olavmosfjell</t>
  </si>
  <si>
    <t>https://twitter.com/holdkjeftayat</t>
  </si>
  <si>
    <t>https://twitter.com/timoriikonen67</t>
  </si>
  <si>
    <t>https://twitter.com/suomisos</t>
  </si>
  <si>
    <t>https://twitter.com/batcheeba</t>
  </si>
  <si>
    <t>https://twitter.com/olavtorvund</t>
  </si>
  <si>
    <t>https://twitter.com/mohamabd86</t>
  </si>
  <si>
    <t>https://twitter.com/stigfostervold</t>
  </si>
  <si>
    <t>https://twitter.com/syklemil</t>
  </si>
  <si>
    <t>https://twitter.com/muihonlau</t>
  </si>
  <si>
    <t>https://twitter.com/haakon_d</t>
  </si>
  <si>
    <t>https://twitter.com/vhd_feminist</t>
  </si>
  <si>
    <t>https://twitter.com/ayaanle_bdi</t>
  </si>
  <si>
    <t>https://twitter.com/fykomfei</t>
  </si>
  <si>
    <t>https://twitter.com/dunyadufria</t>
  </si>
  <si>
    <t>https://twitter.com/johanpolisbd</t>
  </si>
  <si>
    <t>https://twitter.com/gunleik</t>
  </si>
  <si>
    <t>https://twitter.com/unrealfredrik</t>
  </si>
  <si>
    <t>https://twitter.com/agenttuna</t>
  </si>
  <si>
    <t>https://twitter.com/solgranat</t>
  </si>
  <si>
    <t>https://twitter.com/philanthropizt</t>
  </si>
  <si>
    <t>https://twitter.com/iiiiii_x_iiiiii</t>
  </si>
  <si>
    <t>https://twitter.com/makedni</t>
  </si>
  <si>
    <t>https://twitter.com/hanifbali</t>
  </si>
  <si>
    <t>https://twitter.com/mr_anderzson</t>
  </si>
  <si>
    <t>https://twitter.com/atinaj01</t>
  </si>
  <si>
    <t>https://twitter.com/pascalidou</t>
  </si>
  <si>
    <t>https://twitter.com/strandhall</t>
  </si>
  <si>
    <t>https://twitter.com/hawatako</t>
  </si>
  <si>
    <t>https://twitter.com/kattaren</t>
  </si>
  <si>
    <t>https://twitter.com/kettilsmead</t>
  </si>
  <si>
    <t>https://twitter.com/gotiskaklubben</t>
  </si>
  <si>
    <t>https://twitter.com/mortenwinnberg</t>
  </si>
  <si>
    <t>https://twitter.com/56rasin</t>
  </si>
  <si>
    <t>https://twitter.com/gardrotmo</t>
  </si>
  <si>
    <t>https://twitter.com/naughtybadgoy</t>
  </si>
  <si>
    <t>https://twitter.com/torwiig</t>
  </si>
  <si>
    <t>https://twitter.com/chmrazzaq</t>
  </si>
  <si>
    <t>https://twitter.com/torveteran</t>
  </si>
  <si>
    <t>https://twitter.com/sgaarder</t>
  </si>
  <si>
    <t>https://twitter.com/pelle_z</t>
  </si>
  <si>
    <t>https://twitter.com/nytimesworld</t>
  </si>
  <si>
    <t>https://twitter.com/magnusranstorp</t>
  </si>
  <si>
    <t>https://twitter.com/starbuzzed75</t>
  </si>
  <si>
    <t>https://twitter.com/superlasse1</t>
  </si>
  <si>
    <t>https://twitter.com/solrosp</t>
  </si>
  <si>
    <t>https://twitter.com/doublewsinglev</t>
  </si>
  <si>
    <t>https://twitter.com/perarnebjrk</t>
  </si>
  <si>
    <t>https://twitter.com/kentflink1</t>
  </si>
  <si>
    <t>https://twitter.com/olalarsmo</t>
  </si>
  <si>
    <t>https://twitter.com/madeleinemaddis</t>
  </si>
  <si>
    <t>https://twitter.com/sirajs0l</t>
  </si>
  <si>
    <t>https://twitter.com/idlandk</t>
  </si>
  <si>
    <t>https://twitter.com/ns_norden</t>
  </si>
  <si>
    <t>https://twitter.com/ramonafransson</t>
  </si>
  <si>
    <t>https://twitter.com/johnnya___</t>
  </si>
  <si>
    <t>https://twitter.com/juicesubvert</t>
  </si>
  <si>
    <t>https://twitter.com/thaumpenguin</t>
  </si>
  <si>
    <t>https://twitter.com/mansoor1982</t>
  </si>
  <si>
    <t>https://twitter.com/sortulv</t>
  </si>
  <si>
    <t>https://twitter.com/supercamilla</t>
  </si>
  <si>
    <t>https://twitter.com/hansbrenna</t>
  </si>
  <si>
    <t>https://twitter.com/erikbra</t>
  </si>
  <si>
    <t>https://twitter.com/linguistvera</t>
  </si>
  <si>
    <t>https://twitter.com/ragnarbangmoe</t>
  </si>
  <si>
    <t>https://twitter.com/vetlemravnvedal</t>
  </si>
  <si>
    <t>https://twitter.com/monastrand</t>
  </si>
  <si>
    <t>https://twitter.com/nummisuutatwit</t>
  </si>
  <si>
    <t>https://twitter.com/fadumoooooo</t>
  </si>
  <si>
    <t>https://twitter.com/unnimay</t>
  </si>
  <si>
    <t>https://twitter.com/bessviken</t>
  </si>
  <si>
    <t>https://twitter.com/johanbendtsen</t>
  </si>
  <si>
    <t>https://twitter.com/lyktestolpe</t>
  </si>
  <si>
    <t>https://twitter.com/markrial</t>
  </si>
  <si>
    <t>https://twitter.com/squintyswij</t>
  </si>
  <si>
    <t>https://twitter.com/permanentnick</t>
  </si>
  <si>
    <t>https://twitter.com/sakurabaks</t>
  </si>
  <si>
    <t>https://twitter.com/mariahindalias</t>
  </si>
  <si>
    <t>https://twitter.com/sofielowenmark</t>
  </si>
  <si>
    <t>https://twitter.com/bodyimano</t>
  </si>
  <si>
    <t>https://twitter.com/hmmmhmmmmhmm</t>
  </si>
  <si>
    <t>https://twitter.com/juudassoini</t>
  </si>
  <si>
    <t>https://twitter.com/bulmersjente</t>
  </si>
  <si>
    <t>https://twitter.com/eivindtraedal</t>
  </si>
  <si>
    <t>https://twitter.com/carnage_con</t>
  </si>
  <si>
    <t>https://twitter.com/politiikkatv</t>
  </si>
  <si>
    <t>https://twitter.com/findusfindus1</t>
  </si>
  <si>
    <t>https://twitter.com/vonjari</t>
  </si>
  <si>
    <t>https://twitter.com/queenofonnela</t>
  </si>
  <si>
    <t>https://twitter.com/thinkingness9</t>
  </si>
  <si>
    <t>https://twitter.com/pwolodarski</t>
  </si>
  <si>
    <t>https://twitter.com/dn_ledare</t>
  </si>
  <si>
    <t>https://twitter.com/dagensnyheter</t>
  </si>
  <si>
    <t>https://twitter.com/beckmansasikter</t>
  </si>
  <si>
    <t>https://twitter.com/a_sokolnicki</t>
  </si>
  <si>
    <t>https://twitter.com/teknikfornuft</t>
  </si>
  <si>
    <t>https://twitter.com/truth_detectiv3</t>
  </si>
  <si>
    <t>https://twitter.com/apepusekatt</t>
  </si>
  <si>
    <t>https://twitter.com/fuchsiablix</t>
  </si>
  <si>
    <t>https://twitter.com/knooten</t>
  </si>
  <si>
    <t>https://twitter.com/alfhaga</t>
  </si>
  <si>
    <t>https://twitter.com/essensielt_no</t>
  </si>
  <si>
    <t>https://twitter.com/oscar_hp</t>
  </si>
  <si>
    <t>https://twitter.com/simen_eriksen</t>
  </si>
  <si>
    <t>https://twitter.com/ragholmas</t>
  </si>
  <si>
    <t>https://twitter.com/aslakr</t>
  </si>
  <si>
    <t>https://twitter.com/fyrmorsaren</t>
  </si>
  <si>
    <t>https://twitter.com/jonathanleman</t>
  </si>
  <si>
    <t>https://twitter.com/robinfridays</t>
  </si>
  <si>
    <t>https://twitter.com/pojken_ade</t>
  </si>
  <si>
    <t>https://twitter.com/kruxigt</t>
  </si>
  <si>
    <t>https://twitter.com/expressendebatt</t>
  </si>
  <si>
    <t>https://twitter.com/traynspotting</t>
  </si>
  <si>
    <t>https://twitter.com/ingridnesse</t>
  </si>
  <si>
    <t>https://twitter.com/svenskrebell</t>
  </si>
  <si>
    <t>https://twitter.com/blanchebullshit</t>
  </si>
  <si>
    <t>https://twitter.com/tarukemppainen</t>
  </si>
  <si>
    <t>https://twitter.com/tuijavuorinen</t>
  </si>
  <si>
    <t>https://twitter.com/villemakel</t>
  </si>
  <si>
    <t>https://twitter.com/noirdavi</t>
  </si>
  <si>
    <t>https://twitter.com/jonsson_henrik</t>
  </si>
  <si>
    <t>https://twitter.com/miavest66</t>
  </si>
  <si>
    <t>https://twitter.com/jantunenkaarina</t>
  </si>
  <si>
    <t>https://twitter.com/huuhtanenpanu</t>
  </si>
  <si>
    <t>https://twitter.com/vapaustaistelu</t>
  </si>
  <si>
    <t>https://twitter.com/mikaeljungner</t>
  </si>
  <si>
    <t>https://twitter.com/realtimewwii</t>
  </si>
  <si>
    <t>https://twitter.com/fingerlickins</t>
  </si>
  <si>
    <t>https://twitter.com/erna_solberg</t>
  </si>
  <si>
    <t>https://twitter.com/ygeman</t>
  </si>
  <si>
    <t>https://twitter.com/naitwit</t>
  </si>
  <si>
    <t>https://twitter.com/parkadolf</t>
  </si>
  <si>
    <t>https://twitter.com/gospelofpuns</t>
  </si>
  <si>
    <t>https://twitter.com/finlandpost</t>
  </si>
  <si>
    <t>https://twitter.com/ilmastovaalit</t>
  </si>
  <si>
    <t>https://twitter.com/alvaswe</t>
  </si>
  <si>
    <t>https://twitter.com/mh_sthlm</t>
  </si>
  <si>
    <t>https://twitter.com/martin__nf</t>
  </si>
  <si>
    <t>https://twitter.com/tiinakeskimki</t>
  </si>
  <si>
    <t>https://twitter.com/plaitteri</t>
  </si>
  <si>
    <t>https://twitter.com/antirasisti</t>
  </si>
  <si>
    <t>https://twitter.com/pogo_pedagog1</t>
  </si>
  <si>
    <t>https://twitter.com/altpontus</t>
  </si>
  <si>
    <t>https://twitter.com/se_illusionen14</t>
  </si>
  <si>
    <t>https://twitter.com/mariacancan</t>
  </si>
  <si>
    <t>https://twitter.com/frebrake</t>
  </si>
  <si>
    <t>https://twitter.com/david_nilssonn6</t>
  </si>
  <si>
    <t>https://twitter.com/jasperton9</t>
  </si>
  <si>
    <t>https://twitter.com/icelandicnation</t>
  </si>
  <si>
    <t>https://twitter.com/kenteklund</t>
  </si>
  <si>
    <t>https://twitter.com/marienordin6</t>
  </si>
  <si>
    <t>https://twitter.com/jonnasima</t>
  </si>
  <si>
    <t>https://twitter.com/swedenaway</t>
  </si>
  <si>
    <t>https://twitter.com/jimmieakesson</t>
  </si>
  <si>
    <t>https://twitter.com/ulricaedlund</t>
  </si>
  <si>
    <t>https://twitter.com/saghult</t>
  </si>
  <si>
    <t>https://twitter.com/tobiashubinette</t>
  </si>
  <si>
    <t>https://twitter.com/tyar_ente</t>
  </si>
  <si>
    <t>https://twitter.com/veronicapalm</t>
  </si>
  <si>
    <t>https://twitter.com/johansventon</t>
  </si>
  <si>
    <t>https://twitter.com/talginjektion</t>
  </si>
  <si>
    <t>https://twitter.com/neonaziwallets</t>
  </si>
  <si>
    <t>https://twitter.com/fagermerja</t>
  </si>
  <si>
    <t>https://twitter.com/patriootti63</t>
  </si>
  <si>
    <t>https://twitter.com/jonssondes</t>
  </si>
  <si>
    <t>https://twitter.com/theboytoknow</t>
  </si>
  <si>
    <t>https://twitter.com/mcbenke</t>
  </si>
  <si>
    <t>https://twitter.com/lufswe</t>
  </si>
  <si>
    <t>https://twitter.com/hannes1236</t>
  </si>
  <si>
    <t>https://twitter.com/lufsthlm</t>
  </si>
  <si>
    <t>https://twitter.com/suvikunnas</t>
  </si>
  <si>
    <t>https://twitter.com/askoliukkonen</t>
  </si>
  <si>
    <t>https://twitter.com/itsekurikunnia</t>
  </si>
  <si>
    <t>https://twitter.com/erkkipekkala1</t>
  </si>
  <si>
    <t>https://twitter.com/brookerpapper</t>
  </si>
  <si>
    <t>https://twitter.com/aseenkatkija</t>
  </si>
  <si>
    <t>attiandersson
@JGynnhammar @JohanGJohansson @oisincantwell
@aminamnzr @andreascervenka @Erik_Helmerson
@ErikNiva @Solsjo @bladetledare
De värsta övertrampen gjorde dock
Arbetaren, som publicerade en vidrig
text med uthängningar som Nordfront
snodde och publicerade rakt av,
och Expressen med Thomas Mattssons
till smicker klent kamouflerade
uthängning på Expressen kultur.
Både fick mycket hård kritik i
PON.</t>
  </si>
  <si>
    <t xml:space="preserve">bladetledare
</t>
  </si>
  <si>
    <t xml:space="preserve">solsjo
</t>
  </si>
  <si>
    <t xml:space="preserve">erikniva
</t>
  </si>
  <si>
    <t xml:space="preserve">erik_helmerson
</t>
  </si>
  <si>
    <t xml:space="preserve">andreascervenka
</t>
  </si>
  <si>
    <t xml:space="preserve">aminamnzr
</t>
  </si>
  <si>
    <t xml:space="preserve">oisincantwell
</t>
  </si>
  <si>
    <t xml:space="preserve">johangjohansson
</t>
  </si>
  <si>
    <t xml:space="preserve">jgynnhammar
</t>
  </si>
  <si>
    <t>abrahamsson_sv
@Karpstryparn_II @rektorhamid @ChristerSfeir
Jag tycker det är för jobbigt att
väga alla ord på guldvåg. Jag står
fast vid obskyrt. Visst såg jag
att det fanns andra länkar också,
men Nordfront, som var placerad
högst upp, var den jag fastnade
för. Så Nordfront är för NMR ungefär
vad Aftonbladet är för Socialdemokraterna?</t>
  </si>
  <si>
    <t xml:space="preserve">christersfeir
</t>
  </si>
  <si>
    <t>karpstryparn_ii
@Abrahamsson_sv @rektorhamid @ChristerSfeir
Angående "Så Nordfront är för NMR
ungefär vad Aftonbladet är för
Socialdemokraterna?": Japp. Bra
jämförelse förresten.</t>
  </si>
  <si>
    <t xml:space="preserve">rektorhamid
</t>
  </si>
  <si>
    <t>fransmeyer
@mortenstinus Berlingske: "Søren
Hviid Pedersen, som repræsenterer
en sjælden nationalkonservativ
stemme.." Nej, SHP er længere ude
end det, når han deltager på Mosbjerg
sammen med Danmarks Nationale Front,
Nordfront og DNSB miljøet - så
er han højreekstremist https://t.co/o9nu27IKaH</t>
  </si>
  <si>
    <t xml:space="preserve">mortenstinus
</t>
  </si>
  <si>
    <t>eerolasami
@VarisVerkosto Hyökkäykset kun
eivät noudata jotain fanchise-tyyppistä
al-Qaida terrorismia tai edes johtajatonta
vastarinta-taktiikkaa. Nämä hyökkäykset
vaikuttavat juurikin patologisilta,
eikä koordinoiduilta.</t>
  </si>
  <si>
    <t xml:space="preserve">varisverkosto
</t>
  </si>
  <si>
    <t>protestera_mera
Ett helt suveränt tal av @Holmqvist_NF
från 1 maj 2018 i Boden. Mycket
bra jobbat, Simon! Detta tal får
ni inte missa! Gå in på Nordfront
och donera en slant också! #NMR2022
https://t.co/KQnZ0GobEo</t>
  </si>
  <si>
    <t>hgtvp_msga
@MH_Sthlm @AlvaSwe @dalmas69166141
@par_oberg @StefanLun @Martin__NF
SVT mer äkta än Expressen... Wow.
Stort tack! Finns även info på
Nordfront. (Nu vet ni alla vad
ni ska söka efter - i sökrutan).</t>
  </si>
  <si>
    <t>holmqvist_nf
https://t.co/dmOCt1jlgH https://t.co/77UAXMWJzm</t>
  </si>
  <si>
    <t>marizanti
@lightroom03 @ElizabethHahita Lite
som att säga Nordfront är inte
judefientliga - de är bara kritiska
mot "zionismen". Utan jämförelse
i övrigt.</t>
  </si>
  <si>
    <t xml:space="preserve">elizabethhahita
</t>
  </si>
  <si>
    <t xml:space="preserve">lightroom03
</t>
  </si>
  <si>
    <t>notofnandeu
Ett helt suveränt tal av @Holmqvist_NF
från 1 maj 2018 i Boden. Mycket
bra jobbat, Simon! Detta tal får
ni inte missa! Gå in på Nordfront
och donera en slant också! #NMR2022
https://t.co/KQnZ0GobEo</t>
  </si>
  <si>
    <t>kimthecynic
@robin_bockman @sagajo Jo, men
NYTs story handlar inte om medveten
högerextrem konspiration utan om
vad och hur miljön kopplas ihop.
Chang t ex vare sig styrs* av ryssar
eller samarbetar med nordfront.
Han deltar ändå. *) min bedömning</t>
  </si>
  <si>
    <t xml:space="preserve">sagajo
</t>
  </si>
  <si>
    <t xml:space="preserve">robin_bockman
</t>
  </si>
  <si>
    <t>broaddict2
@MakelaMika @freddiwaselius @mikkikauste
Ja jos esim. vastarinta on vahvaa,
tulee kutsua vaikkapa poliisi.
Opettaja ei voi antautua miten
voimakkaan väkivallan käyttöön
tahansa.</t>
  </si>
  <si>
    <t xml:space="preserve">mikkikauste
</t>
  </si>
  <si>
    <t xml:space="preserve">freddiwaselius
</t>
  </si>
  <si>
    <t xml:space="preserve">makelamika
</t>
  </si>
  <si>
    <t>runriste
@hgtvp_MSGA @dalmas69166141 @par_oberg
@StefanLun Jepp, sök på mitt namn
på Nordfront.</t>
  </si>
  <si>
    <t xml:space="preserve">stefanlun
</t>
  </si>
  <si>
    <t xml:space="preserve">par_oberg
</t>
  </si>
  <si>
    <t>dalmas69166141
https://t.co/atp9LzNMrc #stockholm
https://t.co/TLXTfwXuUn</t>
  </si>
  <si>
    <t>koshermackan
Snart är det dags för Radio Nordfront
- LIVE. https://t.co/pewKaVpo0U</t>
  </si>
  <si>
    <t>olavmosfjell
Innså at jeg ikke har lagt ut noe
siden 2017. Synes forsatt at Nordfront
suger balle</t>
  </si>
  <si>
    <t>holdkjeftayat
Innså at jeg ikke har lagt ut noe
siden 2017. Synes forsatt at Nordfront
suger balle</t>
  </si>
  <si>
    <t>timoriikonen67
Juutalaisen pedofiilijohtaja Jeffrey
Epsteinin ”itsemurha” herättää
kysymyksiä https://t.co/qAIVxabJIL</t>
  </si>
  <si>
    <t>suomisos
Epsteinin kotoa löydetty maalaus
Bill Clintonista transuna https://t.co/OzyUrsCcLJ</t>
  </si>
  <si>
    <t>batcheeba
– Jeg tror det at han leste bibelen
forverret ting, for han ble helt
oppslukt av den og forsvant mer
og mer inn i en slags boble. Hun
sier også at siktede på et tidspunkt
sa at han vurderte å melde seg
inn i den nynazistiske organisasjonen
Nordfront.</t>
  </si>
  <si>
    <t>olavtorvund
Når du vurderer å melde deg inn
i Nordfront så er det ikke akkurat
"har lest Bibelen" som er det vesentlige.
Da er du en voldelig rasist og
nazist. Ikke først og fremst en
bibel-lesende kristen eller konservativ.
https://t.co/vdMXrAYL0S</t>
  </si>
  <si>
    <t>mohamabd86
Når du vurderer å melde deg inn
i Nordfront så er det ikke akkurat
"har lest Bibelen" som er det vesentlige.
Da er du en voldelig rasist og
nazist. Ikke først og fremst en
bibel-lesende kristen eller konservativ.
https://t.co/vdMXrAYL0S</t>
  </si>
  <si>
    <t>stigfostervold
Når du vurderer å melde deg inn
i Nordfront så er det ikke akkurat
"har lest Bibelen" som er det vesentlige.
Da er du en voldelig rasist og
nazist. Ikke først og fremst en
bibel-lesende kristen eller konservativ.
https://t.co/vdMXrAYL0S</t>
  </si>
  <si>
    <t>syklemil
Når du vurderer å melde deg inn
i Nordfront så er det ikke akkurat
"har lest Bibelen" som er det vesentlige.
Da er du en voldelig rasist og
nazist. Ikke først og fremst en
bibel-lesende kristen eller konservativ.
https://t.co/vdMXrAYL0S</t>
  </si>
  <si>
    <t>muihonlau
Når du vurderer å melde deg inn
i Nordfront så er det ikke akkurat
"har lest Bibelen" som er det vesentlige.
Da er du en voldelig rasist og
nazist. Ikke først og fremst en
bibel-lesende kristen eller konservativ.
https://t.co/vdMXrAYL0S</t>
  </si>
  <si>
    <t>haakon_d
Når du vurderer å melde deg inn
i Nordfront så er det ikke akkurat
"har lest Bibelen" som er det vesentlige.
Da er du en voldelig rasist og
nazist. Ikke først og fremst en
bibel-lesende kristen eller konservativ.
https://t.co/vdMXrAYL0S</t>
  </si>
  <si>
    <t>vhd_feminist
Når du vurderer å melde deg inn
i Nordfront så er det ikke akkurat
"har lest Bibelen" som er det vesentlige.
Da er du en voldelig rasist og
nazist. Ikke først og fremst en
bibel-lesende kristen eller konservativ.
https://t.co/vdMXrAYL0S</t>
  </si>
  <si>
    <t>ayaanle_bdi
Når du vurderer å melde deg inn
i Nordfront så er det ikke akkurat
"har lest Bibelen" som er det vesentlige.
Da er du en voldelig rasist og
nazist. Ikke først og fremst en
bibel-lesende kristen eller konservativ.
https://t.co/vdMXrAYL0S</t>
  </si>
  <si>
    <t>fykomfei
Når du vurderer å melde deg inn
i Nordfront så er det ikke akkurat
"har lest Bibelen" som er det vesentlige.
Da er du en voldelig rasist og
nazist. Ikke først og fremst en
bibel-lesende kristen eller konservativ.
https://t.co/vdMXrAYL0S</t>
  </si>
  <si>
    <t>dunyadufria
@JohanpolisBD Johan, jag är intresserad
av många sajter. Från Paragraf
till Nordfront, från Fox till Politico.
Ryska sajter, Japanska sajter.
Jag är intresserad av underrättelser
och pusslet och intressena. CA,
utan förvåning. Det var/är sannolikt
att det händer. FB är en guldgruva.</t>
  </si>
  <si>
    <t xml:space="preserve">johanpolisbd
</t>
  </si>
  <si>
    <t>gunleik
Når du vurderer å melde deg inn
i Nordfront så er det ikke akkurat
"har lest Bibelen" som er det vesentlige.
Da er du en voldelig rasist og
nazist. Ikke først og fremst en
bibel-lesende kristen eller konservativ.
https://t.co/vdMXrAYL0S</t>
  </si>
  <si>
    <t>unrealfredrik
@strandhall @pascalidou @atinaj01
@mr_anderzson @hanifbali @Makedni
@iiiiii_x_iiiiii Tillbaka till
topic Annika. Vet du om att Utlänningar
är kraftigt överrepresenterade
inom gruppvåldtäkt mot minderåriga?
https://t.co/lOHwCwAk0X https://t.co/VvNMF7Vv7I</t>
  </si>
  <si>
    <t xml:space="preserve">agenttuna
</t>
  </si>
  <si>
    <t xml:space="preserve">solgranat
</t>
  </si>
  <si>
    <t xml:space="preserve">philanthropizt
</t>
  </si>
  <si>
    <t xml:space="preserve">iiiiii_x_iiiiii
</t>
  </si>
  <si>
    <t xml:space="preserve">makedni
</t>
  </si>
  <si>
    <t xml:space="preserve">hanifbali
</t>
  </si>
  <si>
    <t xml:space="preserve">mr_anderzson
</t>
  </si>
  <si>
    <t xml:space="preserve">atinaj01
</t>
  </si>
  <si>
    <t xml:space="preserve">pascalidou
</t>
  </si>
  <si>
    <t xml:space="preserve">strandhall
</t>
  </si>
  <si>
    <t>hawatako
Når du vurderer å melde deg inn
i Nordfront så er det ikke akkurat
"har lest Bibelen" som er det vesentlige.
Da er du en voldelig rasist og
nazist. Ikke først og fremst en
bibel-lesende kristen eller konservativ.
https://t.co/vdMXrAYL0S</t>
  </si>
  <si>
    <t>kattaren
@gotiskaklubben @KettilsMead Nåt
om osynlig info i länkar som visar
utbredd högerextremism. Finns ju
referens ibland om varifrån länk
kopierats, så vem som helst, inkl
ärkebiskop, kan råka få med osynlig
nordfront-referens i kopierad DN-länk.
Sen kanske Samnytt är högerextremt
om NYT frågat Expo.</t>
  </si>
  <si>
    <t xml:space="preserve">kettilsmead
</t>
  </si>
  <si>
    <t xml:space="preserve">gotiskaklubben
</t>
  </si>
  <si>
    <t>mortenwinnberg
Når du vurderer å melde deg inn
i Nordfront så er det ikke akkurat
"har lest Bibelen" som er det vesentlige.
Da er du en voldelig rasist og
nazist. Ikke først og fremst en
bibel-lesende kristen eller konservativ.
https://t.co/vdMXrAYL0S</t>
  </si>
  <si>
    <t>56rasin
Når du vurderer å melde deg inn
i Nordfront så er det ikke akkurat
"har lest Bibelen" som er det vesentlige.
Da er du en voldelig rasist og
nazist. Ikke først og fremst en
bibel-lesende kristen eller konservativ.
https://t.co/vdMXrAYL0S</t>
  </si>
  <si>
    <t>gardrotmo
Når du vurderer å melde deg inn
i Nordfront så er det ikke akkurat
"har lest Bibelen" som er det vesentlige.
Da er du en voldelig rasist og
nazist. Ikke først og fremst en
bibel-lesende kristen eller konservativ.
https://t.co/vdMXrAYL0S</t>
  </si>
  <si>
    <t>naughtybadgoy
I söndagens Radio Nordfront bestämdes
det att han är handgnuggare. https://t.co/0eEj5ItCZ2</t>
  </si>
  <si>
    <t>torwiig
Når du vurderer å melde deg inn
i Nordfront så er det ikke akkurat
"har lest Bibelen" som er det vesentlige.
Da er du en voldelig rasist og
nazist. Ikke først og fremst en
bibel-lesende kristen eller konservativ.
https://t.co/vdMXrAYL0S</t>
  </si>
  <si>
    <t>chmrazzaq
Når du vurderer å melde deg inn
i Nordfront så er det ikke akkurat
"har lest Bibelen" som er det vesentlige.
Da er du en voldelig rasist og
nazist. Ikke først og fremst en
bibel-lesende kristen eller konservativ.
https://t.co/vdMXrAYL0S</t>
  </si>
  <si>
    <t>torveteran
"Hun sier også at siktede på et
tidspunkt sa at han vurderte å
melde seg inn i den nynazistiske
organisasjonen Nordfront. – Da
sa vi «det mener du ikke», og han
svarte: «nei, jeg mener kanskje
ikke det, men jeg synes de har
mange gode poenger». https://t.co/AJZcs2LEmE</t>
  </si>
  <si>
    <t>sgaarder
"Hun sier også at siktede på et
tidspunkt sa at han vurderte å
melde seg inn i den nynazistiske
organisasjonen Nordfront. – Da
sa vi «det mener du ikke», og han
svarte: «nei, jeg mener kanskje
ikke det, men jeg synes de har
mange gode poenger». https://t.co/AJZcs2LEmE</t>
  </si>
  <si>
    <t>pelle_z
@superlasse1 @starbuzzed75 @MagnusRanstorp
@nytimesworld Jag googlade och
fick upp att DN skrivit att det
är: Nordfront, Fria Tider, Avpixlat,
Nya Tider, Nya Dagbladet och Vaken.
Så det är inte vi.</t>
  </si>
  <si>
    <t xml:space="preserve">nytimesworld
</t>
  </si>
  <si>
    <t xml:space="preserve">magnusranstorp
</t>
  </si>
  <si>
    <t xml:space="preserve">starbuzzed75
</t>
  </si>
  <si>
    <t xml:space="preserve">superlasse1
</t>
  </si>
  <si>
    <t>solrosp
@superlasse1 @starbuzzed75 @MagnusRanstorp
@nytimesworld Jag googlade och
fick upp att DN skrivit att det
är: Nordfront, Fria Tider, Avpixlat,
Nya Tider, Nya Dagbladet och Vaken.
Så det är inte vi.</t>
  </si>
  <si>
    <t>doublewsinglev
Når du vurderer å melde deg inn
i Nordfront så er det ikke akkurat
"har lest Bibelen" som er det vesentlige.
Da er du en voldelig rasist og
nazist. Ikke først og fremst en
bibel-lesende kristen eller konservativ.
https://t.co/vdMXrAYL0S</t>
  </si>
  <si>
    <t>perarnebjrk
@OlaLarsmo @KentFlink1 Den annonsen
dyker också upp på nazisternas
sajt Nordfront.</t>
  </si>
  <si>
    <t>kentflink1
@JohanSventon @veronicapalm https://t.co/omJng0H3Yj
Lars Nilsson (SD) i Perstorp hyllade
NMR på Nordfront ... Viktigt på
riktigt_xD83D__xDE01_</t>
  </si>
  <si>
    <t xml:space="preserve">olalarsmo
</t>
  </si>
  <si>
    <t>madeleinemaddis
@OlaLarsmo @KentFlink1 Den annonsen
dyker också upp på nazisternas
sajt Nordfront.</t>
  </si>
  <si>
    <t>sirajs0l
#Aut0P0st_B0t ##AutoNazi$Bot #Nordfront
daily wallet summary report (Lifetime
Numbers): Rec: 6.53148454 BTC ~$74,416.68
USD Spent: 2.98048606 BTC ~$33,958.26
USD Bal: 3.55099848 BTC ~$40,458.41
USD. https://t.co/ijFdS2pBu2 https://t.co/wp2B23jhXb</t>
  </si>
  <si>
    <t>idlandk
Når du vurderer å melde deg inn
i Nordfront så er det ikke akkurat
"har lest Bibelen" som er det vesentlige.
Da er du en voldelig rasist og
nazist. Ikke først og fremst en
bibel-lesende kristen eller konservativ.
https://t.co/vdMXrAYL0S</t>
  </si>
  <si>
    <t>ns_norden
@juicesubvert @JohnnyA___ @RamonaFransson
Nordfront har skrivit kort om fallet,
kanske Fria tider också men tror
ingen annan alternativmedia. Om
det varit 12 afrikaner/araber hade
nog resten av gänget skrivit om
det...</t>
  </si>
  <si>
    <t xml:space="preserve">ramonafransson
</t>
  </si>
  <si>
    <t xml:space="preserve">johnnya___
</t>
  </si>
  <si>
    <t xml:space="preserve">juicesubvert
</t>
  </si>
  <si>
    <t>thaumpenguin
Når du vurderer å melde deg inn
i Nordfront så er det ikke akkurat
"har lest Bibelen" som er det vesentlige.
Da er du en voldelig rasist og
nazist. Ikke først og fremst en
bibel-lesende kristen eller konservativ.
https://t.co/vdMXrAYL0S</t>
  </si>
  <si>
    <t>mansoor1982
Når du vurderer å melde deg inn
i Nordfront så er det ikke akkurat
"har lest Bibelen" som er det vesentlige.
Da er du en voldelig rasist og
nazist. Ikke først og fremst en
bibel-lesende kristen eller konservativ.
https://t.co/vdMXrAYL0S</t>
  </si>
  <si>
    <t>sortulv
Det er litt urovekkende at når
elev varsler om at annen elev har
tenkt å bli med i Nordfront og
snakker om at det kommer en rasekrig,
så blir det ikke oppfattet som
alvorlig nok eller "grunn til bekymring"
av Folkehøgskolen. https://t.co/w046G01jIR</t>
  </si>
  <si>
    <t>supercamilla
Det er litt urovekkende at når
elev varsler om at annen elev har
tenkt å bli med i Nordfront og
snakker om at det kommer en rasekrig,
så blir det ikke oppfattet som
alvorlig nok eller "grunn til bekymring"
av Folkehøgskolen. https://t.co/w046G01jIR</t>
  </si>
  <si>
    <t>hansbrenna
Det er litt urovekkende at når
elev varsler om at annen elev har
tenkt å bli med i Nordfront og
snakker om at det kommer en rasekrig,
så blir det ikke oppfattet som
alvorlig nok eller "grunn til bekymring"
av Folkehøgskolen. https://t.co/w046G01jIR</t>
  </si>
  <si>
    <t>erikbra
Når du vurderer å melde deg inn
i Nordfront så er det ikke akkurat
"har lest Bibelen" som er det vesentlige.
Da er du en voldelig rasist og
nazist. Ikke først og fremst en
bibel-lesende kristen eller konservativ.
https://t.co/vdMXrAYL0S</t>
  </si>
  <si>
    <t>linguistvera
Det er litt urovekkende at når
elev varsler om at annen elev har
tenkt å bli med i Nordfront og
snakker om at det kommer en rasekrig,
så blir det ikke oppfattet som
alvorlig nok eller "grunn til bekymring"
av Folkehøgskolen. https://t.co/w046G01jIR</t>
  </si>
  <si>
    <t>ragnarbangmoe
Det er litt urovekkende at når
elev varsler om at annen elev har
tenkt å bli med i Nordfront og
snakker om at det kommer en rasekrig,
så blir det ikke oppfattet som
alvorlig nok eller "grunn til bekymring"
av Folkehøgskolen. https://t.co/w046G01jIR</t>
  </si>
  <si>
    <t>vetlemravnvedal
Det er litt urovekkende at når
elev varsler om at annen elev har
tenkt å bli med i Nordfront og
snakker om at det kommer en rasekrig,
så blir det ikke oppfattet som
alvorlig nok eller "grunn til bekymring"
av Folkehøgskolen. https://t.co/w046G01jIR</t>
  </si>
  <si>
    <t>monastrand
Det er litt urovekkende at når
elev varsler om at annen elev har
tenkt å bli med i Nordfront og
snakker om at det kommer en rasekrig,
så blir det ikke oppfattet som
alvorlig nok eller "grunn til bekymring"
av Folkehøgskolen. https://t.co/w046G01jIR</t>
  </si>
  <si>
    <t>nummisuutatwit
Hänen sanansa kulkevat kaikkea
yhdistäen, kaikkea sovittaen maailman
yli ja loiskivat kuin kevätsade
jäävuoria vastaan. Kaikkialla kohtaa
niitä vastarinta.</t>
  </si>
  <si>
    <t>fadumoooooo
Det er litt urovekkende at når
elev varsler om at annen elev har
tenkt å bli med i Nordfront og
snakker om at det kommer en rasekrig,
så blir det ikke oppfattet som
alvorlig nok eller "grunn til bekymring"
av Folkehøgskolen. https://t.co/w046G01jIR</t>
  </si>
  <si>
    <t>unnimay
Det er litt urovekkende at når
elev varsler om at annen elev har
tenkt å bli med i Nordfront og
snakker om at det kommer en rasekrig,
så blir det ikke oppfattet som
alvorlig nok eller "grunn til bekymring"
av Folkehøgskolen. https://t.co/w046G01jIR</t>
  </si>
  <si>
    <t>bessviken
Det er litt urovekkende at når
elev varsler om at annen elev har
tenkt å bli med i Nordfront og
snakker om at det kommer en rasekrig,
så blir det ikke oppfattet som
alvorlig nok eller "grunn til bekymring"
av Folkehøgskolen. https://t.co/w046G01jIR</t>
  </si>
  <si>
    <t>johanbendtsen
På højskolen hvor den formodede
gerningsmand bag lørdagens moske-angreb
gik indtil maj, fortalte han bl.a.
om at ville kontakte den højreekstreme
gruppering Nordfront, der er forbudt
i Finland, for at få våbentræning
https://t.co/CvGffMSaYS #dkmedier</t>
  </si>
  <si>
    <t>lyktestolpe
Det er litt urovekkende at når
elev varsler om at annen elev har
tenkt å bli med i Nordfront og
snakker om at det kommer en rasekrig,
så blir det ikke oppfattet som
alvorlig nok eller "grunn til bekymring"
av Folkehøgskolen. https://t.co/w046G01jIR</t>
  </si>
  <si>
    <t>markrial
Det er litt urovekkende at når
elev varsler om at annen elev har
tenkt å bli med i Nordfront og
snakker om at det kommer en rasekrig,
så blir det ikke oppfattet som
alvorlig nok eller "grunn til bekymring"
av Folkehøgskolen. https://t.co/w046G01jIR</t>
  </si>
  <si>
    <t>squintyswij
Det er litt urovekkende at når
elev varsler om at annen elev har
tenkt å bli med i Nordfront og
snakker om at det kommer en rasekrig,
så blir det ikke oppfattet som
alvorlig nok eller "grunn til bekymring"
av Folkehøgskolen. https://t.co/w046G01jIR</t>
  </si>
  <si>
    <t>permanentnick
@BodyImano @SofieLowenmark Inte
heller hört talas om just dessa,
däremot NMR/nordfront har jag läst
och diskuterat med ett antal gånger.</t>
  </si>
  <si>
    <t xml:space="preserve">sakurabaks
</t>
  </si>
  <si>
    <t xml:space="preserve">mariahindalias
</t>
  </si>
  <si>
    <t xml:space="preserve">sofielowenmark
</t>
  </si>
  <si>
    <t xml:space="preserve">bodyimano
</t>
  </si>
  <si>
    <t>hmmmhmmmmhmm
@JuudasSoini's account is temporarily
unavailable because it violates
the Twitter Media Policy. Learn
more.</t>
  </si>
  <si>
    <t>juudassoini
@JuudasSoini's account is temporarily
unavailable because it violates
the Twitter Media Policy. Learn
more.</t>
  </si>
  <si>
    <t>bulmersjente
«og gjøre sånn som vi egentlig
gjorde på 90-tallet, vende nynazismen,
eh og nå rasismen ryggen» erna,
sier du at høyreekstremisten som
frivillig spankulerte inn i en
moske for å skyte uskyldige mennesker,
ikke er nazist? har du ikke sett
nordfront og sian i det siste?</t>
  </si>
  <si>
    <t>eivindtraedal
Det er litt urovekkende at når
elev varsler om at annen elev har
tenkt å bli med i Nordfront og
snakker om at det kommer en rasekrig,
så blir det ikke oppfattet som
alvorlig nok eller "grunn til bekymring"
av Folkehøgskolen. https://t.co/w046G01jIR</t>
  </si>
  <si>
    <t>carnage_con
Det er litt urovekkende at når
elev varsler om at annen elev har
tenkt å bli med i Nordfront og
snakker om at det kommer en rasekrig,
så blir det ikke oppfattet som
alvorlig nok eller "grunn til bekymring"
av Folkehøgskolen. https://t.co/w046G01jIR</t>
  </si>
  <si>
    <t>politiikkatv
Juutalaisjohtajat: Valkoisia kansallismielisiä
kohdeltava kuin muslimiterroristeja
https://t.co/488pbqczwb</t>
  </si>
  <si>
    <t>findusfindus1
@chupotterr0000 NORDFRONT es un
partido "Nacional SOCIALISTA”</t>
  </si>
  <si>
    <t>vonjari
Näetkö antisemitismiä tässä pilakuvassa?
Juutalaisjärjestöt näkevät! https://t.co/rw9D39Uueq
käyttäen @vastarinta1</t>
  </si>
  <si>
    <t>queenofonnela
#juutalaiset Mitenkäs kansallisvaltio
Israelin ja juutalaismielisiä kannattajija
olisi heidän mielestä kohdeltava?
https://t.co/SPyn0kctKN</t>
  </si>
  <si>
    <t>thinkingness9
@teknikfornuft @A_Sokolnicki Att
vi ens har denna diskussion i ett
fritt land? Det är väl en sak att
länka till exempelvis tydligt rasistiska
Nordfront, men NyheterIdag? Kom
igen. DN behöver bli lite mer NyheterIdag
och bredda sina perspektiv.</t>
  </si>
  <si>
    <t xml:space="preserve">pwolodarski
</t>
  </si>
  <si>
    <t xml:space="preserve">dn_ledare
</t>
  </si>
  <si>
    <t xml:space="preserve">dagensnyheter
</t>
  </si>
  <si>
    <t xml:space="preserve">beckmansasikter
</t>
  </si>
  <si>
    <t xml:space="preserve">a_sokolnicki
</t>
  </si>
  <si>
    <t xml:space="preserve">teknikfornuft
</t>
  </si>
  <si>
    <t>truth_detectiv3
https://t.co/rq6DDNgOB3 #yhteiskunta
#raha #perseestä #tuote #ravitsemus
#hyvinvointivaltio #terveydenhuolto
#voitto #bisnes #yritys #menestyminen
#vastarinta</t>
  </si>
  <si>
    <t>apepusekatt
Eldre FØR:Kilder til uant visdom,
maner respekt og beundring Eldre
NÅ:Bestefar har fått pornovirus
etter å ha delt memes fra Nordfront
igjen</t>
  </si>
  <si>
    <t>fuchsiablix
Eldre FØR:Kilder til uant visdom,
maner respekt og beundring Eldre
NÅ:Bestefar har fått pornovirus
etter å ha delt memes fra Nordfront
igjen</t>
  </si>
  <si>
    <t>knooten
Eldre FØR:Kilder til uant visdom,
maner respekt og beundring Eldre
NÅ:Bestefar har fått pornovirus
etter å ha delt memes fra Nordfront
igjen</t>
  </si>
  <si>
    <t>alfhaga
@Essensielt_no Hvis Resett forebygger
muslimhat, så må jo Nordfront være
en spydspiss i kampen mot jødehat..</t>
  </si>
  <si>
    <t xml:space="preserve">essensielt_no
</t>
  </si>
  <si>
    <t>oscar_hp
Eldre FØR:Kilder til uant visdom,
maner respekt og beundring Eldre
NÅ:Bestefar har fått pornovirus
etter å ha delt memes fra Nordfront
igjen</t>
  </si>
  <si>
    <t>simen_eriksen
Eldre FØR:Kilder til uant visdom,
maner respekt og beundring Eldre
NÅ:Bestefar har fått pornovirus
etter å ha delt memes fra Nordfront
igjen</t>
  </si>
  <si>
    <t>ragholmas
Eldre FØR:Kilder til uant visdom,
maner respekt og beundring Eldre
NÅ:Bestefar har fått pornovirus
etter å ha delt memes fra Nordfront
igjen</t>
  </si>
  <si>
    <t>aslakr
Eldre FØR:Kilder til uant visdom,
maner respekt og beundring Eldre
NÅ:Bestefar har fått pornovirus
etter å ha delt memes fra Nordfront
igjen</t>
  </si>
  <si>
    <t>fyrmorsaren
@RobinFridays @JonathanLeman Tja,
han sprider antisemitisk galla
till exempel. Googla Nordfront
+ Lasse Wilhelmsson</t>
  </si>
  <si>
    <t xml:space="preserve">jonathanleman
</t>
  </si>
  <si>
    <t xml:space="preserve">robinfridays
</t>
  </si>
  <si>
    <t>pojken_ade
Måtte det komma något gott ur NS
utbrytningen! Klart det bidrar
inget bra om man är missnöjd med
en organisation men de indicier
jag har fått så har NMR sakta men
säkert varit på stadig frammarsch
samt är Nordfront en av Sveriges
bästa alternativa medier. Svenska
folket &amp;gt; Ego https://t.co/uaqMsndwln</t>
  </si>
  <si>
    <t>kruxigt
@Traynspotting @ExpressenDebatt
Att ge sken av att Sebastian Marquez
von Hage skulle vara involverad
med nazister/Nordfront är väl sannolikt
ett åtalbart förtal.</t>
  </si>
  <si>
    <t xml:space="preserve">expressendebatt
</t>
  </si>
  <si>
    <t xml:space="preserve">traynspotting
</t>
  </si>
  <si>
    <t>ingridnesse
Eldre FØR:Kilder til uant visdom,
maner respekt og beundring Eldre
NÅ:Bestefar har fått pornovirus
etter å ha delt memes fra Nordfront
igjen</t>
  </si>
  <si>
    <t>svenskrebell
Ett helt suveränt tal av @Holmqvist_NF
från 1 maj 2018 i Boden. Mycket
bra jobbat, Simon! Detta tal får
ni inte missa! Gå in på Nordfront
och donera en slant också! #NMR2022
https://t.co/KQnZ0GobEo</t>
  </si>
  <si>
    <t>blanchebullshit
https://t.co/nnIqVCBxJI</t>
  </si>
  <si>
    <t>tarukemppainen
Mamselli jätti pois tarjottimet
henkilöstöravintola Kajateriasta
#ympäristöteko #resurssiviisaus
. Ensimmäinen viikko takana ja
pahin vastarinta alkaa onneksi
jo laantua. Pieniä toimivuutta
lisääviä muutoksia vielä tulossa.
https://t.co/wczTu2AMVm</t>
  </si>
  <si>
    <t>tuijavuorinen
Mamselli jätti pois tarjottimet
henkilöstöravintola Kajateriasta
#ympäristöteko #resurssiviisaus
. Ensimmäinen viikko takana ja
pahin vastarinta alkaa onneksi
jo laantua. Pieniä toimivuutta
lisääviä muutoksia vielä tulossa.
https://t.co/wczTu2AMVm</t>
  </si>
  <si>
    <t>villemakel
Mamselli jätti pois tarjottimet
henkilöstöravintola Kajateriasta
#ympäristöteko #resurssiviisaus
. Ensimmäinen viikko takana ja
pahin vastarinta alkaa onneksi
jo laantua. Pieniä toimivuutta
lisääviä muutoksia vielä tulossa.
https://t.co/wczTu2AMVm</t>
  </si>
  <si>
    <t>noirdavi
@MiaVest66 @MagnusRanstorp @jonsson_henrik
Ja, jag skulle också vara väldigt
intresserad av vart denna påverkan
kommer ifrån? Pratar vi nordfront,
friatider, nyheteridag, svd, GP
eller DN. Även, vad är innehållet
och syftet i denna påverkan? Finns
det påverkanskrafter från andra
hållet? Hur ser de ut?</t>
  </si>
  <si>
    <t xml:space="preserve">jonsson_henrik
</t>
  </si>
  <si>
    <t xml:space="preserve">miavest66
</t>
  </si>
  <si>
    <t>jantunenkaarina
Hienoa, että Kansallinen Vastarintakin
osallistuu #Kukkavirta188:aan _xD83D__xDC4D__xD83C__xDFFB_
KAIKKI isänmaalliset nyt yhtenä
rintamana Suomen hullua suvakkihallintoa
kaatamaan! Nähdään sunnuntaina
Turussa klo 12 _xD83D__xDE42_ https://t.co/X2NBQZxgGR</t>
  </si>
  <si>
    <t>huuhtanenpanu
Vastarintaliike puhuu suoraan Turunkin
terrori-iskun mahdollistaneista
globalistisista pankkiirivoimista.
Suora puhe on syy, miksi Suomi
haluaa kieltää PVL:n. Samasta syystä
tuhottiin Ilja Janitskin. Huomenna
#Kukkavirta188-tapahtumaan kaikki
Turkuun! https://t.co/YuJySCWlR0</t>
  </si>
  <si>
    <t>vapaustaistelu
Turun terrori-iskun muistotapahtuma
kokoontuu Vähätorilla https://t.co/wkmHuIJlOT
#turku188 https://t.co/Mq0HeKExCS</t>
  </si>
  <si>
    <t>mikaeljungner
Mielenkiintoista seurata toista
maailmansotaa twiitteinä @RealTimeWWII.
Saksa otettiin Venäjällä kukkasin
vastaan -41. Mutta kun sotavankeja,
juutalaisia ja muita ”epäilyttäviä”
ammuttiin pilvin pimein, ja kun
venäläisiä kohdeltiin ali-ihmisinä,
vastarinta koveni. Kumma juttu
_xD83E__xDD14_</t>
  </si>
  <si>
    <t xml:space="preserve">realtimewwii
</t>
  </si>
  <si>
    <t>fingerlickins
@ParkAdolf @naitwit @MagnusRanstorp
@Ygeman @erna_solberg Ja det är
ju bara det dom gör nu för tiden,
iofs så skapade ju nordfront en
syjunta grupp nyligen så dom expanderar.</t>
  </si>
  <si>
    <t xml:space="preserve">erna_solberg
</t>
  </si>
  <si>
    <t xml:space="preserve">ygeman
</t>
  </si>
  <si>
    <t xml:space="preserve">naitwit
</t>
  </si>
  <si>
    <t xml:space="preserve">parkadolf
</t>
  </si>
  <si>
    <t>gospelofpuns
@Traynspotting @ExpressenDebatt
Det är väl ingen som tvingar dig
att läsa? _xD83D__xDE0F_ Hade du dessutom orkat
följa länken så hade du sett att
Nordfront bara citerar ett öppet
brev han skrev till SvD. Var står
det att han är uttalad nazist?</t>
  </si>
  <si>
    <t>finlandpost
Viikon kappale: Ultima Thule –
My Land https://t.co/fDrJbrz3eu</t>
  </si>
  <si>
    <t>ilmastovaalit
Epsteinin kotoa löydetty maalaus
Bill Clintonista transuna https://t.co/OEyEmlt80f</t>
  </si>
  <si>
    <t xml:space="preserve">alvaswe
</t>
  </si>
  <si>
    <t xml:space="preserve">mh_sthlm
</t>
  </si>
  <si>
    <t>martin__nf
https://t.co/dmOCt1jlgH https://t.co/77UAXMWJzm</t>
  </si>
  <si>
    <t>tiinakeskimki
Vastarintaliike puhuu suoraan Turunkin
terrori-iskun mahdollistaneista
globalistisista pankkiirivoimista.
Suora puhe on syy, miksi Suomi
haluaa kieltää PVL:n. Samasta syystä
tuhottiin Ilja Janitskin. Huomenna
#Kukkavirta188-tapahtumaan kaikki
Turkuun! https://t.co/YuJySCWlR0</t>
  </si>
  <si>
    <t>plaitteri
Vastarintaliike puhuu suoraan Turunkin
terrori-iskun mahdollistaneista
globalistisista pankkiirivoimista.
Suora puhe on syy, miksi Suomi
haluaa kieltää PVL:n. Samasta syystä
tuhottiin Ilja Janitskin. Huomenna
#Kukkavirta188-tapahtumaan kaikki
Turkuun! https://t.co/YuJySCWlR0</t>
  </si>
  <si>
    <t>antirasisti
Kaksi vuotta Turun monikulttuurisesta
terrori-iskusta https://t.co/v0c1k3zvTq</t>
  </si>
  <si>
    <t xml:space="preserve">pogo_pedagog1
</t>
  </si>
  <si>
    <t xml:space="preserve">altpontus
</t>
  </si>
  <si>
    <t>se_illusionen14
https://t.co/atp9LzNMrc #stockholm
https://t.co/TLXTfwXuUn</t>
  </si>
  <si>
    <t>mariacancan
Eldre FØR:Kilder til uant visdom,
maner respekt og beundring Eldre
NÅ:Bestefar har fått pornovirus
etter å ha delt memes fra Nordfront
igjen</t>
  </si>
  <si>
    <t>frebrake
Eldre FØR:Kilder til uant visdom,
maner respekt og beundring Eldre
NÅ:Bestefar har fått pornovirus
etter å ha delt memes fra Nordfront
igjen</t>
  </si>
  <si>
    <t>david_nilssonn6
https://t.co/atp9LzNMrc #stockholm
https://t.co/TLXTfwXuUn</t>
  </si>
  <si>
    <t>jasperton9
https://t.co/atp9LzNMrc #stockholm
https://t.co/TLXTfwXuUn</t>
  </si>
  <si>
    <t>icelandicnation
https://t.co/atp9LzNMrc #stockholm
https://t.co/TLXTfwXuUn</t>
  </si>
  <si>
    <t xml:space="preserve">kenteklund
</t>
  </si>
  <si>
    <t xml:space="preserve">marienordin6
</t>
  </si>
  <si>
    <t xml:space="preserve">jonnasima
</t>
  </si>
  <si>
    <t xml:space="preserve">swedenaway
</t>
  </si>
  <si>
    <t xml:space="preserve">jimmieakesson
</t>
  </si>
  <si>
    <t xml:space="preserve">ulricaedlund
</t>
  </si>
  <si>
    <t xml:space="preserve">saghult
</t>
  </si>
  <si>
    <t xml:space="preserve">tobiashubinette
</t>
  </si>
  <si>
    <t xml:space="preserve">tyar_ente
</t>
  </si>
  <si>
    <t xml:space="preserve">veronicapalm
</t>
  </si>
  <si>
    <t xml:space="preserve">johansventon
</t>
  </si>
  <si>
    <t>talginjektion
@Holmqvist_NF @Martin__NF Måste
säga att Jonas tagit Radio Nordfront
till en ny nivå. Snälla behåll
honom permanent.</t>
  </si>
  <si>
    <t>neonaziwallets
Nordfront daily wallet summary
report (Lifetime Numbers): Rec:
6.53235676 BTC ~$66,493.23 USD
Spent: 2.98048606 BTC ~$30,338.54
USD Bal: 3.5518707 BTC ~$36,154.69
USD.</t>
  </si>
  <si>
    <t>fagermerja
https://t.co/aiptzPvB4D</t>
  </si>
  <si>
    <t>patriootti63
Kaksi vuotta Turun monikulttuurisesta
terrori-iskusta | Kansallinen Vastarinta
https://t.co/3veeDzGIZ9</t>
  </si>
  <si>
    <t>jonssondes
https://t.co/dmOCt1jlgH https://t.co/77UAXMWJzm</t>
  </si>
  <si>
    <t>theboytoknow
@mcbenke @LUFswe Tror nog bara
de är funtade man bränner ingen
flagga alls (undantag skulle vara
för terrorist flaggor t.ex al qaida,
IS, KKK (om de har en) eller Nordfront's
flagga) eller så är de bortskämda
skitungar som inte vet vad den
flaggan har gett dem. Och tack
för din tjänstgörning!</t>
  </si>
  <si>
    <t xml:space="preserve">mcbenke
</t>
  </si>
  <si>
    <t xml:space="preserve">lufswe
</t>
  </si>
  <si>
    <t>hannes1236
⁦@LUFSthlm⁩ ⁦@LUFswe⁩ https://t.co/Uk4zLzM8bo</t>
  </si>
  <si>
    <t xml:space="preserve">lufsthlm
</t>
  </si>
  <si>
    <t>suvikunnas
Hienoa, että Kansallinen Vastarintakin
osallistuu #Kukkavirta188:aan _xD83D__xDC4D__xD83C__xDFFB_
KAIKKI isänmaalliset nyt yhtenä
rintamana Suomen hullua suvakkihallintoa
kaatamaan! Nähdään sunnuntaina
Turussa klo 12 _xD83D__xDE42_ https://t.co/X2NBQZxgGR</t>
  </si>
  <si>
    <t>askoliukkonen
Kokoelma naurettavimpia holokaustivalheita
https://t.co/xZOMFj2bCJ lähteestä
@vastarinta1</t>
  </si>
  <si>
    <t>itsekurikunnia
Paikallismedia: Soros rahoittaa
Hong Kongin mellakoita https://t.co/IUk5xSRhYz</t>
  </si>
  <si>
    <t>erkkipekkala1
Paikallismedia: Soros rahoittaa
Hong Kongin mellakoita https://t.co/IUk5xSRhYz</t>
  </si>
  <si>
    <t>brookerpapper
Xinmin-median mukaan globalistit
ruokkivat Hong Kongin mellakoita
erityisesti juutalaisen Carl Gershmanin
johtaman National Endowment for
Democracy -järjestön (NED) sekä
juutalaisen George Sorosin johtaman
Open Society Foundations -järjestön
(OSF) kautta. https://t.co/KaGe9UZB5R
https://t.co/mykBYRKxkh</t>
  </si>
  <si>
    <t>aseenkatkija
Xinmin-median mukaan globalistit
ruokkivat Hong Kongin mellakoita
erityisesti juutalaisen Carl Gershmanin
johtaman National Endowment for
Democracy -järjestön (NED) sekä
juutalaisen George Sorosin johtaman
Open Society Foundations -järjestön
(OSF) kautta. https://t.co/KaGe9UZB5R
https://t.co/mykBYRKxkh</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</si>
  <si>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</si>
  <si>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t>
  </si>
  <si>
    <t>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t>
  </si>
  <si>
    <t>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t>
  </si>
  <si>
    <t>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t>
  </si>
  <si>
    <t xml:space="preserv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t>
  </si>
  <si>
    <t>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
  </si>
  <si>
    <t>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t>
  </si>
  <si>
    <t xml:space="preserve">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t>
  </si>
  <si>
    <t>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
  </si>
  <si>
    <t>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t>
  </si>
  <si>
    <t xml:space="preserve">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t>
  </si>
  <si>
    <t>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t>
  </si>
  <si>
    <t>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t>
  </si>
  <si>
    <t>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t>
  </si>
  <si>
    <t>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</si>
  <si>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</si>
  <si>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</si>
  <si>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</si>
  <si>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</si>
  <si>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</si>
  <si>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</si>
  <si>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</si>
  <si>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</si>
  <si>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</si>
  <si>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</si>
  <si>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</si>
  <si>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</si>
  <si>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</si>
  <si>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</si>
  <si>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</si>
  <si>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</si>
  <si>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</si>
  <si>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</si>
  <si>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</si>
  <si>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</si>
  <si>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</si>
  <si>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</si>
  <si>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</si>
  <si>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</si>
  <si>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</si>
  <si>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</si>
  <si>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</si>
  <si>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</si>
  <si>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</si>
  <si>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</si>
  <si>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</si>
  <si>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</si>
  <si>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</si>
  <si>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</si>
  <si>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</si>
  <si>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</si>
  <si>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</si>
  <si>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</si>
  <si>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</si>
  <si>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</si>
  <si>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</si>
  <si>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</si>
  <si>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</si>
  <si>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</si>
  <si>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</si>
  <si>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</si>
  <si>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</si>
  <si>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</si>
  <si>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</si>
  <si>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</si>
  <si>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</si>
  <si>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</si>
  <si>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</si>
  <si>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</si>
  <si>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</si>
  <si>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</si>
  <si>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</si>
  <si>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</si>
  <si>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</si>
  <si>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</si>
  <si>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</si>
  <si>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</si>
  <si>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</si>
  <si>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</si>
  <si>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</si>
  <si>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</si>
  <si>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</si>
  <si>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</si>
  <si>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https://www.vg.no/nyheter/innenriks/i/Wbxn6G/medelever-var-bekymret-for-siktedes-holdninger-jeg-skjoente-at-noe-saant-kunne-skje https://www.vg.no/nyheter/innenriks/i/Wbxn6G/medelever-var-bekymret-for-siktedes-holdninger-jeg-skjoente-at-noe-saant-kunne-skje?utm_source=vgfront&amp;utm_content=row-1</t>
  </si>
  <si>
    <t>https://www.nordfront.se/just-nu-nordiska-motstandsrorelsen-i-stockholm.smr https://www.nordfront.se/veckans-memer-2019-29.smr https://www.brighteon.com/6d2b6a15-4bfb-4598-bd01-c746a8726346</t>
  </si>
  <si>
    <t>https://www.vastarinta.com/naetko-antisemitismia-tassa-pilakuvassa-juutalaisjarjestot-nakevat/ https://www.google.com/imgres?imgurl=https://www.nordfront.se/wp-content/uploads/2015/01/soros-460x267.jpg&amp;imgrefurl=https://www.nordfront.se/ferguson-protestanter-protesterar-mot-uteblivna-betalningar.smr&amp;docid=I26gA2wH9ysZQM&amp;tbnid=EXLV4HUL5CdUvM:&amp;vet=1&amp;w=460&amp;h=267&amp;source=sh/x/im https://www.vastarinta.com/turun-terrori-iskun-muistotapahtuma-kokoontuu-vahatorilla/ https://www.vastarinta.com/kaksi-vuotta-turun-monikulttuurisesta-terrori-iskusta/ https://www.spreaker.com/user/nordiskradio https://twitter.com/Historiekritisk/status/1160515859913293825 https://www.tv2.no/a/10774451/ https://www.vastarinta.com/juutalaisjohtajat-valkoisia-kansallismielisia-kohdeltava-kuin-muslimiterroristeja/ https://www.vastarinta.com/juutalaisjohtajat-valkoisia-kansallismielisia-kohdeltava-kuin-muslimiterroristeja/?fbclid=IwAR3iPII-dr4WG22XV7Jw-n8ZTOMi8x_nmoXP0kYvtoSlzVhhzHLrzKLD618 https://www.youtube.com/watch?v=p1btQfF4F3U</t>
  </si>
  <si>
    <t>https://help.twitter.com/articles/20169199 https://www.vastarinta.com/kaksi-vuotta-turun-monikulttuurisesta-terrori-iskusta/ https://www.vastarinta.com/kokoelma-naurettavimpia-holokaustivalheita/ https://www.vastarinta.com/turun-terrori-iskun-muistotapahtuma-kokoontuu-vahatorilla/ https://www.vastarinta.com/viikon-kappale-ultima-thule-my-land/ https://www.vastarinta.com/paikallismedia-soros-rahoittaa-hong-kongin-mellakoita/ https://www.vastarinta.com/epsteinin-kotoa-loydetty-maalaus-bill-clintonista-transuna/ https://www.vastarinta.com/vihreiden-pekka-hatosesta-tuli-mainehaitta-polpolle/ https://www.vastarinta.com/juutalainen-ihmisoikeusprofessori-jatkaa-polpo-hatosen-puolustelua/ https://www.vastarinta.com/lisaa-suomalaisten-rahaa-afrikkaan-hallitus-nostaa-kehitysyhteistyon-maaraa/</t>
  </si>
  <si>
    <t>https://gangrapesweden.nordfront.se/ https://gangrapesweden.nordfront.se/grovvaldtakt.php</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</si>
  <si>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</si>
  <si>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</si>
  <si>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</si>
  <si>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</si>
  <si>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</si>
  <si>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</si>
  <si>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</si>
  <si>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</si>
  <si>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</si>
  <si>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</si>
  <si>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</si>
  <si>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</si>
  <si>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nordfront.se brighteon.com</t>
  </si>
  <si>
    <t>vastarinta.com google.com spreaker.com twitter.com tv2.no youtube.com blockchain.com</t>
  </si>
  <si>
    <t>vastarinta.com twitter.com</t>
  </si>
  <si>
    <t>Top Hashtags in Tweet in Entire Graph</t>
  </si>
  <si>
    <t>ympäristöteko</t>
  </si>
  <si>
    <t>resurssiviisaus</t>
  </si>
  <si>
    <t>autonazi</t>
  </si>
  <si>
    <t>nordfront</t>
  </si>
  <si>
    <t>yhteiskunta</t>
  </si>
  <si>
    <t>raha</t>
  </si>
  <si>
    <t>perseestä</t>
  </si>
  <si>
    <t>Top Hashtags in Tweet in G1</t>
  </si>
  <si>
    <t>Top Hashtags in Tweet in G2</t>
  </si>
  <si>
    <t>Top Hashtags in Tweet in G3</t>
  </si>
  <si>
    <t>aut0p0st_b0t</t>
  </si>
  <si>
    <t>tuote</t>
  </si>
  <si>
    <t>ravitsemus</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</si>
  <si>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</si>
  <si>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</si>
  <si>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</si>
  <si>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</si>
  <si>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</si>
  <si>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</si>
  <si>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</si>
  <si>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</si>
  <si>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stockholm nmr2022</t>
  </si>
  <si>
    <t>autonazi nordfront aut0p0st_b0t dkmedier juutalaiset yhteiskunta raha perseestä tuote ravitsemus</t>
  </si>
  <si>
    <t>Top Words in Tweet in Entire Graph</t>
  </si>
  <si>
    <t>Words in Sentiment List#1: Positive</t>
  </si>
  <si>
    <t>Words in Sentiment List#2: Negative</t>
  </si>
  <si>
    <t>Words in Sentiment List#3: Angry/Violent</t>
  </si>
  <si>
    <t>Non-categorized Words</t>
  </si>
  <si>
    <t>Total Words</t>
  </si>
  <si>
    <t>det</t>
  </si>
  <si>
    <t>er</t>
  </si>
  <si>
    <t>og</t>
  </si>
  <si>
    <t>ikke</t>
  </si>
  <si>
    <t>Top Words in Tweet in G1</t>
  </si>
  <si>
    <t>å</t>
  </si>
  <si>
    <t>melde</t>
  </si>
  <si>
    <t>inn</t>
  </si>
  <si>
    <t>har</t>
  </si>
  <si>
    <t>Top Words in Tweet in G2</t>
  </si>
  <si>
    <t>tal</t>
  </si>
  <si>
    <t>på</t>
  </si>
  <si>
    <t>#stockholm</t>
  </si>
  <si>
    <t>ni</t>
  </si>
  <si>
    <t>radio</t>
  </si>
  <si>
    <t>bra</t>
  </si>
  <si>
    <t>ett</t>
  </si>
  <si>
    <t>helt</t>
  </si>
  <si>
    <t>Top Words in Tweet in G3</t>
  </si>
  <si>
    <t>btc</t>
  </si>
  <si>
    <t>usd</t>
  </si>
  <si>
    <t>3</t>
  </si>
  <si>
    <t>daily</t>
  </si>
  <si>
    <t>wallet</t>
  </si>
  <si>
    <t>summary</t>
  </si>
  <si>
    <t>report</t>
  </si>
  <si>
    <t>lifetime</t>
  </si>
  <si>
    <t>numbers</t>
  </si>
  <si>
    <t>Top Words in Tweet in G4</t>
  </si>
  <si>
    <t>twitter</t>
  </si>
  <si>
    <t>juudassoini's</t>
  </si>
  <si>
    <t>account</t>
  </si>
  <si>
    <t>temporarily</t>
  </si>
  <si>
    <t>unavailable</t>
  </si>
  <si>
    <t>violates</t>
  </si>
  <si>
    <t>media</t>
  </si>
  <si>
    <t>policy</t>
  </si>
  <si>
    <t>learn</t>
  </si>
  <si>
    <t>more</t>
  </si>
  <si>
    <t>Top Words in Tweet in G5</t>
  </si>
  <si>
    <t>sd</t>
  </si>
  <si>
    <t>lars</t>
  </si>
  <si>
    <t>nilsson</t>
  </si>
  <si>
    <t>perstorp</t>
  </si>
  <si>
    <t>hyllade</t>
  </si>
  <si>
    <t>nmr</t>
  </si>
  <si>
    <t>Top Words in Tweet in G6</t>
  </si>
  <si>
    <t>elev</t>
  </si>
  <si>
    <t>om</t>
  </si>
  <si>
    <t>når</t>
  </si>
  <si>
    <t>Top Words in Tweet in G7</t>
  </si>
  <si>
    <t>är</t>
  </si>
  <si>
    <t>och</t>
  </si>
  <si>
    <t>så</t>
  </si>
  <si>
    <t>att</t>
  </si>
  <si>
    <t>tider</t>
  </si>
  <si>
    <t>nya</t>
  </si>
  <si>
    <t>jag</t>
  </si>
  <si>
    <t>Top Words in Tweet in G8</t>
  </si>
  <si>
    <t>dom</t>
  </si>
  <si>
    <t>Top Words in Tweet in G9</t>
  </si>
  <si>
    <t>eldre</t>
  </si>
  <si>
    <t>før</t>
  </si>
  <si>
    <t>kilder</t>
  </si>
  <si>
    <t>til</t>
  </si>
  <si>
    <t>uant</t>
  </si>
  <si>
    <t>visdom</t>
  </si>
  <si>
    <t>maner</t>
  </si>
  <si>
    <t>respekt</t>
  </si>
  <si>
    <t>beundring</t>
  </si>
  <si>
    <t>Top Words in Tweet in G10</t>
  </si>
  <si>
    <t>som</t>
  </si>
  <si>
    <t>publicerade</t>
  </si>
  <si>
    <t>med</t>
  </si>
  <si>
    <t>expressen</t>
  </si>
  <si>
    <t>Top Words in Tweet</t>
  </si>
  <si>
    <t>er det ikke og å melde inn nordfront har da</t>
  </si>
  <si>
    <t>nordfront tal på #stockholm ni radio holmqvist_nf bra ett helt</t>
  </si>
  <si>
    <t>btc usd nordfront 3 daily wallet summary report lifetime numbers</t>
  </si>
  <si>
    <t>twitter juudassoini's account temporarily unavailable violates media policy learn more</t>
  </si>
  <si>
    <t>på sd nordfront lars nilsson perstorp hyllade nmr olalarsmo kentflink1</t>
  </si>
  <si>
    <t>det elev om er og ikke når har å nordfront</t>
  </si>
  <si>
    <t>det är och magnusranstorp så nordfront att tider nya jag</t>
  </si>
  <si>
    <t>om dom</t>
  </si>
  <si>
    <t>eldre før kilder til uant visdom maner respekt og beundring</t>
  </si>
  <si>
    <t>som publicerade med och expressen</t>
  </si>
  <si>
    <t>nyheteridag det dn att är väl sak länka till nordfront</t>
  </si>
  <si>
    <t>lufswe är flagga för har eller</t>
  </si>
  <si>
    <t>har och som inte nordfront är till deras god ton</t>
  </si>
  <si>
    <t>att är traynspotting expressendebatt det väl hade nordfront ett han</t>
  </si>
  <si>
    <t>om skrivit det</t>
  </si>
  <si>
    <t>är för det jag så nordfront nmr inte rektorhamid christersfeir</t>
  </si>
  <si>
    <t>mamselli jätti pois tarjottimet henkilöstöravintola kajateriasta #ympäristöteko #resurssiviisaus ensimmäinen viikko</t>
  </si>
  <si>
    <t>om osynlig som referens länk</t>
  </si>
  <si>
    <t>kun ja</t>
  </si>
  <si>
    <t>är sajter jag intresserad av från till och det</t>
  </si>
  <si>
    <t>innså jeg ikke har lagt ut noe siden 2017 synes</t>
  </si>
  <si>
    <t>hyökkäykset</t>
  </si>
  <si>
    <t>er han</t>
  </si>
  <si>
    <t>Top Word Pairs in Tweet in Entire Graph</t>
  </si>
  <si>
    <t>er,det</t>
  </si>
  <si>
    <t>det,ikke</t>
  </si>
  <si>
    <t>å,melde</t>
  </si>
  <si>
    <t>så,er</t>
  </si>
  <si>
    <t>når,vurderer</t>
  </si>
  <si>
    <t>vurderer,å</t>
  </si>
  <si>
    <t>melde,deg</t>
  </si>
  <si>
    <t>deg,inn</t>
  </si>
  <si>
    <t>inn,nordfront</t>
  </si>
  <si>
    <t>nordfront,så</t>
  </si>
  <si>
    <t>Top Word Pairs in Tweet in G1</t>
  </si>
  <si>
    <t>Top Word Pairs in Tweet in G2</t>
  </si>
  <si>
    <t>på,nordfront</t>
  </si>
  <si>
    <t>radio,nordfront</t>
  </si>
  <si>
    <t>ett,helt</t>
  </si>
  <si>
    <t>helt,suveränt</t>
  </si>
  <si>
    <t>suveränt,tal</t>
  </si>
  <si>
    <t>tal,av</t>
  </si>
  <si>
    <t>av,holmqvist_nf</t>
  </si>
  <si>
    <t>holmqvist_nf,från</t>
  </si>
  <si>
    <t>från,1</t>
  </si>
  <si>
    <t>1,maj</t>
  </si>
  <si>
    <t>Top Word Pairs in Tweet in G3</t>
  </si>
  <si>
    <t>daily,wallet</t>
  </si>
  <si>
    <t>wallet,summary</t>
  </si>
  <si>
    <t>summary,report</t>
  </si>
  <si>
    <t>report,lifetime</t>
  </si>
  <si>
    <t>lifetime,numbers</t>
  </si>
  <si>
    <t>numbers,rec</t>
  </si>
  <si>
    <t>rec,6</t>
  </si>
  <si>
    <t>usd,spent</t>
  </si>
  <si>
    <t>spent,2</t>
  </si>
  <si>
    <t>2,98048606</t>
  </si>
  <si>
    <t>Top Word Pairs in Tweet in G4</t>
  </si>
  <si>
    <t>juudassoini's,account</t>
  </si>
  <si>
    <t>account,temporarily</t>
  </si>
  <si>
    <t>temporarily,unavailable</t>
  </si>
  <si>
    <t>unavailable,violates</t>
  </si>
  <si>
    <t>violates,twitter</t>
  </si>
  <si>
    <t>twitter,media</t>
  </si>
  <si>
    <t>media,policy</t>
  </si>
  <si>
    <t>policy,learn</t>
  </si>
  <si>
    <t>learn,more</t>
  </si>
  <si>
    <t>terrori,iskun</t>
  </si>
  <si>
    <t>Top Word Pairs in Tweet in G5</t>
  </si>
  <si>
    <t>lars,nilsson</t>
  </si>
  <si>
    <t>nilsson,sd</t>
  </si>
  <si>
    <t>sd,perstorp</t>
  </si>
  <si>
    <t>perstorp,hyllade</t>
  </si>
  <si>
    <t>hyllade,nmr</t>
  </si>
  <si>
    <t>nmr,på</t>
  </si>
  <si>
    <t>nordfront,sd</t>
  </si>
  <si>
    <t>olalarsmo,kentflink1</t>
  </si>
  <si>
    <t>kentflink1,annonsen</t>
  </si>
  <si>
    <t>Top Word Pairs in Tweet in G6</t>
  </si>
  <si>
    <t>det,er</t>
  </si>
  <si>
    <t>er,litt</t>
  </si>
  <si>
    <t>litt,urovekkende</t>
  </si>
  <si>
    <t>urovekkende,når</t>
  </si>
  <si>
    <t>når,elev</t>
  </si>
  <si>
    <t>elev,varsler</t>
  </si>
  <si>
    <t>varsler,om</t>
  </si>
  <si>
    <t>om,annen</t>
  </si>
  <si>
    <t>annen,elev</t>
  </si>
  <si>
    <t>Top Word Pairs in Tweet in G7</t>
  </si>
  <si>
    <t>det,är</t>
  </si>
  <si>
    <t>denna,påverkan</t>
  </si>
  <si>
    <t>superlasse1,starbuzzed75</t>
  </si>
  <si>
    <t>starbuzzed75,magnusranstorp</t>
  </si>
  <si>
    <t>magnusranstorp,nytimesworld</t>
  </si>
  <si>
    <t>nytimesworld,jag</t>
  </si>
  <si>
    <t>jag,googlade</t>
  </si>
  <si>
    <t>googlade,och</t>
  </si>
  <si>
    <t>och,fick</t>
  </si>
  <si>
    <t>fick,upp</t>
  </si>
  <si>
    <t>Top Word Pairs in Tweet in G8</t>
  </si>
  <si>
    <t>Top Word Pairs in Tweet in G9</t>
  </si>
  <si>
    <t>eldre,før</t>
  </si>
  <si>
    <t>før,kilder</t>
  </si>
  <si>
    <t>kilder,til</t>
  </si>
  <si>
    <t>til,uant</t>
  </si>
  <si>
    <t>uant,visdom</t>
  </si>
  <si>
    <t>visdom,maner</t>
  </si>
  <si>
    <t>maner,respekt</t>
  </si>
  <si>
    <t>respekt,og</t>
  </si>
  <si>
    <t>og,beundring</t>
  </si>
  <si>
    <t>beundring,eldre</t>
  </si>
  <si>
    <t>Top Word Pairs in Tweet in G10</t>
  </si>
  <si>
    <t>Top Word Pairs in Tweet</t>
  </si>
  <si>
    <t>er,det  å,melde  når,vurderer  vurderer,å  melde,deg  deg,inn  inn,nordfront  nordfront,så  så,er  det,ikke</t>
  </si>
  <si>
    <t>på,nordfront  radio,nordfront  ett,helt  helt,suveränt  suveränt,tal  tal,av  av,holmqvist_nf  holmqvist_nf,från  från,1  1,maj</t>
  </si>
  <si>
    <t>daily,wallet  wallet,summary  summary,report  report,lifetime  lifetime,numbers  numbers,rec  rec,6  usd,spent  spent,2  2,98048606</t>
  </si>
  <si>
    <t>juudassoini's,account  account,temporarily  temporarily,unavailable  unavailable,violates  violates,twitter  twitter,media  media,policy  policy,learn  learn,more  terrori,iskun</t>
  </si>
  <si>
    <t>lars,nilsson  nilsson,sd  sd,perstorp  perstorp,hyllade  hyllade,nmr  nmr,på  på,nordfront  nordfront,sd  olalarsmo,kentflink1  kentflink1,annonsen</t>
  </si>
  <si>
    <t>det,ikke  det,er  er,litt  litt,urovekkende  urovekkende,når  når,elev  elev,varsler  varsler,om  om,annen  annen,elev</t>
  </si>
  <si>
    <t>det,är  denna,påverkan  superlasse1,starbuzzed75  starbuzzed75,magnusranstorp  magnusranstorp,nytimesworld  nytimesworld,jag  jag,googlade  googlade,och  och,fick  fick,upp</t>
  </si>
  <si>
    <t>eldre,før  før,kilder  kilder,til  til,uant  uant,visdom  visdom,maner  maner,respekt  respekt,og  og,beundring  beundring,eldre</t>
  </si>
  <si>
    <t>är,väl  väl,sak  länka,till  men,nyheteridag</t>
  </si>
  <si>
    <t>god,ton  mariahindalias,sakurabaks  sakurabaks,cheygayvara  länkar,till  afa,och  deras,doxxing</t>
  </si>
  <si>
    <t>traynspotting,expressendebatt  är,väl</t>
  </si>
  <si>
    <t>om,det</t>
  </si>
  <si>
    <t>är,för  rektorhamid,christersfeir  abrahamsson_sv,rektorhamid  nordfront,är  högst,upp  så,nordfront  för,nmr  nmr,ungefär  ungefär,vad  vad,aftonbladet</t>
  </si>
  <si>
    <t>mamselli,jätti  jätti,pois  pois,tarjottimet  tarjottimet,henkilöstöravintola  henkilöstöravintola,kajateriasta  kajateriasta,#ympäristöteko  #ympäristöteko,#resurssiviisaus  #resurssiviisaus,ensimmäinen  ensimmäinen,viikko  viikko,takana</t>
  </si>
  <si>
    <t>jag,är  är,intresserad  intresserad,av</t>
  </si>
  <si>
    <t>innså,jeg  jeg,ikke  ikke,har  har,lagt  lagt,ut  ut,noe  noe,siden  siden,2017  2017,synes  synes,forsatt</t>
  </si>
  <si>
    <t>Top Replied-To in Entire Graph</t>
  </si>
  <si>
    <t>Top Mentioned in Entire Graph</t>
  </si>
  <si>
    <t>vastarinta1</t>
  </si>
  <si>
    <t>Top Replied-To in G1</t>
  </si>
  <si>
    <t>Top Replied-To in G2</t>
  </si>
  <si>
    <t>Top Mentioned in G1</t>
  </si>
  <si>
    <t>Top Mentioned in G2</t>
  </si>
  <si>
    <t>Top Replied-To in G3</t>
  </si>
  <si>
    <t>Top Mentioned in G3</t>
  </si>
  <si>
    <t>chupotterr0000</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</si>
  <si>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</si>
  <si>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</si>
  <si>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</si>
  <si>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</si>
  <si>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</si>
  <si>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</si>
  <si>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</si>
  <si>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</si>
  <si>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</si>
  <si>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</si>
  <si>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</si>
  <si>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</si>
  <si>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</si>
  <si>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</si>
  <si>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</si>
  <si>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holmqvist_nf altpontus mh_sthlm hgtvp_msga</t>
  </si>
  <si>
    <t>olalarsmo johansventon marienordin6 swedenaway saghult tyar_ente</t>
  </si>
  <si>
    <t>superlasse1 parkadolf miavest66</t>
  </si>
  <si>
    <t>strandhall philanthropizt</t>
  </si>
  <si>
    <t>teknikfornuft beckmansasikter</t>
  </si>
  <si>
    <t>mariahindalias bodyimano</t>
  </si>
  <si>
    <t>abrahamsson_sv karpstryparn_ii</t>
  </si>
  <si>
    <t>Top Mentioned in Tweet</t>
  </si>
  <si>
    <t>holmqvist_nf martin__nf dalmas69166141 par_oberg stefanlun pogo_pedagog1 alvaswe</t>
  </si>
  <si>
    <t>kentflink1 veronicapalm kenteklund jonnasima ulricaedlund jimmieakesson tobiashubinette</t>
  </si>
  <si>
    <t>magnusranstorp starbuzzed75 nytimesworld naitwit ygeman erna_solberg jonsson_henrik</t>
  </si>
  <si>
    <t>pascalidou atinaj01 mr_anderzson hanifbali makedni iiiiii_x_iiiiii solgranat agenttuna</t>
  </si>
  <si>
    <t>johangjohansson oisincantwell aminamnzr andreascervenka erik_helmerson erikniva solsjo bladetledare</t>
  </si>
  <si>
    <t>a_sokolnicki dagensnyheter dn_ledare pwolodarski</t>
  </si>
  <si>
    <t>lufswe lufsthlm</t>
  </si>
  <si>
    <t>sakurabaks cheygayvara sofielowenmark</t>
  </si>
  <si>
    <t>johnnya___ ramonafransson</t>
  </si>
  <si>
    <t>freddiwaselius mikkikauste</t>
  </si>
  <si>
    <t>rektorhamid christersfeir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</si>
  <si>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</si>
  <si>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</si>
  <si>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</si>
  <si>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</si>
  <si>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</si>
  <si>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</si>
  <si>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</si>
  <si>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</si>
  <si>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</si>
  <si>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</si>
  <si>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</si>
  <si>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</si>
  <si>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olavtorvund sgaarder thaumpenguin mansoor1982 stigfostervold torveteran fykomfei haakon_d syklemil 56rasin</t>
  </si>
  <si>
    <t>pogo_pedagog1 stefanlun altpontus svenskrebell protestera_mera hgtvp_msga jonssondes dalmas69166141 mh_sthlm icelandicnation</t>
  </si>
  <si>
    <t>sirajs0l nummisuutatwit batcheeba naughtybadgoy blanchebullshit neonaziwallets fagermerja pojken_ade johanbendtsen findusfindus1</t>
  </si>
  <si>
    <t>jantunenkaarina timoriikonen67 huuhtanenpanu suvikunnas hmmmhmmmmhmm tiinakeskimki finlandpost erkkipekkala1 juudassoini plaitteri</t>
  </si>
  <si>
    <t>kentflink1 madeleinemaddis jonnasima kenteklund perarnebjrk veronicapalm tobiashubinette swedenaway saghult jimmieakesson</t>
  </si>
  <si>
    <t>eivindtraedal supercamilla vetlemravnvedal sortulv squintyswij linguistvera markrial lyktestolpe hansbrenna unnimay</t>
  </si>
  <si>
    <t>nytimesworld miavest66 solrosp starbuzzed75 magnusranstorp naitwit ygeman erna_solberg jonsson_henrik noirdavi</t>
  </si>
  <si>
    <t>makedni hanifbali iiiiii_x_iiiiii pascalidou philanthropizt strandhall atinaj01 solgranat agenttuna unrealfredrik</t>
  </si>
  <si>
    <t>frebrake mariacancan aslakr apepusekatt fuchsiablix knooten ragholmas ingridnesse simen_eriksen oscar_hp</t>
  </si>
  <si>
    <t>attiandersson oisincantwell solsjo erik_helmerson jgynnhammar johangjohansson bladetledare aminamnzr erikniva andreascervenka</t>
  </si>
  <si>
    <t>beckmansasikter dagensnyheter a_sokolnicki pwolodarski teknikfornuft thinkingness9 dn_ledare</t>
  </si>
  <si>
    <t>mcbenke hannes1236 lufswe theboytoknow lufsthlm</t>
  </si>
  <si>
    <t>sofielowenmark permanentnick mariahindalias sakurabaks bodyimano</t>
  </si>
  <si>
    <t>traynspotting expressendebatt kruxigt gospelofpuns</t>
  </si>
  <si>
    <t>ramonafransson ns_norden johnnya___ juicesubvert</t>
  </si>
  <si>
    <t>makelamika mikkikauste broaddict2 freddiwaselius</t>
  </si>
  <si>
    <t>christersfeir rektorhamid abrahamsson_sv karpstryparn_ii</t>
  </si>
  <si>
    <t>villemakel tuijavuorinen tarukemppainen</t>
  </si>
  <si>
    <t>robinfridays jonathanleman fyrmorsaren</t>
  </si>
  <si>
    <t>kettilsmead gotiskaklubben kattaren</t>
  </si>
  <si>
    <t>kimthecynic sagajo robin_bockman</t>
  </si>
  <si>
    <t>elizabethhahita lightroom03 marizanti</t>
  </si>
  <si>
    <t>mikaeljungner realtimewwii</t>
  </si>
  <si>
    <t>essensielt_no alfhaga</t>
  </si>
  <si>
    <t>johanpolisbd dunyadufria</t>
  </si>
  <si>
    <t>holdkjeftayat olavmosfjell</t>
  </si>
  <si>
    <t>varisverkosto eerolasami</t>
  </si>
  <si>
    <t>fransmeyer mortenstinus</t>
  </si>
  <si>
    <t>Top URLs in Tweet by Count</t>
  </si>
  <si>
    <t>https://www.vastarinta.com/epsteinin-kotoa-loydetty-maalaus-bill-clintonista-transuna/ https://www.vastarinta.com/kaksi-vuotta-turun-monikulttuurisesta-terrori-iskusta/ https://www.vastarinta.com/lisaa-suomalaisten-rahaa-afrikkaan-hallitus-nostaa-kehitysyhteistyon-maaraa/ https://www.vastarinta.com/lisaa-uusia-peltipolpoja-valtatie-neljalle/ https://www.vastarinta.com/viikon-kappale-ultima-thule-my-land/ https://www.vastarinta.com/pedofiilijohtaja-epsteinin-juutalainen-oikea-kasi-edelleen-piilossa/ https://www.vastarinta.com/juutalainen-ihmisoikeusprofessori-jatkaa-polpo-hatosen-puolustelua/ https://www.vastarinta.com/turun-terrori-iskun-muistotapahtuma-kokoontuu-vahatorilla/ https://www.vastarinta.com/vihreiden-pekka-hatosesta-tuli-mainehaitta-polpolle/ https://www.vastarinta.com/kokoelma-naurettavimpia-holokaustivalheita/</t>
  </si>
  <si>
    <t>https://www.vastarinta.com/kaksi-vuotta-turun-monikulttuurisesta-terrori-iskusta/ https://www.vastarinta.com/turun-terrori-iskun-muistotapahtuma-kokoontuu-vahatorilla/</t>
  </si>
  <si>
    <t>https://www.vastarinta.com/viikon-kappale-ultima-thule-my-land/ https://www.vastarinta.com/turun-terrori-iskun-muistotapahtuma-kokoontuu-vahatorilla/ https://www.vastarinta.com/vihreiden-pekka-hatosesta-tuli-mainehaitta-polpolle/ https://www.vastarinta.com/kokoelma-naurettavimpia-holokaustivalheita/</t>
  </si>
  <si>
    <t>https://www.nordfront.se/veckans-memer-2019-29.smr https://www.nordfront.se/just-nu-nordiska-motstandsrorelsen-i-stockholm.smr</t>
  </si>
  <si>
    <t>https://www.vastarinta.com/kaksi-vuotta-turun-monikulttuurisesta-terrori-iskusta/ https://www.vastarinta.com/lisaa-suomalaisten-rahaa-afrikkaan-hallitus-nostaa-kehitysyhteistyon-maaraa/ https://www.vastarinta.com/viikon-kappale-ultima-thule-my-land/</t>
  </si>
  <si>
    <t>https://www.vastarinta.com/lisaa-suomalaisten-rahaa-afrikkaan-hallitus-nostaa-kehitysyhteistyon-maaraa/ https://www.vastarinta.com/lisaa-uusia-peltipolpoja-valtatie-neljalle/ https://www.vastarinta.com/pedofiilijohtaja-epsteinin-juutalainen-oikea-kasi-edelleen-piilossa/ https://www.vastarinta.com/kaksi-vuotta-turun-monikulttuurisesta-terrori-iskusta/ https://www.vastarinta.com/turun-terrori-iskun-muistotapahtuma-kokoontuu-vahatorilla/ https://www.vastarinta.com/vihreiden-pekka-hatosesta-tuli-mainehaitta-polpolle/ https://www.vastarinta.com/kokoelma-naurettavimpia-holokaustivalheita/ https://www.vastarinta.com/william-pierce-mika-on-kaikkein-tarkeinta-elamassasi/ https://www.vastarinta.com/maahanmuuttajat-raiskasivat-helsingissa-vierailleen-naisen/ https://www.vastarinta.com/nordic-voice-6-activist-bible/</t>
  </si>
  <si>
    <t>https://www.vastarinta.com/polpon-hatonen-kaynnisti-rikostutkinnan-vieraslajipuheesta-juutalainen-scheinin-kannattaa/ https://help.twitter.com/articles/20169199</t>
  </si>
  <si>
    <t>https://www.vastarinta.com/paikallismedia-soros-rahoittaa-hong-kongin-mellakoita/ https://www.vastarinta.com/kokoelma-naurettavimpia-holokaustivalheita/</t>
  </si>
  <si>
    <t>https://www.vastarinta.com/juutalainen-ihmisoikeusprofessori-jatkaa-polpo-hatosen-puolustelua/ https://www.vastarinta.com/liettuan-ainut-synagoga-suljettiin-natsipelon-vuoksi/ https://www.vastarinta.com/paikallismedia-soros-rahoittaa-hong-kongin-mellakoita/</t>
  </si>
  <si>
    <t>https://www.vastarinta.com/paikallismedia-soros-rahoittaa-hong-kongin-mellakoita/ https://www.vastarinta.com/epsteinin-kotoa-loydetty-maalaus-bill-clintonista-transuna/</t>
  </si>
  <si>
    <t>Top URLs in Tweet by Salience</t>
  </si>
  <si>
    <t>Top Domains in Tweet by Count</t>
  </si>
  <si>
    <t>Top Domains in Tweet by Salience</t>
  </si>
  <si>
    <t>Top Hashtags in Tweet by Count</t>
  </si>
  <si>
    <t>autonazi nordfront aut0p0st_b0t</t>
  </si>
  <si>
    <t>yhteiskunta raha perseestä tuote ravitsemus hyvinvointivaltio terveydenhuolto voitto bisnes yritys</t>
  </si>
  <si>
    <t>Top Hashtags in Tweet by Salience</t>
  </si>
  <si>
    <t>Top Words in Tweet by Count</t>
  </si>
  <si>
    <t>som publicerade med och expressen jgynnhammar johangjohansson oisincantwell aminamnzr andreascervenka</t>
  </si>
  <si>
    <t>jag för är det att var karpstryparn_ii rektorhamid christersfeir tycker</t>
  </si>
  <si>
    <t>är för det inte angående så nmr du abrahamsson_sv rektorhamid</t>
  </si>
  <si>
    <t>er han mortenstinus berlingske søren hviid pedersen som repræsenterer en</t>
  </si>
  <si>
    <t>hyökkäykset varisverkosto kun eivät noudata jotain fanchise tyyppistä al qaida</t>
  </si>
  <si>
    <t>tal ett helt suveränt av holmqvist_nf från 1 maj 2018</t>
  </si>
  <si>
    <t>ni på tal mh_sthlm alvaswe dalmas69166141 par_oberg stefanlun martin__nf svt</t>
  </si>
  <si>
    <t>radio häng med självaste baronen</t>
  </si>
  <si>
    <t>är lightroom03 elizabethhahita lite som att säga inte judefientliga de</t>
  </si>
  <si>
    <t>om robin_bockman sagajo jo men nyts story handlar inte medveten</t>
  </si>
  <si>
    <t>makelamika freddiwaselius mikkikauste ja jos esim vahvaa tulee kutsua vaikkapa</t>
  </si>
  <si>
    <t>på hgtvp_msga dalmas69166141 par_oberg stefanlun jepp sök mitt namn</t>
  </si>
  <si>
    <t>altpontus pogo_pedagog1 jonas har gjort två bra inhopp radio #stockholm</t>
  </si>
  <si>
    <t>snart är det dags för radio live</t>
  </si>
  <si>
    <t>juutalaisen pedofiilijohtaja jeffrey epsteinin itsemurha herättää kysymyksiä</t>
  </si>
  <si>
    <t>epsteinin juutalainen turun terrori lisää viikon pedofiilijohtaja kotoa löydetty maalaus</t>
  </si>
  <si>
    <t>han den og mer inn jeg tror det leste bibelen</t>
  </si>
  <si>
    <t>er du det ikke en og når vurderer å melde</t>
  </si>
  <si>
    <t>är sajter jag intresserad av från till och det johanpolisbd</t>
  </si>
  <si>
    <t>om dom strandhall pascalidou atinaj01 mr_anderzson hanifbali makedni iiiiii_x_iiiiii tillbaka</t>
  </si>
  <si>
    <t>om osynlig som referens länk gotiskaklubben kettilsmead nåt info länkar</t>
  </si>
  <si>
    <t>söndagens radio bestämdes det att han är handgnuggare</t>
  </si>
  <si>
    <t>sa han det mener ikke jeg hun sier også siktede</t>
  </si>
  <si>
    <t>det ikke du er og å melde inn har da</t>
  </si>
  <si>
    <t>och att det är tider nya superlasse1 starbuzzed75 magnusranstorp nytimesworld</t>
  </si>
  <si>
    <t>olalarsmo kentflink1 den annonsen dyker också upp på nazisternas sajt</t>
  </si>
  <si>
    <t>sd på lars nilsson perstorp hyllade nmr johansventon veronicapalm viktigt</t>
  </si>
  <si>
    <t>btc usd bot #nordfront daily wallet summary report lifetime numbers</t>
  </si>
  <si>
    <t>om skrivit det juicesubvert johnnya___ ramonafransson har kort fallet kanske</t>
  </si>
  <si>
    <t>det elev om er litt urovekkende når varsler annen har</t>
  </si>
  <si>
    <t>det er og en ikke når elev om har å</t>
  </si>
  <si>
    <t>kaikkea hänen sanansa kulkevat yhdistäen sovittaen maailman yli ja loiskivat</t>
  </si>
  <si>
    <t>den på højskolen hvor formodede gerningsmand bag lørdagens moske angreb</t>
  </si>
  <si>
    <t>har och som inte är deras en god ton till</t>
  </si>
  <si>
    <t>juudassoini's account temporarily unavailable violates twitter media policy learn more</t>
  </si>
  <si>
    <t>og som du ikke gjøre sånn vi egentlig gjorde på</t>
  </si>
  <si>
    <t>juutalaisjohtajat valkoisia kansallismielisiä kohdeltava kuin muslimiterroristeja</t>
  </si>
  <si>
    <t>chupotterr0000 es un partido nacional socialista</t>
  </si>
  <si>
    <t>näetkö antisemitismiä tässä pilakuvassa juutalaisjärjestöt näkevät käyttäen vastarinta1</t>
  </si>
  <si>
    <t>#juutalaiset mitenkäs kansallisvaltio israelin ja juutalaismielisiä kannattajija olisi heidän mielestä</t>
  </si>
  <si>
    <t>nyheteridag det dn att är väl en sak länka till</t>
  </si>
  <si>
    <t>#yhteiskunta #raha #perseestä #tuote #ravitsemus #hyvinvointivaltio #terveydenhuolto #voitto #bisnes #yritys</t>
  </si>
  <si>
    <t>essensielt_no hvis resett forebygger muslimhat så må jo være en</t>
  </si>
  <si>
    <t>robinfridays jonathanleman tja han sprider antisemitisk galla till exempel googla</t>
  </si>
  <si>
    <t>det är en men har måtte komma något gott ur</t>
  </si>
  <si>
    <t>att traynspotting expressendebatt ge sken av sebastian marquez von hage</t>
  </si>
  <si>
    <t>denna påverkan miavest66 magnusranstorp jonsson_henrik ja jag skulle också vara</t>
  </si>
  <si>
    <t>hienoa että kansallinen vastarintakin osallistuu #kukkavirta188 aan kaikki isänmaalliset nyt</t>
  </si>
  <si>
    <t>#kukkavirta188 kaikki vastarintaliike puhuu suoraan turunkin terrori iskun mahdollistaneista globalistisista</t>
  </si>
  <si>
    <t>turun terrori iskun muistotapahtuma kokoontuu vähätorilla #turku188</t>
  </si>
  <si>
    <t>kun ja mielenkiintoista seurata toista maailmansotaa twiitteinä realtimewwii saksa otettiin</t>
  </si>
  <si>
    <t>det ju dom så parkadolf naitwit magnusranstorp ygeman erna_solberg ja</t>
  </si>
  <si>
    <t>att det är hade du han traynspotting expressendebatt väl ingen</t>
  </si>
  <si>
    <t>viikon kappale ultima thule land turun terrori iskun muistotapahtuma kokoontuu</t>
  </si>
  <si>
    <t>epsteinin turun terrori lisää juutalainen kotoa löydetty maalaus bill clintonista</t>
  </si>
  <si>
    <t>#stockholm radio häng med självaste baronen</t>
  </si>
  <si>
    <t>vastarintaliike puhuu suoraan turunkin terrori iskun mahdollistaneista globalistisista pankkiirivoimista suora</t>
  </si>
  <si>
    <t>terrori iskun vastarintaliike puhuu suoraan turunkin mahdollistaneista globalistisista pankkiirivoimista suora</t>
  </si>
  <si>
    <t>kaksi vuotta turun monikulttuurisesta terrori iskusta lisää suomalaisten rahaa afrikkaan</t>
  </si>
  <si>
    <t>holmqvist_nf martin__nf måste säga att jonas tagit radio till en</t>
  </si>
  <si>
    <t>btc usd 3 daily wallet summary report lifetime numbers rec</t>
  </si>
  <si>
    <t>kaksi vuotta turun monikulttuurisesta terrori iskusta kansallinen</t>
  </si>
  <si>
    <t>de är flagga för har eller mcbenke lufswe tror nog</t>
  </si>
  <si>
    <t>lufsthlm lufswe</t>
  </si>
  <si>
    <t>kokoelma naurettavimpia holokaustivalheita lähteestä vastarinta1</t>
  </si>
  <si>
    <t>paikallismedia soros rahoittaa hong kongin mellakoita kokoelma naurettavimpia holokaustivalheita lähteestä</t>
  </si>
  <si>
    <t>juutalainen ihmisoikeusprofessori jatkaa polpo hätösen puolustelua liettuan ainut synagoga suljettiin</t>
  </si>
  <si>
    <t>juutalaisen johtaman järjestön terrori xinmin median mukaan globalistit ruokkivat hong</t>
  </si>
  <si>
    <t>juutalaisen johtaman järjestön xinmin median mukaan globalistit ruokkivat hong kongin</t>
  </si>
  <si>
    <t>Top Words in Tweet by Salience</t>
  </si>
  <si>
    <t>upp ja högst jag om länkar s det inte nmr</t>
  </si>
  <si>
    <t>tal mh_sthlm alvaswe dalmas69166141 par_oberg stefanlun martin__nf svt mer äkta</t>
  </si>
  <si>
    <t>dom strandhall pascalidou atinaj01 mr_anderzson hanifbali makedni iiiiii_x_iiiiii tillbaka till</t>
  </si>
  <si>
    <t>er en sa han mener jeg når vurderer deg så</t>
  </si>
  <si>
    <t>johansventon veronicapalm viktigt riktigt tyar_ente tobiashubinette är nazister same shit</t>
  </si>
  <si>
    <t>#aut0p0st_b0t ##autonazi 76 893 23 35 088 38 804 85</t>
  </si>
  <si>
    <t>elev om du litt urovekkende varsler annen tenkt bli med</t>
  </si>
  <si>
    <t>som till länkar är deras en god ton bodyimano sofielowenmark</t>
  </si>
  <si>
    <t>att inte lagen teknikfornuft a_sokolnicki vi ens har denna diskussion</t>
  </si>
  <si>
    <t>vastarintaliike puhuu suoraan turunkin mahdollistaneista globalistisista pankkiirivoimista suora puhe syy</t>
  </si>
  <si>
    <t>74 40 33 53148454 55099848 66 23 30 36 68</t>
  </si>
  <si>
    <t>Top Word Pairs in Tweet by Count</t>
  </si>
  <si>
    <t>jgynnhammar,johangjohansson  johangjohansson,oisincantwell  oisincantwell,aminamnzr  aminamnzr,andreascervenka  andreascervenka,erik_helmerson  erik_helmerson,erikniva  erikniva,solsjo  solsjo,bladetledare  bladetledare,de  de,värsta</t>
  </si>
  <si>
    <t>är,för  karpstryparn_ii,rektorhamid  rektorhamid,christersfeir  christersfeir,jag  jag,tycker  tycker,det  det,är  för,jobbigt  jobbigt,att  att,väga</t>
  </si>
  <si>
    <t>abrahamsson_sv,rektorhamid  rektorhamid,christersfeir  nordfront,är  är,för  angående,obskyrt  är,det  högst,upp  du,inte  nmr,s  christersfeir,angående</t>
  </si>
  <si>
    <t>mortenstinus,berlingske  berlingske,søren  søren,hviid  hviid,pedersen  pedersen,som  som,repræsenterer  repræsenterer,en  en,sjælden  sjælden,nationalkonservativ  nationalkonservativ,stemme</t>
  </si>
  <si>
    <t>varisverkosto,hyökkäykset  hyökkäykset,kun  kun,eivät  eivät,noudata  noudata,jotain  jotain,fanchise  fanchise,tyyppistä  tyyppistä,al  al,qaida  qaida,terrorismia</t>
  </si>
  <si>
    <t>ett,helt  helt,suveränt  suveränt,tal  tal,av  av,holmqvist_nf  holmqvist_nf,från  från,1  1,maj  maj,2018  2018,boden</t>
  </si>
  <si>
    <t>på,nordfront  mh_sthlm,alvaswe  alvaswe,dalmas69166141  dalmas69166141,par_oberg  par_oberg,stefanlun  stefanlun,martin__nf  martin__nf,svt  svt,mer  mer,äkta  äkta,än</t>
  </si>
  <si>
    <t>radio,nordfront  nordfront,häng  häng,med  med,självaste  självaste,baronen</t>
  </si>
  <si>
    <t>lightroom03,elizabethhahita  elizabethhahita,lite  lite,som  som,att  att,säga  säga,nordfront  nordfront,är  är,inte  inte,judefientliga  judefientliga,de</t>
  </si>
  <si>
    <t>robin_bockman,sagajo  sagajo,jo  jo,men  men,nyts  nyts,story  story,handlar  handlar,inte  inte,om  om,medveten  medveten,högerextrem</t>
  </si>
  <si>
    <t>makelamika,freddiwaselius  freddiwaselius,mikkikauste  mikkikauste,ja  ja,jos  jos,esim  esim,vastarinta  vastarinta,vahvaa  vahvaa,tulee  tulee,kutsua  kutsua,vaikkapa</t>
  </si>
  <si>
    <t>hgtvp_msga,dalmas69166141  dalmas69166141,par_oberg  par_oberg,stefanlun  stefanlun,jepp  jepp,sök  sök,på  på,mitt  mitt,namn  namn,på  på,nordfront</t>
  </si>
  <si>
    <t>altpontus,pogo_pedagog1  pogo_pedagog1,jonas  jonas,har  har,gjort  gjort,två  två,bra  bra,inhopp  inhopp,radio  radio,nordfront</t>
  </si>
  <si>
    <t>snart,är  är,det  det,dags  dags,för  för,radio  radio,nordfront  nordfront,live</t>
  </si>
  <si>
    <t>juutalaisen,pedofiilijohtaja  pedofiilijohtaja,jeffrey  jeffrey,epsteinin  epsteinin,itsemurha  itsemurha,herättää  herättää,kysymyksiä</t>
  </si>
  <si>
    <t>epsteinin,kotoa  kotoa,löydetty  löydetty,maalaus  maalaus,bill  bill,clintonista  clintonista,transuna  kaksi,vuotta  vuotta,turun  turun,monikulttuurisesta  monikulttuurisesta,terrori</t>
  </si>
  <si>
    <t>jeg,tror  tror,det  det,han  han,leste  leste,bibelen  bibelen,forverret  forverret,ting  ting,han  han,ble  ble,helt</t>
  </si>
  <si>
    <t>er,det  når,du  du,vurderer  vurderer,å  å,melde  melde,deg  deg,inn  inn,nordfront  nordfront,så  så,er</t>
  </si>
  <si>
    <t>jag,är  är,intresserad  intresserad,av  johanpolisbd,johan  johan,jag  av,många  många,sajter  sajter,från  från,paragraf  paragraf,till</t>
  </si>
  <si>
    <t>strandhall,pascalidou  pascalidou,atinaj01  atinaj01,mr_anderzson  mr_anderzson,hanifbali  hanifbali,makedni  makedni,iiiiii_x_iiiiii  iiiiii_x_iiiiii,tillbaka  tillbaka,till  till,topic  topic,annika</t>
  </si>
  <si>
    <t>gotiskaklubben,kettilsmead  kettilsmead,nåt  nåt,om  om,osynlig  osynlig,info  info,länkar  länkar,som  som,visar  visar,utbredd  utbredd,högerextremism</t>
  </si>
  <si>
    <t>söndagens,radio  radio,nordfront  nordfront,bestämdes  bestämdes,det  det,att  att,han  han,är  är,handgnuggare</t>
  </si>
  <si>
    <t>hun,sier  sier,også  også,siktede  siktede,på  på,et  et,tidspunkt  tidspunkt,sa  sa,han  han,vurderte  vurderte,å</t>
  </si>
  <si>
    <t>å,melde  er,det  når,du  du,vurderer  vurderer,å  melde,deg  deg,inn  inn,nordfront  nordfront,så  så,er</t>
  </si>
  <si>
    <t>det,är  superlasse1,starbuzzed75  starbuzzed75,magnusranstorp  magnusranstorp,nytimesworld  nytimesworld,jag  jag,googlade  googlade,och  och,fick  fick,upp  upp,att</t>
  </si>
  <si>
    <t>olalarsmo,kentflink1  kentflink1,den  den,annonsen  annonsen,dyker  dyker,också  också,upp  upp,på  på,nazisternas  nazisternas,sajt  sajt,nordfront</t>
  </si>
  <si>
    <t>lars,nilsson  nilsson,sd  sd,perstorp  perstorp,hyllade  hyllade,nmr  nmr,på  på,nordfront  nordfront,sd  johansventon,veronicapalm  veronicapalm,lars</t>
  </si>
  <si>
    <t>bot,#nordfront  #nordfront,daily  daily,wallet  wallet,summary  summary,report  report,lifetime  lifetime,numbers  numbers,rec  rec,6  6,53148454</t>
  </si>
  <si>
    <t>om,det  juicesubvert,johnnya___  johnnya___,ramonafransson  ramonafransson,nordfront  nordfront,har  har,skrivit  skrivit,kort  kort,om  om,fallet  fallet,kanske</t>
  </si>
  <si>
    <t>det,er  er,litt  litt,urovekkende  urovekkende,når  når,elev  elev,varsler  varsler,om  om,annen  annen,elev  elev,har</t>
  </si>
  <si>
    <t>det,ikke  er,det  det,er  er,litt  litt,urovekkende  urovekkende,når  når,elev  elev,varsler  varsler,om  om,annen</t>
  </si>
  <si>
    <t>hänen,sanansa  sanansa,kulkevat  kulkevat,kaikkea  kaikkea,yhdistäen  yhdistäen,kaikkea  kaikkea,sovittaen  sovittaen,maailman  maailman,yli  yli,ja  ja,loiskivat</t>
  </si>
  <si>
    <t>på,højskolen  højskolen,hvor  hvor,den  den,formodede  formodede,gerningsmand  gerningsmand,bag  bag,lørdagens  lørdagens,moske  moske,angreb  angreb,gik</t>
  </si>
  <si>
    <t>god,ton  mariahindalias,sakurabaks  sakurabaks,cheygayvara  afa,och  deras,doxxing  länkar,till  bodyimano,sofielowenmark  sofielowenmark,inte  inte,heller  heller,hört</t>
  </si>
  <si>
    <t>juudassoini's,account  account,temporarily  temporarily,unavailable  unavailable,violates  violates,twitter  twitter,media  media,policy  policy,learn  learn,more</t>
  </si>
  <si>
    <t>og,gjøre  gjøre,sånn  sånn,som  som,vi  vi,egentlig  egentlig,gjorde  gjorde,på  på,90  90,tallet  tallet,vende</t>
  </si>
  <si>
    <t>juutalaisjohtajat,valkoisia  valkoisia,kansallismielisiä  kansallismielisiä,kohdeltava  kohdeltava,kuin  kuin,muslimiterroristeja</t>
  </si>
  <si>
    <t>chupotterr0000,nordfront  nordfront,es  es,un  un,partido  partido,nacional  nacional,socialista</t>
  </si>
  <si>
    <t>näetkö,antisemitismiä  antisemitismiä,tässä  tässä,pilakuvassa  pilakuvassa,juutalaisjärjestöt  juutalaisjärjestöt,näkevät  näkevät,käyttäen  käyttäen,vastarinta1</t>
  </si>
  <si>
    <t>#juutalaiset,mitenkäs  mitenkäs,kansallisvaltio  kansallisvaltio,israelin  israelin,ja  ja,juutalaismielisiä  juutalaismielisiä,kannattajija  kannattajija,olisi  olisi,heidän  heidän,mielestä  mielestä,kohdeltava</t>
  </si>
  <si>
    <t>är,väl  väl,en  en,sak  länka,till  men,nyheteridag  teknikfornuft,a_sokolnicki  a_sokolnicki,att  att,vi  vi,ens  ens,har</t>
  </si>
  <si>
    <t>#yhteiskunta,#raha  #raha,#perseestä  #perseestä,#tuote  #tuote,#ravitsemus  #ravitsemus,#hyvinvointivaltio  #hyvinvointivaltio,#terveydenhuolto  #terveydenhuolto,#voitto  #voitto,#bisnes  #bisnes,#yritys  #yritys,#menestyminen</t>
  </si>
  <si>
    <t>essensielt_no,hvis  hvis,resett  resett,forebygger  forebygger,muslimhat  muslimhat,så  så,må  må,jo  jo,nordfront  nordfront,være  være,en</t>
  </si>
  <si>
    <t>robinfridays,jonathanleman  jonathanleman,tja  tja,han  han,sprider  sprider,antisemitisk  antisemitisk,galla  galla,till  till,exempel  exempel,googla  googla,nordfront</t>
  </si>
  <si>
    <t>måtte,det  det,komma  komma,något  något,gott  gott,ur  ur,ns  ns,utbrytningen  utbrytningen,klart  klart,det  det,bidrar</t>
  </si>
  <si>
    <t>traynspotting,expressendebatt  expressendebatt,att  att,ge  ge,sken  sken,av  av,att  att,sebastian  sebastian,marquez  marquez,von  von,hage</t>
  </si>
  <si>
    <t>denna,påverkan  miavest66,magnusranstorp  magnusranstorp,jonsson_henrik  jonsson_henrik,ja  ja,jag  jag,skulle  skulle,också  också,vara  vara,väldigt  väldigt,intresserad</t>
  </si>
  <si>
    <t>hienoa,että  että,kansallinen  kansallinen,vastarintakin  vastarintakin,osallistuu  osallistuu,#kukkavirta188  #kukkavirta188,aan  aan,kaikki  kaikki,isänmaalliset  isänmaalliset,nyt  nyt,yhtenä</t>
  </si>
  <si>
    <t>vastarintaliike,puhuu  puhuu,suoraan  suoraan,turunkin  turunkin,terrori  terrori,iskun  iskun,mahdollistaneista  mahdollistaneista,globalistisista  globalistisista,pankkiirivoimista  pankkiirivoimista,suora  suora,puhe</t>
  </si>
  <si>
    <t>turun,terrori  terrori,iskun  iskun,muistotapahtuma  muistotapahtuma,kokoontuu  kokoontuu,vähätorilla  vähätorilla,#turku188</t>
  </si>
  <si>
    <t>mielenkiintoista,seurata  seurata,toista  toista,maailmansotaa  maailmansotaa,twiitteinä  twiitteinä,realtimewwii  realtimewwii,saksa  saksa,otettiin  otettiin,venäjällä  venäjällä,kukkasin  kukkasin,vastaan</t>
  </si>
  <si>
    <t>parkadolf,naitwit  naitwit,magnusranstorp  magnusranstorp,ygeman  ygeman,erna_solberg  erna_solberg,ja  ja,det  det,är  är,ju  ju,bara  bara,det</t>
  </si>
  <si>
    <t>hade,du  traynspotting,expressendebatt  expressendebatt,det  det,är  är,väl  väl,ingen  ingen,som  som,tvingar  tvingar,dig  dig,att</t>
  </si>
  <si>
    <t>viikon,kappale  kappale,ultima  ultima,thule  thule,land  turun,terrori  terrori,iskun  iskun,muistotapahtuma  muistotapahtuma,kokoontuu  kokoontuu,vähätorilla  vihreiden,pekka</t>
  </si>
  <si>
    <t>terrori,iskun  vastarintaliike,puhuu  puhuu,suoraan  suoraan,turunkin  turunkin,terrori  iskun,mahdollistaneista  mahdollistaneista,globalistisista  globalistisista,pankkiirivoimista  pankkiirivoimista,suora  suora,puhe</t>
  </si>
  <si>
    <t>kaksi,vuotta  vuotta,turun  turun,monikulttuurisesta  monikulttuurisesta,terrori  terrori,iskusta  lisää,suomalaisten  suomalaisten,rahaa  rahaa,afrikkaan  afrikkaan,hallitus  hallitus,nostaa</t>
  </si>
  <si>
    <t>holmqvist_nf,martin__nf  martin__nf,måste  måste,säga  säga,att  att,jonas  jonas,tagit  tagit,radio  radio,nordfront  nordfront,till  till,en</t>
  </si>
  <si>
    <t>nordfront,daily  daily,wallet  wallet,summary  summary,report  report,lifetime  lifetime,numbers  numbers,rec  rec,6  usd,spent  spent,2</t>
  </si>
  <si>
    <t>kaksi,vuotta  vuotta,turun  turun,monikulttuurisesta  monikulttuurisesta,terrori  terrori,iskusta  iskusta,kansallinen  kansallinen,vastarinta</t>
  </si>
  <si>
    <t>mcbenke,lufswe  lufswe,tror  tror,nog  nog,bara  bara,de  de,är  är,funtade  funtade,man  man,bränner  bränner,ingen</t>
  </si>
  <si>
    <t>lufsthlm,lufswe</t>
  </si>
  <si>
    <t>kokoelma,naurettavimpia  naurettavimpia,holokaustivalheita  holokaustivalheita,lähteestä  lähteestä,vastarinta1</t>
  </si>
  <si>
    <t>paikallismedia,soros  soros,rahoittaa  rahoittaa,hong  hong,kongin  kongin,mellakoita  kokoelma,naurettavimpia  naurettavimpia,holokaustivalheita  holokaustivalheita,lähteestä  lähteestä,vastarinta1</t>
  </si>
  <si>
    <t>juutalainen,ihmisoikeusprofessori  ihmisoikeusprofessori,jatkaa  jatkaa,polpo  polpo,hätösen  hätösen,puolustelua  liettuan,ainut  ainut,synagoga  synagoga,suljettiin  suljettiin,natsipelon  natsipelon,vuoksi</t>
  </si>
  <si>
    <t>xinmin,median  median,mukaan  mukaan,globalistit  globalistit,ruokkivat  ruokkivat,hong  hong,kongin  kongin,mellakoita  mellakoita,erityisesti  erityisesti,juutalaisen  juutalaisen,carl</t>
  </si>
  <si>
    <t>Top Word Pairs in Tweet by Salience</t>
  </si>
  <si>
    <t>är,för  högst,upp  du,inte  nmr,s  christersfeir,angående  angående,så  så,nordfront  för,nmr  nmr,ungefär  ungefär,vad</t>
  </si>
  <si>
    <t>mh_sthlm,alvaswe  alvaswe,dalmas69166141  dalmas69166141,par_oberg  par_oberg,stefanlun  stefanlun,martin__nf  martin__nf,svt  svt,mer  mer,äkta  äkta,än  än,expressen</t>
  </si>
  <si>
    <t>er,det  når,du  du,vurderer  vurderer,å  melde,deg  deg,inn  inn,nordfront  nordfront,så  så,er  det,ikke</t>
  </si>
  <si>
    <t>nordfront,sd  johansventon,veronicapalm  veronicapalm,lars  nordfront,viktigt  viktigt,på  på,riktigt  tyar_ente,tobiashubinette  tobiashubinette,lars  sd,är  är,nazister</t>
  </si>
  <si>
    <t>#aut0p0st_b0t,##autonazi  ##autonazi,bot  btc,76  76,893  893,23  23,usd  btc,35  35,088  088,38  38,usd</t>
  </si>
  <si>
    <t>er,det  det,er  er,litt  litt,urovekkende  urovekkende,når  når,elev  elev,varsler  varsler,om  om,annen  annen,elev</t>
  </si>
  <si>
    <t>länkar,till  god,ton  bodyimano,sofielowenmark  sofielowenmark,inte  inte,heller  heller,hört  hört,talas  talas,om  om,dessa  dessa,däremot</t>
  </si>
  <si>
    <t>teknikfornuft,a_sokolnicki  a_sokolnicki,att  att,vi  vi,ens  ens,har  har,denna  denna,diskussion  diskussion,ett  ett,fritt  fritt,land</t>
  </si>
  <si>
    <t>vastarintaliike,puhuu  puhuu,suoraan  suoraan,turunkin  turunkin,terrori  iskun,mahdollistaneista  mahdollistaneista,globalistisista  globalistisista,pankkiirivoimista  pankkiirivoimista,suora  suora,puhe  puhe,syy</t>
  </si>
  <si>
    <t>btc,40  btc,74  btc,33  6,53148454  53148454,btc  3,55099848  55099848,btc  btc,66  23,usd  btc,30</t>
  </si>
  <si>
    <t>Word</t>
  </si>
  <si>
    <t>eller</t>
  </si>
  <si>
    <t>av</t>
  </si>
  <si>
    <t>nazist</t>
  </si>
  <si>
    <t>bibelen</t>
  </si>
  <si>
    <t>vurderer</t>
  </si>
  <si>
    <t>deg</t>
  </si>
  <si>
    <t>akkurat</t>
  </si>
  <si>
    <t>lest</t>
  </si>
  <si>
    <t>vesentlige</t>
  </si>
  <si>
    <t>voldelig</t>
  </si>
  <si>
    <t>rasist</t>
  </si>
  <si>
    <t>først</t>
  </si>
  <si>
    <t>fremst</t>
  </si>
  <si>
    <t>bibel</t>
  </si>
  <si>
    <t>lesende</t>
  </si>
  <si>
    <t>kristen</t>
  </si>
  <si>
    <t>konservativ</t>
  </si>
  <si>
    <t>inte</t>
  </si>
  <si>
    <t>kommer</t>
  </si>
  <si>
    <t>bli</t>
  </si>
  <si>
    <t>till</t>
  </si>
  <si>
    <t>han</t>
  </si>
  <si>
    <t>litt</t>
  </si>
  <si>
    <t>urovekkende</t>
  </si>
  <si>
    <t>varsler</t>
  </si>
  <si>
    <t>annen</t>
  </si>
  <si>
    <t>tenkt</t>
  </si>
  <si>
    <t>snakker</t>
  </si>
  <si>
    <t>rasekrig</t>
  </si>
  <si>
    <t>blir</t>
  </si>
  <si>
    <t>oppfattet</t>
  </si>
  <si>
    <t>alvorlig</t>
  </si>
  <si>
    <t>nok</t>
  </si>
  <si>
    <t>grunn</t>
  </si>
  <si>
    <t>bekymring</t>
  </si>
  <si>
    <t>folkehøgskolen</t>
  </si>
  <si>
    <t>terrori</t>
  </si>
  <si>
    <t>för</t>
  </si>
  <si>
    <t>nå</t>
  </si>
  <si>
    <t>rec</t>
  </si>
  <si>
    <t>6</t>
  </si>
  <si>
    <t>spent</t>
  </si>
  <si>
    <t>2</t>
  </si>
  <si>
    <t>98048606</t>
  </si>
  <si>
    <t>bal</t>
  </si>
  <si>
    <t>fått</t>
  </si>
  <si>
    <t>ja</t>
  </si>
  <si>
    <t>men</t>
  </si>
  <si>
    <t>bestefar</t>
  </si>
  <si>
    <t>pornovirus</t>
  </si>
  <si>
    <t>etter</t>
  </si>
  <si>
    <t>ha</t>
  </si>
  <si>
    <t>delt</t>
  </si>
  <si>
    <t>memes</t>
  </si>
  <si>
    <t>fra</t>
  </si>
  <si>
    <t>igjen</t>
  </si>
  <si>
    <t>också</t>
  </si>
  <si>
    <t>turun</t>
  </si>
  <si>
    <t>iskun</t>
  </si>
  <si>
    <t>vastarinta</t>
  </si>
  <si>
    <t>vi</t>
  </si>
  <si>
    <t>upp</t>
  </si>
  <si>
    <t>epsteinin</t>
  </si>
  <si>
    <t>#kukkavirta188</t>
  </si>
  <si>
    <t>kaikki</t>
  </si>
  <si>
    <t>juutalainen</t>
  </si>
  <si>
    <t>vad</t>
  </si>
  <si>
    <t>5518707</t>
  </si>
  <si>
    <t>dn</t>
  </si>
  <si>
    <t>från</t>
  </si>
  <si>
    <t>jeg</t>
  </si>
  <si>
    <t>juutalaisen</t>
  </si>
  <si>
    <t>53235676</t>
  </si>
  <si>
    <t>74</t>
  </si>
  <si>
    <t>40</t>
  </si>
  <si>
    <t>53148454</t>
  </si>
  <si>
    <t>55099848</t>
  </si>
  <si>
    <t>41</t>
  </si>
  <si>
    <t>länkar</t>
  </si>
  <si>
    <t>kaksi</t>
  </si>
  <si>
    <t>vuotta</t>
  </si>
  <si>
    <t>monikulttuurisesta</t>
  </si>
  <si>
    <t>iskusta</t>
  </si>
  <si>
    <t>n</t>
  </si>
  <si>
    <t>kokoelma</t>
  </si>
  <si>
    <t>naurettavimpia</t>
  </si>
  <si>
    <t>holokaustivalheita</t>
  </si>
  <si>
    <t>33</t>
  </si>
  <si>
    <t>lisää</t>
  </si>
  <si>
    <t>viikon</t>
  </si>
  <si>
    <t>land</t>
  </si>
  <si>
    <t>muistotapahtuma</t>
  </si>
  <si>
    <t>kokoontuu</t>
  </si>
  <si>
    <t>vähätorilla</t>
  </si>
  <si>
    <t>var</t>
  </si>
  <si>
    <t>ju</t>
  </si>
  <si>
    <t>nyheteridag</t>
  </si>
  <si>
    <t>jo</t>
  </si>
  <si>
    <t>maj</t>
  </si>
  <si>
    <t>mycket</t>
  </si>
  <si>
    <t>får</t>
  </si>
  <si>
    <t>sa</t>
  </si>
  <si>
    <t>hong</t>
  </si>
  <si>
    <t>kongin</t>
  </si>
  <si>
    <t>mellakoita</t>
  </si>
  <si>
    <t>johtaman</t>
  </si>
  <si>
    <t>järjestön</t>
  </si>
  <si>
    <t>vastarintaliike</t>
  </si>
  <si>
    <t>puhuu</t>
  </si>
  <si>
    <t>suoraan</t>
  </si>
  <si>
    <t>turunkin</t>
  </si>
  <si>
    <t>mahdollistaneista</t>
  </si>
  <si>
    <t>globalistisista</t>
  </si>
  <si>
    <t>pankkiirivoimista</t>
  </si>
  <si>
    <t>suora</t>
  </si>
  <si>
    <t>puhe</t>
  </si>
  <si>
    <t>syy</t>
  </si>
  <si>
    <t>miksi</t>
  </si>
  <si>
    <t>suomi</t>
  </si>
  <si>
    <t>haluaa</t>
  </si>
  <si>
    <t>kieltää</t>
  </si>
  <si>
    <t>pvl</t>
  </si>
  <si>
    <t>samasta</t>
  </si>
  <si>
    <t>syystä</t>
  </si>
  <si>
    <t>tuhottiin</t>
  </si>
  <si>
    <t>ilja</t>
  </si>
  <si>
    <t>janitskin</t>
  </si>
  <si>
    <t>huomenna</t>
  </si>
  <si>
    <t>tapahtumaan</t>
  </si>
  <si>
    <t>turkuun</t>
  </si>
  <si>
    <t>kansallinen</t>
  </si>
  <si>
    <t>nyt</t>
  </si>
  <si>
    <t>12</t>
  </si>
  <si>
    <t>bara</t>
  </si>
  <si>
    <t>skulle</t>
  </si>
  <si>
    <t>68</t>
  </si>
  <si>
    <t>mot</t>
  </si>
  <si>
    <t>kappale</t>
  </si>
  <si>
    <t>ultima</t>
  </si>
  <si>
    <t>thule</t>
  </si>
  <si>
    <t>mer</t>
  </si>
  <si>
    <t>pedofiilijohtaja</t>
  </si>
  <si>
    <t>väl</t>
  </si>
  <si>
    <t>suveränt</t>
  </si>
  <si>
    <t>1</t>
  </si>
  <si>
    <t>2018</t>
  </si>
  <si>
    <t>boden</t>
  </si>
  <si>
    <t>jobbat</t>
  </si>
  <si>
    <t>simon</t>
  </si>
  <si>
    <t>detta</t>
  </si>
  <si>
    <t>missa</t>
  </si>
  <si>
    <t>gå</t>
  </si>
  <si>
    <t>donera</t>
  </si>
  <si>
    <t>slant</t>
  </si>
  <si>
    <t>#nmr2022</t>
  </si>
  <si>
    <t>fria</t>
  </si>
  <si>
    <t>sier</t>
  </si>
  <si>
    <t>skrivit</t>
  </si>
  <si>
    <t>mener</t>
  </si>
  <si>
    <t>synes</t>
  </si>
  <si>
    <t>angående</t>
  </si>
  <si>
    <t>obskyrt</t>
  </si>
  <si>
    <t>kotoa</t>
  </si>
  <si>
    <t>löydetty</t>
  </si>
  <si>
    <t>maalaus</t>
  </si>
  <si>
    <t>bill</t>
  </si>
  <si>
    <t>clintonista</t>
  </si>
  <si>
    <t>transuna</t>
  </si>
  <si>
    <t>ihmisoikeusprofessori</t>
  </si>
  <si>
    <t>jatkaa</t>
  </si>
  <si>
    <t>polpo</t>
  </si>
  <si>
    <t>hätösen</t>
  </si>
  <si>
    <t>puolustelua</t>
  </si>
  <si>
    <t>hienoa</t>
  </si>
  <si>
    <t>että</t>
  </si>
  <si>
    <t>vastarintakin</t>
  </si>
  <si>
    <t>osallistuu</t>
  </si>
  <si>
    <t>aan</t>
  </si>
  <si>
    <t>isänmaalliset</t>
  </si>
  <si>
    <t>yhtenä</t>
  </si>
  <si>
    <t>rintamana</t>
  </si>
  <si>
    <t>suomen</t>
  </si>
  <si>
    <t>hullua</t>
  </si>
  <si>
    <t>suvakkihallintoa</t>
  </si>
  <si>
    <t>kaatamaan</t>
  </si>
  <si>
    <t>nähdään</t>
  </si>
  <si>
    <t>sunnuntaina</t>
  </si>
  <si>
    <t>turussa</t>
  </si>
  <si>
    <t>klo</t>
  </si>
  <si>
    <t>tror</t>
  </si>
  <si>
    <t>ingen</t>
  </si>
  <si>
    <t>vara</t>
  </si>
  <si>
    <t>vet</t>
  </si>
  <si>
    <t>23</t>
  </si>
  <si>
    <t>35</t>
  </si>
  <si>
    <t>38</t>
  </si>
  <si>
    <t>416</t>
  </si>
  <si>
    <t>958</t>
  </si>
  <si>
    <t>26</t>
  </si>
  <si>
    <t>458</t>
  </si>
  <si>
    <t>suomalaisten</t>
  </si>
  <si>
    <t>rahaa</t>
  </si>
  <si>
    <t>afrikkaan</t>
  </si>
  <si>
    <t>hallitus</t>
  </si>
  <si>
    <t>nostaa</t>
  </si>
  <si>
    <t>kehitysyhteistyön</t>
  </si>
  <si>
    <t>määrää</t>
  </si>
  <si>
    <t>häng</t>
  </si>
  <si>
    <t>självaste</t>
  </si>
  <si>
    <t>baronen</t>
  </si>
  <si>
    <t>finns</t>
  </si>
  <si>
    <t>även</t>
  </si>
  <si>
    <t>vihreiden</t>
  </si>
  <si>
    <t>pekka</t>
  </si>
  <si>
    <t>hätösestä</t>
  </si>
  <si>
    <t>tuli</t>
  </si>
  <si>
    <t>mainehaitta</t>
  </si>
  <si>
    <t>polpolle</t>
  </si>
  <si>
    <t>näetkö</t>
  </si>
  <si>
    <t>antisemitismiä</t>
  </si>
  <si>
    <t>tässä</t>
  </si>
  <si>
    <t>pilakuvassa</t>
  </si>
  <si>
    <t>juutalaisjärjestöt</t>
  </si>
  <si>
    <t>näkevät</t>
  </si>
  <si>
    <t>dig</t>
  </si>
  <si>
    <t>hade</t>
  </si>
  <si>
    <t>sett</t>
  </si>
  <si>
    <t>står</t>
  </si>
  <si>
    <t>kun</t>
  </si>
  <si>
    <t>intresserad</t>
  </si>
  <si>
    <t>denna</t>
  </si>
  <si>
    <t>ut</t>
  </si>
  <si>
    <t>mamselli</t>
  </si>
  <si>
    <t>jätti</t>
  </si>
  <si>
    <t>pois</t>
  </si>
  <si>
    <t>tarjottimet</t>
  </si>
  <si>
    <t>henkilöstöravintola</t>
  </si>
  <si>
    <t>kajateriasta</t>
  </si>
  <si>
    <t>#ympäristöteko</t>
  </si>
  <si>
    <t>#resurssiviisaus</t>
  </si>
  <si>
    <t>ensimmäinen</t>
  </si>
  <si>
    <t>viikko</t>
  </si>
  <si>
    <t>takana</t>
  </si>
  <si>
    <t>pahin</t>
  </si>
  <si>
    <t>alkaa</t>
  </si>
  <si>
    <t>onneksi</t>
  </si>
  <si>
    <t>laantua</t>
  </si>
  <si>
    <t>pieniä</t>
  </si>
  <si>
    <t>toimivuutta</t>
  </si>
  <si>
    <t>lisääviä</t>
  </si>
  <si>
    <t>muutoksia</t>
  </si>
  <si>
    <t>vielä</t>
  </si>
  <si>
    <t>tulossa</t>
  </si>
  <si>
    <t>få</t>
  </si>
  <si>
    <t>deras</t>
  </si>
  <si>
    <t>god</t>
  </si>
  <si>
    <t>ton</t>
  </si>
  <si>
    <t>bot</t>
  </si>
  <si>
    <t>#nordfront</t>
  </si>
  <si>
    <t>fick</t>
  </si>
  <si>
    <t>hun</t>
  </si>
  <si>
    <t>også</t>
  </si>
  <si>
    <t>siktede</t>
  </si>
  <si>
    <t>tidspunkt</t>
  </si>
  <si>
    <t>vurderte</t>
  </si>
  <si>
    <t>seg</t>
  </si>
  <si>
    <t>nynazistiske</t>
  </si>
  <si>
    <t>organisasjonen</t>
  </si>
  <si>
    <t>sajter</t>
  </si>
  <si>
    <t>utan</t>
  </si>
  <si>
    <t>högst</t>
  </si>
  <si>
    <t>xinmin</t>
  </si>
  <si>
    <t>median</t>
  </si>
  <si>
    <t>mukaan</t>
  </si>
  <si>
    <t>globalistit</t>
  </si>
  <si>
    <t>ruokkivat</t>
  </si>
  <si>
    <t>erityisesti</t>
  </si>
  <si>
    <t>carl</t>
  </si>
  <si>
    <t>gershmanin</t>
  </si>
  <si>
    <t>national</t>
  </si>
  <si>
    <t>endowment</t>
  </si>
  <si>
    <t>democracy</t>
  </si>
  <si>
    <t>ned</t>
  </si>
  <si>
    <t>sekä</t>
  </si>
  <si>
    <t>george</t>
  </si>
  <si>
    <t>sorosin</t>
  </si>
  <si>
    <t>open</t>
  </si>
  <si>
    <t>society</t>
  </si>
  <si>
    <t>foundations</t>
  </si>
  <si>
    <t>osf</t>
  </si>
  <si>
    <t>kautta</t>
  </si>
  <si>
    <t>liettuan</t>
  </si>
  <si>
    <t>ainut</t>
  </si>
  <si>
    <t>synagoga</t>
  </si>
  <si>
    <t>suljettiin</t>
  </si>
  <si>
    <t>natsipelon</t>
  </si>
  <si>
    <t>vuoksi</t>
  </si>
  <si>
    <t>paikallismedia</t>
  </si>
  <si>
    <t>soros</t>
  </si>
  <si>
    <t>rahoittaa</t>
  </si>
  <si>
    <t>lähteestä</t>
  </si>
  <si>
    <t>polpon</t>
  </si>
  <si>
    <t>hätönen</t>
  </si>
  <si>
    <t>käynnisti</t>
  </si>
  <si>
    <t>rikostutkinnan</t>
  </si>
  <si>
    <t>vieraslajipuheesta</t>
  </si>
  <si>
    <t>scheinin</t>
  </si>
  <si>
    <t>kannattaa</t>
  </si>
  <si>
    <t>nog</t>
  </si>
  <si>
    <t>man</t>
  </si>
  <si>
    <t>flagga</t>
  </si>
  <si>
    <t>t</t>
  </si>
  <si>
    <t>ex</t>
  </si>
  <si>
    <t>qaida</t>
  </si>
  <si>
    <t>tack</t>
  </si>
  <si>
    <t>66</t>
  </si>
  <si>
    <t>30</t>
  </si>
  <si>
    <t>36</t>
  </si>
  <si>
    <t>31</t>
  </si>
  <si>
    <t>02</t>
  </si>
  <si>
    <t>71</t>
  </si>
  <si>
    <t>51</t>
  </si>
  <si>
    <t>76</t>
  </si>
  <si>
    <t>893</t>
  </si>
  <si>
    <t>088</t>
  </si>
  <si>
    <t>804</t>
  </si>
  <si>
    <t>85</t>
  </si>
  <si>
    <t>säga</t>
  </si>
  <si>
    <t>jonas</t>
  </si>
  <si>
    <t>snälla</t>
  </si>
  <si>
    <t>nazister</t>
  </si>
  <si>
    <t>info</t>
  </si>
  <si>
    <t>nu</t>
  </si>
  <si>
    <t>alla</t>
  </si>
  <si>
    <t>uusia</t>
  </si>
  <si>
    <t>peltipolpoja</t>
  </si>
  <si>
    <t>valtatie</t>
  </si>
  <si>
    <t>neljälle</t>
  </si>
  <si>
    <t>oikea</t>
  </si>
  <si>
    <t>käsi</t>
  </si>
  <si>
    <t>edelleen</t>
  </si>
  <si>
    <t>piilossa</t>
  </si>
  <si>
    <t>svd</t>
  </si>
  <si>
    <t>vastaan</t>
  </si>
  <si>
    <t>påverkan</t>
  </si>
  <si>
    <t>andra</t>
  </si>
  <si>
    <t>hur</t>
  </si>
  <si>
    <t>sannolikt</t>
  </si>
  <si>
    <t>komma</t>
  </si>
  <si>
    <t>något</t>
  </si>
  <si>
    <t>varit</t>
  </si>
  <si>
    <t>sak</t>
  </si>
  <si>
    <t>länka</t>
  </si>
  <si>
    <t>lite</t>
  </si>
  <si>
    <t>varför</t>
  </si>
  <si>
    <t>lagen</t>
  </si>
  <si>
    <t>israelin</t>
  </si>
  <si>
    <t>kohdeltava</t>
  </si>
  <si>
    <t>kuin</t>
  </si>
  <si>
    <t>gjorde</t>
  </si>
  <si>
    <t>moske</t>
  </si>
  <si>
    <t>cheygayvara</t>
  </si>
  <si>
    <t>tycker</t>
  </si>
  <si>
    <t>afa</t>
  </si>
  <si>
    <t>doxxing</t>
  </si>
  <si>
    <t>annat</t>
  </si>
  <si>
    <t>kunde</t>
  </si>
  <si>
    <t>kaikkea</t>
  </si>
  <si>
    <t>kanske</t>
  </si>
  <si>
    <t>#autonazi</t>
  </si>
  <si>
    <t>annonsen</t>
  </si>
  <si>
    <t>dyker</t>
  </si>
  <si>
    <t>nazisternas</t>
  </si>
  <si>
    <t>sajt</t>
  </si>
  <si>
    <t>googlade</t>
  </si>
  <si>
    <t>avpixlat</t>
  </si>
  <si>
    <t>dagbladet</t>
  </si>
  <si>
    <t>vaken</t>
  </si>
  <si>
    <t>svarte</t>
  </si>
  <si>
    <t>nei</t>
  </si>
  <si>
    <t>kanskje</t>
  </si>
  <si>
    <t>mange</t>
  </si>
  <si>
    <t>gode</t>
  </si>
  <si>
    <t>poenger</t>
  </si>
  <si>
    <t>osynlig</t>
  </si>
  <si>
    <t>referens</t>
  </si>
  <si>
    <t>länk</t>
  </si>
  <si>
    <t>jeffrey</t>
  </si>
  <si>
    <t>itsemurha</t>
  </si>
  <si>
    <t>herättää</t>
  </si>
  <si>
    <t>kysymyksiä</t>
  </si>
  <si>
    <t>innså</t>
  </si>
  <si>
    <t>lagt</t>
  </si>
  <si>
    <t>noe</t>
  </si>
  <si>
    <t>siden</t>
  </si>
  <si>
    <t>2017</t>
  </si>
  <si>
    <t>forsatt</t>
  </si>
  <si>
    <t>suger</t>
  </si>
  <si>
    <t>balle</t>
  </si>
  <si>
    <t>jämförelse</t>
  </si>
  <si>
    <t>nej</t>
  </si>
  <si>
    <t>ungefär</t>
  </si>
  <si>
    <t>aftonbladet</t>
  </si>
  <si>
    <t>socialdemokraterna</t>
  </si>
  <si>
    <t>ord</t>
  </si>
  <si>
    <t>väga</t>
  </si>
  <si>
    <t>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</si>
  <si>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</si>
  <si>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</si>
  <si>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</si>
  <si>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</si>
  <si>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</si>
  <si>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</si>
  <si>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</si>
  <si>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</si>
  <si>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</si>
  <si>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</si>
  <si>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</si>
  <si>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</si>
  <si>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</si>
  <si>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</si>
  <si>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</si>
  <si>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</si>
  <si>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</si>
  <si>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</si>
  <si>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</si>
  <si>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</si>
  <si>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</si>
  <si>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</si>
  <si>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</si>
  <si>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</si>
  <si>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</si>
  <si>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</si>
  <si>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</si>
  <si>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</si>
  <si>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</si>
  <si>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</si>
  <si>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</si>
  <si>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</si>
  <si>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</si>
  <si>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</si>
  <si>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</si>
  <si>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</si>
  <si>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</si>
  <si>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</si>
  <si>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</si>
  <si>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</si>
  <si>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</si>
  <si>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</si>
  <si>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</si>
  <si>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</si>
  <si>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</si>
  <si>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</si>
  <si>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</si>
  <si>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Määrä  / Tweet Date (UTC)</t>
  </si>
  <si>
    <t>Riviotsikot</t>
  </si>
  <si>
    <t>Kaikki yhteensä</t>
  </si>
  <si>
    <t>huhti</t>
  </si>
  <si>
    <t>25.huhti</t>
  </si>
  <si>
    <t>13</t>
  </si>
  <si>
    <t>2019</t>
  </si>
  <si>
    <t>heinä</t>
  </si>
  <si>
    <t>16.heinä</t>
  </si>
  <si>
    <t>19</t>
  </si>
  <si>
    <t>elo</t>
  </si>
  <si>
    <t>7.elo</t>
  </si>
  <si>
    <t>17</t>
  </si>
  <si>
    <t>9.elo</t>
  </si>
  <si>
    <t>10</t>
  </si>
  <si>
    <t>18</t>
  </si>
  <si>
    <t>20</t>
  </si>
  <si>
    <t>21</t>
  </si>
  <si>
    <t>22</t>
  </si>
  <si>
    <t>10.elo</t>
  </si>
  <si>
    <t>7</t>
  </si>
  <si>
    <t>8</t>
  </si>
  <si>
    <t>14</t>
  </si>
  <si>
    <t>11.elo</t>
  </si>
  <si>
    <t>15</t>
  </si>
  <si>
    <t>12.elo</t>
  </si>
  <si>
    <t>5</t>
  </si>
  <si>
    <t>9</t>
  </si>
  <si>
    <t>16</t>
  </si>
  <si>
    <t>13.elo</t>
  </si>
  <si>
    <t>4</t>
  </si>
  <si>
    <t>11</t>
  </si>
  <si>
    <t>14.elo</t>
  </si>
  <si>
    <t>0</t>
  </si>
  <si>
    <t>15.elo</t>
  </si>
  <si>
    <t>16.elo</t>
  </si>
  <si>
    <t>17.elo</t>
  </si>
  <si>
    <t>18.elo</t>
  </si>
  <si>
    <t>Green</t>
  </si>
  <si>
    <t>20, 118, 0</t>
  </si>
  <si>
    <t>7, 125, 0</t>
  </si>
  <si>
    <t>26, 115, 0</t>
  </si>
  <si>
    <t>92, 82, 0</t>
  </si>
  <si>
    <t>209, 23, 0</t>
  </si>
  <si>
    <t>131, 62, 0</t>
  </si>
  <si>
    <t>Red</t>
  </si>
  <si>
    <t>112, 72, 0</t>
  </si>
  <si>
    <t>G2: stockholm nmr2022</t>
  </si>
  <si>
    <t>G3: autonazi nordfront aut0p0st_b0t dkmedier juutalaiset yhteiskunta raha perseestä tuote ravitsemus</t>
  </si>
  <si>
    <t>G4: kukkavirta188</t>
  </si>
  <si>
    <t>G18: ympäristöteko resurssiviisaus</t>
  </si>
  <si>
    <t>Edge Weight▓1▓26▓0▓True▓Green▓Red▓▓Edge Weight▓1▓12▓0▓3▓10▓False▓Edge Weight▓1▓26▓0▓32▓6▓False▓▓0▓0▓0▓True▓Black▓Black▓▓Followers▓7▓124153▓0▓162▓1000▓False▓▓0▓0▓0▓0▓0▓False▓▓0▓0▓0▓0▓0▓False▓▓0▓0▓0▓0▓0▓False</t>
  </si>
  <si>
    <t>Subgraph</t>
  </si>
  <si>
    <t>GraphSource░TwitterSearch▓GraphTerm░nordfront OR  motstånd OR vastarinta▓ImportDescription░The graph represents a network of 213 Twitter users whose recent tweets contained "nordfront OR  motstånd OR vastarinta", or who were replied to or mentioned in those tweets, taken from a data set limited to a maximum of 18 000 tweets.  The network was obtained from Twitter on Sunday, 18 August 2019 at 14:58 UTC.
The tweets in the network were tweeted over the 9-day, 7-hour, 43-minute period from Friday, 09 August 2019 at 06:48 UTC to Sunday, 18 August 2019 at 14:31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"mentions".▓ImportSuggestedTitle░nordfront OR  motstånd OR vastarinta Twitter NodeXL SNA Map and Report for sunnuntai, 18 elokuu 2019 at 14:57 UTC▓ImportSuggestedFileNameNoExtension░2019-08-18 14-57-26 NodeXL Twitter Search nordfront OR  motstånd OR vastarinta▓GroupingDescription░The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</si>
  <si>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&lt;value&gt;0.24&lt;/value&gt;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</si>
</sst>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10" fillId="0" borderId="0" xfId="28"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3" borderId="1" xfId="23" applyNumberFormat="1" applyFont="1" applyBorder="1" applyAlignment="1">
      <alignment/>
    </xf>
    <xf numFmtId="164"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0" fontId="0" fillId="2" borderId="1" xfId="20" applyNumberFormat="1" applyFon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5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03"/>
      <tableStyleElement type="headerRow" dxfId="502"/>
    </tableStyle>
    <tableStyle name="NodeXL Table" pivot="0" count="1">
      <tableStyleElement type="headerRow" dxfId="5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9894325"/>
        <c:axId val="21940062"/>
      </c:barChart>
      <c:catAx>
        <c:axId val="98943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940062"/>
        <c:crosses val="autoZero"/>
        <c:auto val="1"/>
        <c:lblOffset val="100"/>
        <c:noMultiLvlLbl val="0"/>
      </c:catAx>
      <c:valAx>
        <c:axId val="219400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9432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nordfront OR  motstånd OR vastarinta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Summa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Series'!$A$26:$A$155</c:f>
              <c:strCache>
                <c:ptCount val="111"/>
                <c:pt idx="0">
                  <c:v>13
25.huhti
huhti
2017</c:v>
                </c:pt>
                <c:pt idx="1">
                  <c:v>19
16.heinä
heinä
2019</c:v>
                </c:pt>
                <c:pt idx="2">
                  <c:v>17
7.elo
elo</c:v>
                </c:pt>
                <c:pt idx="3">
                  <c:v>6
9.elo</c:v>
                </c:pt>
                <c:pt idx="4">
                  <c:v>10</c:v>
                </c:pt>
                <c:pt idx="5">
                  <c:v>17</c:v>
                </c:pt>
                <c:pt idx="6">
                  <c:v>18</c:v>
                </c:pt>
                <c:pt idx="7">
                  <c:v>20</c:v>
                </c:pt>
                <c:pt idx="8">
                  <c:v>21</c:v>
                </c:pt>
                <c:pt idx="9">
                  <c:v>22</c:v>
                </c:pt>
                <c:pt idx="10">
                  <c:v>7
10.elo</c:v>
                </c:pt>
                <c:pt idx="11">
                  <c:v>8</c:v>
                </c:pt>
                <c:pt idx="12">
                  <c:v>10</c:v>
                </c:pt>
                <c:pt idx="13">
                  <c:v>14</c:v>
                </c:pt>
                <c:pt idx="14">
                  <c:v>17</c:v>
                </c:pt>
                <c:pt idx="15">
                  <c:v>10
11.elo</c:v>
                </c:pt>
                <c:pt idx="16">
                  <c:v>12</c:v>
                </c:pt>
                <c:pt idx="17">
                  <c:v>13</c:v>
                </c:pt>
                <c:pt idx="18">
                  <c:v>14</c:v>
                </c:pt>
                <c:pt idx="19">
                  <c:v>15</c:v>
                </c:pt>
                <c:pt idx="20">
                  <c:v>17</c:v>
                </c:pt>
                <c:pt idx="21">
                  <c:v>18</c:v>
                </c:pt>
                <c:pt idx="22">
                  <c:v>19</c:v>
                </c:pt>
                <c:pt idx="23">
                  <c:v>20</c:v>
                </c:pt>
                <c:pt idx="24">
                  <c:v>21</c:v>
                </c:pt>
                <c:pt idx="25">
                  <c:v>22</c:v>
                </c:pt>
                <c:pt idx="26">
                  <c:v>2
12.elo</c:v>
                </c:pt>
                <c:pt idx="27">
                  <c:v>3</c:v>
                </c:pt>
                <c:pt idx="28">
                  <c:v>5</c:v>
                </c:pt>
                <c:pt idx="29">
                  <c:v>6</c:v>
                </c:pt>
                <c:pt idx="30">
                  <c:v>7</c:v>
                </c:pt>
                <c:pt idx="31">
                  <c:v>8</c:v>
                </c:pt>
                <c:pt idx="32">
                  <c:v>9</c:v>
                </c:pt>
                <c:pt idx="33">
                  <c:v>10</c:v>
                </c:pt>
                <c:pt idx="34">
                  <c:v>15</c:v>
                </c:pt>
                <c:pt idx="35">
                  <c:v>16</c:v>
                </c:pt>
                <c:pt idx="36">
                  <c:v>17</c:v>
                </c:pt>
                <c:pt idx="37">
                  <c:v>18</c:v>
                </c:pt>
                <c:pt idx="38">
                  <c:v>19</c:v>
                </c:pt>
                <c:pt idx="39">
                  <c:v>20</c:v>
                </c:pt>
                <c:pt idx="40">
                  <c:v>21</c:v>
                </c:pt>
                <c:pt idx="41">
                  <c:v>22</c:v>
                </c:pt>
                <c:pt idx="42">
                  <c:v>23</c:v>
                </c:pt>
                <c:pt idx="43">
                  <c:v>1
13.elo</c:v>
                </c:pt>
                <c:pt idx="44">
                  <c:v>2</c:v>
                </c:pt>
                <c:pt idx="45">
                  <c:v>3</c:v>
                </c:pt>
                <c:pt idx="46">
                  <c:v>4</c:v>
                </c:pt>
                <c:pt idx="47">
                  <c:v>6</c:v>
                </c:pt>
                <c:pt idx="48">
                  <c:v>8</c:v>
                </c:pt>
                <c:pt idx="49">
                  <c:v>9</c:v>
                </c:pt>
                <c:pt idx="50">
                  <c:v>10</c:v>
                </c:pt>
                <c:pt idx="51">
                  <c:v>11</c:v>
                </c:pt>
                <c:pt idx="52">
                  <c:v>12</c:v>
                </c:pt>
                <c:pt idx="53">
                  <c:v>13</c:v>
                </c:pt>
                <c:pt idx="54">
                  <c:v>14</c:v>
                </c:pt>
                <c:pt idx="55">
                  <c:v>17</c:v>
                </c:pt>
                <c:pt idx="56">
                  <c:v>18</c:v>
                </c:pt>
                <c:pt idx="57">
                  <c:v>19</c:v>
                </c:pt>
                <c:pt idx="58">
                  <c:v>22</c:v>
                </c:pt>
                <c:pt idx="59">
                  <c:v>23</c:v>
                </c:pt>
                <c:pt idx="60">
                  <c:v>0
14.elo</c:v>
                </c:pt>
                <c:pt idx="61">
                  <c:v>3</c:v>
                </c:pt>
                <c:pt idx="62">
                  <c:v>6</c:v>
                </c:pt>
                <c:pt idx="63">
                  <c:v>7</c:v>
                </c:pt>
                <c:pt idx="64">
                  <c:v>8</c:v>
                </c:pt>
                <c:pt idx="65">
                  <c:v>10</c:v>
                </c:pt>
                <c:pt idx="66">
                  <c:v>11</c:v>
                </c:pt>
                <c:pt idx="67">
                  <c:v>12</c:v>
                </c:pt>
                <c:pt idx="68">
                  <c:v>13</c:v>
                </c:pt>
                <c:pt idx="69">
                  <c:v>17</c:v>
                </c:pt>
                <c:pt idx="70">
                  <c:v>20</c:v>
                </c:pt>
                <c:pt idx="71">
                  <c:v>22</c:v>
                </c:pt>
                <c:pt idx="72">
                  <c:v>23</c:v>
                </c:pt>
                <c:pt idx="73">
                  <c:v>0
15.elo</c:v>
                </c:pt>
                <c:pt idx="74">
                  <c:v>5</c:v>
                </c:pt>
                <c:pt idx="75">
                  <c:v>6</c:v>
                </c:pt>
                <c:pt idx="76">
                  <c:v>7</c:v>
                </c:pt>
                <c:pt idx="77">
                  <c:v>9</c:v>
                </c:pt>
                <c:pt idx="78">
                  <c:v>14</c:v>
                </c:pt>
                <c:pt idx="79">
                  <c:v>16</c:v>
                </c:pt>
                <c:pt idx="80">
                  <c:v>17</c:v>
                </c:pt>
                <c:pt idx="81">
                  <c:v>18</c:v>
                </c:pt>
                <c:pt idx="82">
                  <c:v>19</c:v>
                </c:pt>
                <c:pt idx="83">
                  <c:v>6
16.elo</c:v>
                </c:pt>
                <c:pt idx="84">
                  <c:v>10</c:v>
                </c:pt>
                <c:pt idx="85">
                  <c:v>11</c:v>
                </c:pt>
                <c:pt idx="86">
                  <c:v>16</c:v>
                </c:pt>
                <c:pt idx="87">
                  <c:v>17</c:v>
                </c:pt>
                <c:pt idx="88">
                  <c:v>18</c:v>
                </c:pt>
                <c:pt idx="89">
                  <c:v>19</c:v>
                </c:pt>
                <c:pt idx="90">
                  <c:v>20</c:v>
                </c:pt>
                <c:pt idx="91">
                  <c:v>23</c:v>
                </c:pt>
                <c:pt idx="92">
                  <c:v>5
17.elo</c:v>
                </c:pt>
                <c:pt idx="93">
                  <c:v>6</c:v>
                </c:pt>
                <c:pt idx="94">
                  <c:v>7</c:v>
                </c:pt>
                <c:pt idx="95">
                  <c:v>10</c:v>
                </c:pt>
                <c:pt idx="96">
                  <c:v>11</c:v>
                </c:pt>
                <c:pt idx="97">
                  <c:v>13</c:v>
                </c:pt>
                <c:pt idx="98">
                  <c:v>15</c:v>
                </c:pt>
                <c:pt idx="99">
                  <c:v>16</c:v>
                </c:pt>
                <c:pt idx="100">
                  <c:v>17</c:v>
                </c:pt>
                <c:pt idx="101">
                  <c:v>18</c:v>
                </c:pt>
                <c:pt idx="102">
                  <c:v>20</c:v>
                </c:pt>
                <c:pt idx="103">
                  <c:v>22</c:v>
                </c:pt>
                <c:pt idx="104">
                  <c:v>23</c:v>
                </c:pt>
                <c:pt idx="105">
                  <c:v>7
18.elo</c:v>
                </c:pt>
                <c:pt idx="106">
                  <c:v>9</c:v>
                </c:pt>
                <c:pt idx="107">
                  <c:v>10</c:v>
                </c:pt>
                <c:pt idx="108">
                  <c:v>11</c:v>
                </c:pt>
                <c:pt idx="109">
                  <c:v>12</c:v>
                </c:pt>
                <c:pt idx="110">
                  <c:v>14</c:v>
                </c:pt>
              </c:strCache>
            </c:strRef>
          </c:cat>
          <c:val>
            <c:numRef>
              <c:f>'Time Series'!$B$26:$B$155</c:f>
              <c:numCache>
                <c:formatCode>General</c:formatCode>
                <c:ptCount val="111"/>
                <c:pt idx="0">
                  <c:v>1</c:v>
                </c:pt>
                <c:pt idx="1">
                  <c:v>1</c:v>
                </c:pt>
                <c:pt idx="2">
                  <c:v>1</c:v>
                </c:pt>
                <c:pt idx="3">
                  <c:v>1</c:v>
                </c:pt>
                <c:pt idx="4">
                  <c:v>1</c:v>
                </c:pt>
                <c:pt idx="5">
                  <c:v>1</c:v>
                </c:pt>
                <c:pt idx="6">
                  <c:v>4</c:v>
                </c:pt>
                <c:pt idx="7">
                  <c:v>1</c:v>
                </c:pt>
                <c:pt idx="8">
                  <c:v>1</c:v>
                </c:pt>
                <c:pt idx="9">
                  <c:v>1</c:v>
                </c:pt>
                <c:pt idx="10">
                  <c:v>1</c:v>
                </c:pt>
                <c:pt idx="11">
                  <c:v>2</c:v>
                </c:pt>
                <c:pt idx="12">
                  <c:v>2</c:v>
                </c:pt>
                <c:pt idx="13">
                  <c:v>3</c:v>
                </c:pt>
                <c:pt idx="14">
                  <c:v>1</c:v>
                </c:pt>
                <c:pt idx="15">
                  <c:v>2</c:v>
                </c:pt>
                <c:pt idx="16">
                  <c:v>1</c:v>
                </c:pt>
                <c:pt idx="17">
                  <c:v>5</c:v>
                </c:pt>
                <c:pt idx="18">
                  <c:v>1</c:v>
                </c:pt>
                <c:pt idx="19">
                  <c:v>2</c:v>
                </c:pt>
                <c:pt idx="20">
                  <c:v>2</c:v>
                </c:pt>
                <c:pt idx="21">
                  <c:v>9</c:v>
                </c:pt>
                <c:pt idx="22">
                  <c:v>9</c:v>
                </c:pt>
                <c:pt idx="23">
                  <c:v>6</c:v>
                </c:pt>
                <c:pt idx="24">
                  <c:v>4</c:v>
                </c:pt>
                <c:pt idx="25">
                  <c:v>3</c:v>
                </c:pt>
                <c:pt idx="26">
                  <c:v>1</c:v>
                </c:pt>
                <c:pt idx="27">
                  <c:v>1</c:v>
                </c:pt>
                <c:pt idx="28">
                  <c:v>2</c:v>
                </c:pt>
                <c:pt idx="29">
                  <c:v>6</c:v>
                </c:pt>
                <c:pt idx="30">
                  <c:v>2</c:v>
                </c:pt>
                <c:pt idx="31">
                  <c:v>1</c:v>
                </c:pt>
                <c:pt idx="32">
                  <c:v>2</c:v>
                </c:pt>
                <c:pt idx="33">
                  <c:v>1</c:v>
                </c:pt>
                <c:pt idx="34">
                  <c:v>3</c:v>
                </c:pt>
                <c:pt idx="35">
                  <c:v>1</c:v>
                </c:pt>
                <c:pt idx="36">
                  <c:v>5</c:v>
                </c:pt>
                <c:pt idx="37">
                  <c:v>4</c:v>
                </c:pt>
                <c:pt idx="38">
                  <c:v>3</c:v>
                </c:pt>
                <c:pt idx="39">
                  <c:v>1</c:v>
                </c:pt>
                <c:pt idx="40">
                  <c:v>4</c:v>
                </c:pt>
                <c:pt idx="41">
                  <c:v>4</c:v>
                </c:pt>
                <c:pt idx="42">
                  <c:v>1</c:v>
                </c:pt>
                <c:pt idx="43">
                  <c:v>1</c:v>
                </c:pt>
                <c:pt idx="44">
                  <c:v>2</c:v>
                </c:pt>
                <c:pt idx="45">
                  <c:v>1</c:v>
                </c:pt>
                <c:pt idx="46">
                  <c:v>1</c:v>
                </c:pt>
                <c:pt idx="47">
                  <c:v>2</c:v>
                </c:pt>
                <c:pt idx="48">
                  <c:v>7</c:v>
                </c:pt>
                <c:pt idx="49">
                  <c:v>1</c:v>
                </c:pt>
                <c:pt idx="50">
                  <c:v>1</c:v>
                </c:pt>
                <c:pt idx="51">
                  <c:v>1</c:v>
                </c:pt>
                <c:pt idx="52">
                  <c:v>1</c:v>
                </c:pt>
                <c:pt idx="53">
                  <c:v>2</c:v>
                </c:pt>
                <c:pt idx="54">
                  <c:v>2</c:v>
                </c:pt>
                <c:pt idx="55">
                  <c:v>1</c:v>
                </c:pt>
                <c:pt idx="56">
                  <c:v>1</c:v>
                </c:pt>
                <c:pt idx="57">
                  <c:v>1</c:v>
                </c:pt>
                <c:pt idx="58">
                  <c:v>3</c:v>
                </c:pt>
                <c:pt idx="59">
                  <c:v>1</c:v>
                </c:pt>
                <c:pt idx="60">
                  <c:v>1</c:v>
                </c:pt>
                <c:pt idx="61">
                  <c:v>1</c:v>
                </c:pt>
                <c:pt idx="62">
                  <c:v>1</c:v>
                </c:pt>
                <c:pt idx="63">
                  <c:v>1</c:v>
                </c:pt>
                <c:pt idx="64">
                  <c:v>7</c:v>
                </c:pt>
                <c:pt idx="65">
                  <c:v>3</c:v>
                </c:pt>
                <c:pt idx="66">
                  <c:v>4</c:v>
                </c:pt>
                <c:pt idx="67">
                  <c:v>2</c:v>
                </c:pt>
                <c:pt idx="68">
                  <c:v>2</c:v>
                </c:pt>
                <c:pt idx="69">
                  <c:v>1</c:v>
                </c:pt>
                <c:pt idx="70">
                  <c:v>1</c:v>
                </c:pt>
                <c:pt idx="71">
                  <c:v>1</c:v>
                </c:pt>
                <c:pt idx="72">
                  <c:v>1</c:v>
                </c:pt>
                <c:pt idx="73">
                  <c:v>1</c:v>
                </c:pt>
                <c:pt idx="74">
                  <c:v>4</c:v>
                </c:pt>
                <c:pt idx="75">
                  <c:v>6</c:v>
                </c:pt>
                <c:pt idx="76">
                  <c:v>3</c:v>
                </c:pt>
                <c:pt idx="77">
                  <c:v>3</c:v>
                </c:pt>
                <c:pt idx="78">
                  <c:v>2</c:v>
                </c:pt>
                <c:pt idx="79">
                  <c:v>1</c:v>
                </c:pt>
                <c:pt idx="80">
                  <c:v>1</c:v>
                </c:pt>
                <c:pt idx="81">
                  <c:v>1</c:v>
                </c:pt>
                <c:pt idx="82">
                  <c:v>2</c:v>
                </c:pt>
                <c:pt idx="83">
                  <c:v>1</c:v>
                </c:pt>
                <c:pt idx="84">
                  <c:v>3</c:v>
                </c:pt>
                <c:pt idx="85">
                  <c:v>1</c:v>
                </c:pt>
                <c:pt idx="86">
                  <c:v>1</c:v>
                </c:pt>
                <c:pt idx="87">
                  <c:v>2</c:v>
                </c:pt>
                <c:pt idx="88">
                  <c:v>1</c:v>
                </c:pt>
                <c:pt idx="89">
                  <c:v>1</c:v>
                </c:pt>
                <c:pt idx="90">
                  <c:v>2</c:v>
                </c:pt>
                <c:pt idx="91">
                  <c:v>1</c:v>
                </c:pt>
                <c:pt idx="92">
                  <c:v>1</c:v>
                </c:pt>
                <c:pt idx="93">
                  <c:v>3</c:v>
                </c:pt>
                <c:pt idx="94">
                  <c:v>2</c:v>
                </c:pt>
                <c:pt idx="95">
                  <c:v>10</c:v>
                </c:pt>
                <c:pt idx="96">
                  <c:v>5</c:v>
                </c:pt>
                <c:pt idx="97">
                  <c:v>2</c:v>
                </c:pt>
                <c:pt idx="98">
                  <c:v>3</c:v>
                </c:pt>
                <c:pt idx="99">
                  <c:v>1</c:v>
                </c:pt>
                <c:pt idx="100">
                  <c:v>3</c:v>
                </c:pt>
                <c:pt idx="101">
                  <c:v>3</c:v>
                </c:pt>
                <c:pt idx="102">
                  <c:v>1</c:v>
                </c:pt>
                <c:pt idx="103">
                  <c:v>1</c:v>
                </c:pt>
                <c:pt idx="104">
                  <c:v>2</c:v>
                </c:pt>
                <c:pt idx="105">
                  <c:v>2</c:v>
                </c:pt>
                <c:pt idx="106">
                  <c:v>1</c:v>
                </c:pt>
                <c:pt idx="107">
                  <c:v>1</c:v>
                </c:pt>
                <c:pt idx="108">
                  <c:v>1</c:v>
                </c:pt>
                <c:pt idx="109">
                  <c:v>1</c:v>
                </c:pt>
                <c:pt idx="110">
                  <c:v>3</c:v>
                </c:pt>
              </c:numCache>
            </c:numRef>
          </c:val>
        </c:ser>
        <c:axId val="5968799"/>
        <c:axId val="53719192"/>
      </c:barChart>
      <c:catAx>
        <c:axId val="5968799"/>
        <c:scaling>
          <c:orientation val="minMax"/>
        </c:scaling>
        <c:axPos val="b"/>
        <c:delete val="0"/>
        <c:numFmt formatCode="General" sourceLinked="1"/>
        <c:majorTickMark val="out"/>
        <c:minorTickMark val="none"/>
        <c:tickLblPos val="nextTo"/>
        <c:crossAx val="53719192"/>
        <c:crosses val="autoZero"/>
        <c:auto val="1"/>
        <c:lblOffset val="100"/>
        <c:noMultiLvlLbl val="0"/>
      </c:catAx>
      <c:valAx>
        <c:axId val="53719192"/>
        <c:scaling>
          <c:orientation val="minMax"/>
        </c:scaling>
        <c:axPos val="l"/>
        <c:majorGridlines/>
        <c:delete val="0"/>
        <c:numFmt formatCode="General" sourceLinked="1"/>
        <c:majorTickMark val="out"/>
        <c:minorTickMark val="none"/>
        <c:tickLblPos val="nextTo"/>
        <c:crossAx val="596879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fi-FI"/>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3242831"/>
        <c:axId val="32314568"/>
      </c:barChart>
      <c:catAx>
        <c:axId val="632428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314568"/>
        <c:crosses val="autoZero"/>
        <c:auto val="1"/>
        <c:lblOffset val="100"/>
        <c:noMultiLvlLbl val="0"/>
      </c:catAx>
      <c:valAx>
        <c:axId val="323145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4283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2395657"/>
        <c:axId val="234322"/>
      </c:barChart>
      <c:catAx>
        <c:axId val="2239565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4322"/>
        <c:crosses val="autoZero"/>
        <c:auto val="1"/>
        <c:lblOffset val="100"/>
        <c:noMultiLvlLbl val="0"/>
      </c:catAx>
      <c:valAx>
        <c:axId val="2343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9565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108899"/>
        <c:axId val="18980092"/>
      </c:barChart>
      <c:catAx>
        <c:axId val="210889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980092"/>
        <c:crosses val="autoZero"/>
        <c:auto val="1"/>
        <c:lblOffset val="100"/>
        <c:noMultiLvlLbl val="0"/>
      </c:catAx>
      <c:valAx>
        <c:axId val="18980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889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6603101"/>
        <c:axId val="60992454"/>
      </c:barChart>
      <c:catAx>
        <c:axId val="366031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992454"/>
        <c:crosses val="autoZero"/>
        <c:auto val="1"/>
        <c:lblOffset val="100"/>
        <c:noMultiLvlLbl val="0"/>
      </c:catAx>
      <c:valAx>
        <c:axId val="60992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0310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2061175"/>
        <c:axId val="41441712"/>
      </c:barChart>
      <c:catAx>
        <c:axId val="1206117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441712"/>
        <c:crosses val="autoZero"/>
        <c:auto val="1"/>
        <c:lblOffset val="100"/>
        <c:noMultiLvlLbl val="0"/>
      </c:catAx>
      <c:valAx>
        <c:axId val="414417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6117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7431089"/>
        <c:axId val="1335482"/>
      </c:barChart>
      <c:catAx>
        <c:axId val="374310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35482"/>
        <c:crosses val="autoZero"/>
        <c:auto val="1"/>
        <c:lblOffset val="100"/>
        <c:noMultiLvlLbl val="0"/>
      </c:catAx>
      <c:valAx>
        <c:axId val="13354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3108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2019339"/>
        <c:axId val="41065188"/>
      </c:barChart>
      <c:catAx>
        <c:axId val="120193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065188"/>
        <c:crosses val="autoZero"/>
        <c:auto val="1"/>
        <c:lblOffset val="100"/>
        <c:noMultiLvlLbl val="0"/>
      </c:catAx>
      <c:valAx>
        <c:axId val="41065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1933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4042373"/>
        <c:axId val="37945902"/>
      </c:barChart>
      <c:catAx>
        <c:axId val="34042373"/>
        <c:scaling>
          <c:orientation val="minMax"/>
        </c:scaling>
        <c:axPos val="b"/>
        <c:delete val="1"/>
        <c:majorTickMark val="out"/>
        <c:minorTickMark val="none"/>
        <c:tickLblPos val="none"/>
        <c:crossAx val="37945902"/>
        <c:crosses val="autoZero"/>
        <c:auto val="1"/>
        <c:lblOffset val="100"/>
        <c:noMultiLvlLbl val="0"/>
      </c:catAx>
      <c:valAx>
        <c:axId val="37945902"/>
        <c:scaling>
          <c:orientation val="minMax"/>
        </c:scaling>
        <c:axPos val="l"/>
        <c:delete val="1"/>
        <c:majorTickMark val="out"/>
        <c:minorTickMark val="none"/>
        <c:tickLblPos val="none"/>
        <c:crossAx val="3404237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attianderss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bladetledar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solsj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erikniv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erik_helmerso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andreascervenk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aminamnz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oisincantwel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johangjohansso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jgynnhamma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abrahamsson_sv"/>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christersfei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karpstryparn_ii"/>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rektorhamid"/>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fransmeye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mortenstinu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eerolasami"/>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varisverkost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protestera_mer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hgtvp_msg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holmqvist_nf"/>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marizant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elizabethhahit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lightroom03"/>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notofnandeu"/>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kimthecynic"/>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sagaj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robin_bockma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broaddict2"/>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mikkikaust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freddiwaseliu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makelamik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runrist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stefanlu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par_oberg"/>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dalmas69166141"/>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koshermacka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olavmosfjell"/>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holdkjeftayat"/>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timoriikonen67"/>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suomisos"/>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batcheeba"/>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olavtorvund"/>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mohamabd86"/>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stigfostervold"/>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syklemil"/>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muihonlau"/>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haakon_d"/>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vhd_feminist"/>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ayaanle_bdi"/>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fykomfei"/>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dunyadufri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johanpolisb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gunleik"/>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unrealfredrik"/>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agenttun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solgrana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philanthropiz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iiiiii_x_iiiiii"/>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makedn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hanifbal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mr_anderzso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atinaj0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pascalidou"/>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strandhal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hawatako"/>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kattaren"/>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kettilsmea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gotiskaklubbe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mortenwinnberg"/>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56rasi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gardrotmo"/>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naughtybadgoy"/>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torwiig"/>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chmrazzaq"/>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torveteran"/>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sgaarder"/>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pelle_z"/>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nytimesworld"/>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61" name="Subgraph-magnusranstorp"/>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63" name="Subgraph-starbuzzed75"/>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5" name="Subgraph-superlasse1"/>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7" name="Subgraph-solrosp"/>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9" name="Subgraph-doublewsinglev"/>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71" name="Subgraph-perarnebjrk"/>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73" name="Subgraph-kentflink1"/>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75" name="Subgraph-olalarsmo"/>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77" name="Subgraph-madeleinemaddis"/>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79" name="Subgraph-sirajs0l"/>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81" name="Subgraph-idlandk"/>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83" name="Subgraph-ns_norden"/>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185" name="Subgraph-ramonafransso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187" name="Subgraph-johnnya___"/>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189" name="Subgraph-juicesubver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191" name="Subgraph-thaumpengui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193" name="Subgraph-mansoor1982"/>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195" name="Subgraph-sortulv"/>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197" name="Subgraph-supercamilla"/>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99" name="Subgraph-hansbrenna"/>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201" name="Subgraph-erikbr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203" name="Subgraph-linguistver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205" name="Subgraph-ragnarbangmoe"/>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207" name="Subgraph-vetlemravnvedal"/>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209" name="Subgraph-monastrand"/>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211" name="Subgraph-nummisuutatwit"/>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213" name="Subgraph-fadumoooooo"/>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215" name="Subgraph-unnimay"/>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217" name="Subgraph-bessvike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219" name="Subgraph-johanbendtse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221" name="Subgraph-lyktestolpe"/>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223" name="Subgraph-markrial"/>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225" name="Subgraph-squintyswij"/>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227" name="Subgraph-permanentnick"/>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229" name="Subgraph-sakurabaks"/>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231" name="Subgraph-mariahindalias"/>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233" name="Subgraph-sofielowenmark"/>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235" name="Subgraph-bodyiman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237" name="Subgraph-hmmmhmmmmhmm"/>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239" name="Subgraph-juudassoini"/>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241" name="Subgraph-bulmersjent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243" name="Subgraph-eivindtraedal"/>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245" name="Subgraph-carnage_co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247" name="Subgraph-politiikkatv"/>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249" name="Subgraph-findusfindus1"/>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251" name="Subgraph-vonjari"/>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253" name="Subgraph-queenofonnela"/>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255" name="Subgraph-thinkingness9"/>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257" name="Subgraph-pwolodarsk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259" name="Subgraph-dn_ledar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261" name="Subgraph-dagensnyheter"/>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263" name="Subgraph-beckmansasikt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265" name="Subgraph-a_sokolnick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267" name="Subgraph-teknikfornuf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269" name="Subgraph-truth_detectiv3"/>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271" name="Subgraph-apepusekatt"/>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273" name="Subgraph-fuchsiablix"/>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275" name="Subgraph-knooten"/>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277" name="Subgraph-alfhaga"/>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279" name="Subgraph-essensielt_no"/>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281" name="Subgraph-oscar_hp"/>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283" name="Subgraph-simen_eriksen"/>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285" name="Subgraph-ragholmas"/>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287" name="Subgraph-aslakr"/>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289" name="Subgraph-fyrmorsaren"/>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291" name="Subgraph-jonathanlema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293" name="Subgraph-robinfriday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295" name="Subgraph-pojken_ad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297" name="Subgraph-kruxigt"/>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299" name="Subgraph-expressendebatt"/>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78133575"/>
          <a:ext cx="723900" cy="476250"/>
        </a:xfrm>
        <a:prstGeom prst="rect">
          <a:avLst/>
        </a:prstGeom>
        <a:ln>
          <a:noFill/>
        </a:ln>
      </xdr:spPr>
    </xdr:pic>
    <xdr:clientData/>
  </xdr:twoCellAnchor>
  <xdr:twoCellAnchor editAs="oneCell">
    <xdr:from>
      <xdr:col>1</xdr:col>
      <xdr:colOff>28575</xdr:colOff>
      <xdr:row>151</xdr:row>
      <xdr:rowOff>28575</xdr:rowOff>
    </xdr:from>
    <xdr:to>
      <xdr:col>1</xdr:col>
      <xdr:colOff>752475</xdr:colOff>
      <xdr:row>151</xdr:row>
      <xdr:rowOff>504825</xdr:rowOff>
    </xdr:to>
    <xdr:pic>
      <xdr:nvPicPr>
        <xdr:cNvPr id="301" name="Subgraph-traynspotting"/>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78657450"/>
          <a:ext cx="723900" cy="476250"/>
        </a:xfrm>
        <a:prstGeom prst="rect">
          <a:avLst/>
        </a:prstGeom>
        <a:ln>
          <a:noFill/>
        </a:ln>
      </xdr:spPr>
    </xdr:pic>
    <xdr:clientData/>
  </xdr:twoCellAnchor>
  <xdr:twoCellAnchor editAs="oneCell">
    <xdr:from>
      <xdr:col>1</xdr:col>
      <xdr:colOff>28575</xdr:colOff>
      <xdr:row>152</xdr:row>
      <xdr:rowOff>28575</xdr:rowOff>
    </xdr:from>
    <xdr:to>
      <xdr:col>1</xdr:col>
      <xdr:colOff>752475</xdr:colOff>
      <xdr:row>152</xdr:row>
      <xdr:rowOff>504825</xdr:rowOff>
    </xdr:to>
    <xdr:pic>
      <xdr:nvPicPr>
        <xdr:cNvPr id="303" name="Subgraph-ingridnesse"/>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79181325"/>
          <a:ext cx="723900" cy="476250"/>
        </a:xfrm>
        <a:prstGeom prst="rect">
          <a:avLst/>
        </a:prstGeom>
        <a:ln>
          <a:noFill/>
        </a:ln>
      </xdr:spPr>
    </xdr:pic>
    <xdr:clientData/>
  </xdr:twoCellAnchor>
  <xdr:twoCellAnchor editAs="oneCell">
    <xdr:from>
      <xdr:col>1</xdr:col>
      <xdr:colOff>28575</xdr:colOff>
      <xdr:row>153</xdr:row>
      <xdr:rowOff>28575</xdr:rowOff>
    </xdr:from>
    <xdr:to>
      <xdr:col>1</xdr:col>
      <xdr:colOff>752475</xdr:colOff>
      <xdr:row>153</xdr:row>
      <xdr:rowOff>504825</xdr:rowOff>
    </xdr:to>
    <xdr:pic>
      <xdr:nvPicPr>
        <xdr:cNvPr id="305" name="Subgraph-svenskrebell"/>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79705200"/>
          <a:ext cx="723900" cy="476250"/>
        </a:xfrm>
        <a:prstGeom prst="rect">
          <a:avLst/>
        </a:prstGeom>
        <a:ln>
          <a:noFill/>
        </a:ln>
      </xdr:spPr>
    </xdr:pic>
    <xdr:clientData/>
  </xdr:twoCellAnchor>
  <xdr:twoCellAnchor editAs="oneCell">
    <xdr:from>
      <xdr:col>1</xdr:col>
      <xdr:colOff>28575</xdr:colOff>
      <xdr:row>154</xdr:row>
      <xdr:rowOff>28575</xdr:rowOff>
    </xdr:from>
    <xdr:to>
      <xdr:col>1</xdr:col>
      <xdr:colOff>752475</xdr:colOff>
      <xdr:row>154</xdr:row>
      <xdr:rowOff>504825</xdr:rowOff>
    </xdr:to>
    <xdr:pic>
      <xdr:nvPicPr>
        <xdr:cNvPr id="307" name="Subgraph-blanchebullshit"/>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80229075"/>
          <a:ext cx="723900" cy="476250"/>
        </a:xfrm>
        <a:prstGeom prst="rect">
          <a:avLst/>
        </a:prstGeom>
        <a:ln>
          <a:noFill/>
        </a:ln>
      </xdr:spPr>
    </xdr:pic>
    <xdr:clientData/>
  </xdr:twoCellAnchor>
  <xdr:twoCellAnchor editAs="oneCell">
    <xdr:from>
      <xdr:col>1</xdr:col>
      <xdr:colOff>28575</xdr:colOff>
      <xdr:row>155</xdr:row>
      <xdr:rowOff>28575</xdr:rowOff>
    </xdr:from>
    <xdr:to>
      <xdr:col>1</xdr:col>
      <xdr:colOff>752475</xdr:colOff>
      <xdr:row>155</xdr:row>
      <xdr:rowOff>504825</xdr:rowOff>
    </xdr:to>
    <xdr:pic>
      <xdr:nvPicPr>
        <xdr:cNvPr id="309" name="Subgraph-tarukemppaine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80752950"/>
          <a:ext cx="723900" cy="476250"/>
        </a:xfrm>
        <a:prstGeom prst="rect">
          <a:avLst/>
        </a:prstGeom>
        <a:ln>
          <a:noFill/>
        </a:ln>
      </xdr:spPr>
    </xdr:pic>
    <xdr:clientData/>
  </xdr:twoCellAnchor>
  <xdr:twoCellAnchor editAs="oneCell">
    <xdr:from>
      <xdr:col>1</xdr:col>
      <xdr:colOff>28575</xdr:colOff>
      <xdr:row>156</xdr:row>
      <xdr:rowOff>28575</xdr:rowOff>
    </xdr:from>
    <xdr:to>
      <xdr:col>1</xdr:col>
      <xdr:colOff>752475</xdr:colOff>
      <xdr:row>156</xdr:row>
      <xdr:rowOff>504825</xdr:rowOff>
    </xdr:to>
    <xdr:pic>
      <xdr:nvPicPr>
        <xdr:cNvPr id="311" name="Subgraph-tuijavuorinen"/>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81276825"/>
          <a:ext cx="723900" cy="476250"/>
        </a:xfrm>
        <a:prstGeom prst="rect">
          <a:avLst/>
        </a:prstGeom>
        <a:ln>
          <a:noFill/>
        </a:ln>
      </xdr:spPr>
    </xdr:pic>
    <xdr:clientData/>
  </xdr:twoCellAnchor>
  <xdr:twoCellAnchor editAs="oneCell">
    <xdr:from>
      <xdr:col>1</xdr:col>
      <xdr:colOff>28575</xdr:colOff>
      <xdr:row>157</xdr:row>
      <xdr:rowOff>28575</xdr:rowOff>
    </xdr:from>
    <xdr:to>
      <xdr:col>1</xdr:col>
      <xdr:colOff>752475</xdr:colOff>
      <xdr:row>157</xdr:row>
      <xdr:rowOff>504825</xdr:rowOff>
    </xdr:to>
    <xdr:pic>
      <xdr:nvPicPr>
        <xdr:cNvPr id="313" name="Subgraph-villemakel"/>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81800700"/>
          <a:ext cx="723900" cy="476250"/>
        </a:xfrm>
        <a:prstGeom prst="rect">
          <a:avLst/>
        </a:prstGeom>
        <a:ln>
          <a:noFill/>
        </a:ln>
      </xdr:spPr>
    </xdr:pic>
    <xdr:clientData/>
  </xdr:twoCellAnchor>
  <xdr:twoCellAnchor editAs="oneCell">
    <xdr:from>
      <xdr:col>1</xdr:col>
      <xdr:colOff>28575</xdr:colOff>
      <xdr:row>158</xdr:row>
      <xdr:rowOff>28575</xdr:rowOff>
    </xdr:from>
    <xdr:to>
      <xdr:col>1</xdr:col>
      <xdr:colOff>752475</xdr:colOff>
      <xdr:row>158</xdr:row>
      <xdr:rowOff>504825</xdr:rowOff>
    </xdr:to>
    <xdr:pic>
      <xdr:nvPicPr>
        <xdr:cNvPr id="315" name="Subgraph-noirdavi"/>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82324575"/>
          <a:ext cx="723900" cy="476250"/>
        </a:xfrm>
        <a:prstGeom prst="rect">
          <a:avLst/>
        </a:prstGeom>
        <a:ln>
          <a:noFill/>
        </a:ln>
      </xdr:spPr>
    </xdr:pic>
    <xdr:clientData/>
  </xdr:twoCellAnchor>
  <xdr:twoCellAnchor editAs="oneCell">
    <xdr:from>
      <xdr:col>1</xdr:col>
      <xdr:colOff>28575</xdr:colOff>
      <xdr:row>159</xdr:row>
      <xdr:rowOff>28575</xdr:rowOff>
    </xdr:from>
    <xdr:to>
      <xdr:col>1</xdr:col>
      <xdr:colOff>752475</xdr:colOff>
      <xdr:row>159</xdr:row>
      <xdr:rowOff>504825</xdr:rowOff>
    </xdr:to>
    <xdr:pic>
      <xdr:nvPicPr>
        <xdr:cNvPr id="317" name="Subgraph-jonsson_henrik"/>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2848450"/>
          <a:ext cx="723900" cy="476250"/>
        </a:xfrm>
        <a:prstGeom prst="rect">
          <a:avLst/>
        </a:prstGeom>
        <a:ln>
          <a:noFill/>
        </a:ln>
      </xdr:spPr>
    </xdr:pic>
    <xdr:clientData/>
  </xdr:twoCellAnchor>
  <xdr:twoCellAnchor editAs="oneCell">
    <xdr:from>
      <xdr:col>1</xdr:col>
      <xdr:colOff>28575</xdr:colOff>
      <xdr:row>160</xdr:row>
      <xdr:rowOff>28575</xdr:rowOff>
    </xdr:from>
    <xdr:to>
      <xdr:col>1</xdr:col>
      <xdr:colOff>752475</xdr:colOff>
      <xdr:row>160</xdr:row>
      <xdr:rowOff>504825</xdr:rowOff>
    </xdr:to>
    <xdr:pic>
      <xdr:nvPicPr>
        <xdr:cNvPr id="319" name="Subgraph-miavest66"/>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3372325"/>
          <a:ext cx="723900" cy="476250"/>
        </a:xfrm>
        <a:prstGeom prst="rect">
          <a:avLst/>
        </a:prstGeom>
        <a:ln>
          <a:noFill/>
        </a:ln>
      </xdr:spPr>
    </xdr:pic>
    <xdr:clientData/>
  </xdr:twoCellAnchor>
  <xdr:twoCellAnchor editAs="oneCell">
    <xdr:from>
      <xdr:col>1</xdr:col>
      <xdr:colOff>28575</xdr:colOff>
      <xdr:row>161</xdr:row>
      <xdr:rowOff>28575</xdr:rowOff>
    </xdr:from>
    <xdr:to>
      <xdr:col>1</xdr:col>
      <xdr:colOff>752475</xdr:colOff>
      <xdr:row>161</xdr:row>
      <xdr:rowOff>504825</xdr:rowOff>
    </xdr:to>
    <xdr:pic>
      <xdr:nvPicPr>
        <xdr:cNvPr id="321" name="Subgraph-jantunenkaarina"/>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83896200"/>
          <a:ext cx="723900" cy="476250"/>
        </a:xfrm>
        <a:prstGeom prst="rect">
          <a:avLst/>
        </a:prstGeom>
        <a:ln>
          <a:noFill/>
        </a:ln>
      </xdr:spPr>
    </xdr:pic>
    <xdr:clientData/>
  </xdr:twoCellAnchor>
  <xdr:twoCellAnchor editAs="oneCell">
    <xdr:from>
      <xdr:col>1</xdr:col>
      <xdr:colOff>28575</xdr:colOff>
      <xdr:row>162</xdr:row>
      <xdr:rowOff>28575</xdr:rowOff>
    </xdr:from>
    <xdr:to>
      <xdr:col>1</xdr:col>
      <xdr:colOff>752475</xdr:colOff>
      <xdr:row>162</xdr:row>
      <xdr:rowOff>504825</xdr:rowOff>
    </xdr:to>
    <xdr:pic>
      <xdr:nvPicPr>
        <xdr:cNvPr id="323" name="Subgraph-huuhtanenpanu"/>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84420075"/>
          <a:ext cx="723900" cy="476250"/>
        </a:xfrm>
        <a:prstGeom prst="rect">
          <a:avLst/>
        </a:prstGeom>
        <a:ln>
          <a:noFill/>
        </a:ln>
      </xdr:spPr>
    </xdr:pic>
    <xdr:clientData/>
  </xdr:twoCellAnchor>
  <xdr:twoCellAnchor editAs="oneCell">
    <xdr:from>
      <xdr:col>1</xdr:col>
      <xdr:colOff>28575</xdr:colOff>
      <xdr:row>163</xdr:row>
      <xdr:rowOff>28575</xdr:rowOff>
    </xdr:from>
    <xdr:to>
      <xdr:col>1</xdr:col>
      <xdr:colOff>752475</xdr:colOff>
      <xdr:row>163</xdr:row>
      <xdr:rowOff>504825</xdr:rowOff>
    </xdr:to>
    <xdr:pic>
      <xdr:nvPicPr>
        <xdr:cNvPr id="325" name="Subgraph-vapaustaistelu"/>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84943950"/>
          <a:ext cx="723900" cy="476250"/>
        </a:xfrm>
        <a:prstGeom prst="rect">
          <a:avLst/>
        </a:prstGeom>
        <a:ln>
          <a:noFill/>
        </a:ln>
      </xdr:spPr>
    </xdr:pic>
    <xdr:clientData/>
  </xdr:twoCellAnchor>
  <xdr:twoCellAnchor editAs="oneCell">
    <xdr:from>
      <xdr:col>1</xdr:col>
      <xdr:colOff>28575</xdr:colOff>
      <xdr:row>164</xdr:row>
      <xdr:rowOff>28575</xdr:rowOff>
    </xdr:from>
    <xdr:to>
      <xdr:col>1</xdr:col>
      <xdr:colOff>752475</xdr:colOff>
      <xdr:row>164</xdr:row>
      <xdr:rowOff>504825</xdr:rowOff>
    </xdr:to>
    <xdr:pic>
      <xdr:nvPicPr>
        <xdr:cNvPr id="327" name="Subgraph-mikaeljungner"/>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85467825"/>
          <a:ext cx="723900" cy="476250"/>
        </a:xfrm>
        <a:prstGeom prst="rect">
          <a:avLst/>
        </a:prstGeom>
        <a:ln>
          <a:noFill/>
        </a:ln>
      </xdr:spPr>
    </xdr:pic>
    <xdr:clientData/>
  </xdr:twoCellAnchor>
  <xdr:twoCellAnchor editAs="oneCell">
    <xdr:from>
      <xdr:col>1</xdr:col>
      <xdr:colOff>28575</xdr:colOff>
      <xdr:row>165</xdr:row>
      <xdr:rowOff>28575</xdr:rowOff>
    </xdr:from>
    <xdr:to>
      <xdr:col>1</xdr:col>
      <xdr:colOff>752475</xdr:colOff>
      <xdr:row>165</xdr:row>
      <xdr:rowOff>504825</xdr:rowOff>
    </xdr:to>
    <xdr:pic>
      <xdr:nvPicPr>
        <xdr:cNvPr id="329" name="Subgraph-realtimewwi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5991700"/>
          <a:ext cx="723900" cy="476250"/>
        </a:xfrm>
        <a:prstGeom prst="rect">
          <a:avLst/>
        </a:prstGeom>
        <a:ln>
          <a:noFill/>
        </a:ln>
      </xdr:spPr>
    </xdr:pic>
    <xdr:clientData/>
  </xdr:twoCellAnchor>
  <xdr:twoCellAnchor editAs="oneCell">
    <xdr:from>
      <xdr:col>1</xdr:col>
      <xdr:colOff>28575</xdr:colOff>
      <xdr:row>166</xdr:row>
      <xdr:rowOff>28575</xdr:rowOff>
    </xdr:from>
    <xdr:to>
      <xdr:col>1</xdr:col>
      <xdr:colOff>752475</xdr:colOff>
      <xdr:row>166</xdr:row>
      <xdr:rowOff>504825</xdr:rowOff>
    </xdr:to>
    <xdr:pic>
      <xdr:nvPicPr>
        <xdr:cNvPr id="331" name="Subgraph-fingerlickins"/>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86515575"/>
          <a:ext cx="723900" cy="476250"/>
        </a:xfrm>
        <a:prstGeom prst="rect">
          <a:avLst/>
        </a:prstGeom>
        <a:ln>
          <a:noFill/>
        </a:ln>
      </xdr:spPr>
    </xdr:pic>
    <xdr:clientData/>
  </xdr:twoCellAnchor>
  <xdr:twoCellAnchor editAs="oneCell">
    <xdr:from>
      <xdr:col>1</xdr:col>
      <xdr:colOff>28575</xdr:colOff>
      <xdr:row>167</xdr:row>
      <xdr:rowOff>28575</xdr:rowOff>
    </xdr:from>
    <xdr:to>
      <xdr:col>1</xdr:col>
      <xdr:colOff>752475</xdr:colOff>
      <xdr:row>167</xdr:row>
      <xdr:rowOff>504825</xdr:rowOff>
    </xdr:to>
    <xdr:pic>
      <xdr:nvPicPr>
        <xdr:cNvPr id="333" name="Subgraph-erna_solberg"/>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7039450"/>
          <a:ext cx="723900" cy="476250"/>
        </a:xfrm>
        <a:prstGeom prst="rect">
          <a:avLst/>
        </a:prstGeom>
        <a:ln>
          <a:noFill/>
        </a:ln>
      </xdr:spPr>
    </xdr:pic>
    <xdr:clientData/>
  </xdr:twoCellAnchor>
  <xdr:twoCellAnchor editAs="oneCell">
    <xdr:from>
      <xdr:col>1</xdr:col>
      <xdr:colOff>28575</xdr:colOff>
      <xdr:row>168</xdr:row>
      <xdr:rowOff>28575</xdr:rowOff>
    </xdr:from>
    <xdr:to>
      <xdr:col>1</xdr:col>
      <xdr:colOff>752475</xdr:colOff>
      <xdr:row>168</xdr:row>
      <xdr:rowOff>504825</xdr:rowOff>
    </xdr:to>
    <xdr:pic>
      <xdr:nvPicPr>
        <xdr:cNvPr id="335" name="Subgraph-ygema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87563325"/>
          <a:ext cx="723900" cy="476250"/>
        </a:xfrm>
        <a:prstGeom prst="rect">
          <a:avLst/>
        </a:prstGeom>
        <a:ln>
          <a:noFill/>
        </a:ln>
      </xdr:spPr>
    </xdr:pic>
    <xdr:clientData/>
  </xdr:twoCellAnchor>
  <xdr:twoCellAnchor editAs="oneCell">
    <xdr:from>
      <xdr:col>1</xdr:col>
      <xdr:colOff>28575</xdr:colOff>
      <xdr:row>169</xdr:row>
      <xdr:rowOff>28575</xdr:rowOff>
    </xdr:from>
    <xdr:to>
      <xdr:col>1</xdr:col>
      <xdr:colOff>752475</xdr:colOff>
      <xdr:row>169</xdr:row>
      <xdr:rowOff>504825</xdr:rowOff>
    </xdr:to>
    <xdr:pic>
      <xdr:nvPicPr>
        <xdr:cNvPr id="337" name="Subgraph-naitwi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8087200"/>
          <a:ext cx="723900" cy="476250"/>
        </a:xfrm>
        <a:prstGeom prst="rect">
          <a:avLst/>
        </a:prstGeom>
        <a:ln>
          <a:noFill/>
        </a:ln>
      </xdr:spPr>
    </xdr:pic>
    <xdr:clientData/>
  </xdr:twoCellAnchor>
  <xdr:twoCellAnchor editAs="oneCell">
    <xdr:from>
      <xdr:col>1</xdr:col>
      <xdr:colOff>28575</xdr:colOff>
      <xdr:row>170</xdr:row>
      <xdr:rowOff>28575</xdr:rowOff>
    </xdr:from>
    <xdr:to>
      <xdr:col>1</xdr:col>
      <xdr:colOff>752475</xdr:colOff>
      <xdr:row>170</xdr:row>
      <xdr:rowOff>504825</xdr:rowOff>
    </xdr:to>
    <xdr:pic>
      <xdr:nvPicPr>
        <xdr:cNvPr id="339" name="Subgraph-parkadolf"/>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88611075"/>
          <a:ext cx="723900" cy="476250"/>
        </a:xfrm>
        <a:prstGeom prst="rect">
          <a:avLst/>
        </a:prstGeom>
        <a:ln>
          <a:noFill/>
        </a:ln>
      </xdr:spPr>
    </xdr:pic>
    <xdr:clientData/>
  </xdr:twoCellAnchor>
  <xdr:twoCellAnchor editAs="oneCell">
    <xdr:from>
      <xdr:col>1</xdr:col>
      <xdr:colOff>28575</xdr:colOff>
      <xdr:row>171</xdr:row>
      <xdr:rowOff>28575</xdr:rowOff>
    </xdr:from>
    <xdr:to>
      <xdr:col>1</xdr:col>
      <xdr:colOff>752475</xdr:colOff>
      <xdr:row>171</xdr:row>
      <xdr:rowOff>504825</xdr:rowOff>
    </xdr:to>
    <xdr:pic>
      <xdr:nvPicPr>
        <xdr:cNvPr id="341" name="Subgraph-gospelofpuns"/>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89134950"/>
          <a:ext cx="723900" cy="476250"/>
        </a:xfrm>
        <a:prstGeom prst="rect">
          <a:avLst/>
        </a:prstGeom>
        <a:ln>
          <a:noFill/>
        </a:ln>
      </xdr:spPr>
    </xdr:pic>
    <xdr:clientData/>
  </xdr:twoCellAnchor>
  <xdr:twoCellAnchor editAs="oneCell">
    <xdr:from>
      <xdr:col>1</xdr:col>
      <xdr:colOff>28575</xdr:colOff>
      <xdr:row>172</xdr:row>
      <xdr:rowOff>28575</xdr:rowOff>
    </xdr:from>
    <xdr:to>
      <xdr:col>1</xdr:col>
      <xdr:colOff>752475</xdr:colOff>
      <xdr:row>172</xdr:row>
      <xdr:rowOff>504825</xdr:rowOff>
    </xdr:to>
    <xdr:pic>
      <xdr:nvPicPr>
        <xdr:cNvPr id="343" name="Subgraph-finlandpost"/>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89658825"/>
          <a:ext cx="723900" cy="476250"/>
        </a:xfrm>
        <a:prstGeom prst="rect">
          <a:avLst/>
        </a:prstGeom>
        <a:ln>
          <a:noFill/>
        </a:ln>
      </xdr:spPr>
    </xdr:pic>
    <xdr:clientData/>
  </xdr:twoCellAnchor>
  <xdr:twoCellAnchor editAs="oneCell">
    <xdr:from>
      <xdr:col>1</xdr:col>
      <xdr:colOff>28575</xdr:colOff>
      <xdr:row>173</xdr:row>
      <xdr:rowOff>28575</xdr:rowOff>
    </xdr:from>
    <xdr:to>
      <xdr:col>1</xdr:col>
      <xdr:colOff>752475</xdr:colOff>
      <xdr:row>173</xdr:row>
      <xdr:rowOff>504825</xdr:rowOff>
    </xdr:to>
    <xdr:pic>
      <xdr:nvPicPr>
        <xdr:cNvPr id="345" name="Subgraph-ilmastovaalit"/>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90182700"/>
          <a:ext cx="723900" cy="476250"/>
        </a:xfrm>
        <a:prstGeom prst="rect">
          <a:avLst/>
        </a:prstGeom>
        <a:ln>
          <a:noFill/>
        </a:ln>
      </xdr:spPr>
    </xdr:pic>
    <xdr:clientData/>
  </xdr:twoCellAnchor>
  <xdr:twoCellAnchor editAs="oneCell">
    <xdr:from>
      <xdr:col>1</xdr:col>
      <xdr:colOff>28575</xdr:colOff>
      <xdr:row>174</xdr:row>
      <xdr:rowOff>28575</xdr:rowOff>
    </xdr:from>
    <xdr:to>
      <xdr:col>1</xdr:col>
      <xdr:colOff>752475</xdr:colOff>
      <xdr:row>174</xdr:row>
      <xdr:rowOff>504825</xdr:rowOff>
    </xdr:to>
    <xdr:pic>
      <xdr:nvPicPr>
        <xdr:cNvPr id="347" name="Subgraph-alvasw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0706575"/>
          <a:ext cx="723900" cy="476250"/>
        </a:xfrm>
        <a:prstGeom prst="rect">
          <a:avLst/>
        </a:prstGeom>
        <a:ln>
          <a:noFill/>
        </a:ln>
      </xdr:spPr>
    </xdr:pic>
    <xdr:clientData/>
  </xdr:twoCellAnchor>
  <xdr:twoCellAnchor editAs="oneCell">
    <xdr:from>
      <xdr:col>1</xdr:col>
      <xdr:colOff>28575</xdr:colOff>
      <xdr:row>175</xdr:row>
      <xdr:rowOff>28575</xdr:rowOff>
    </xdr:from>
    <xdr:to>
      <xdr:col>1</xdr:col>
      <xdr:colOff>752475</xdr:colOff>
      <xdr:row>175</xdr:row>
      <xdr:rowOff>504825</xdr:rowOff>
    </xdr:to>
    <xdr:pic>
      <xdr:nvPicPr>
        <xdr:cNvPr id="349" name="Subgraph-mh_sthlm"/>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91230450"/>
          <a:ext cx="723900" cy="476250"/>
        </a:xfrm>
        <a:prstGeom prst="rect">
          <a:avLst/>
        </a:prstGeom>
        <a:ln>
          <a:noFill/>
        </a:ln>
      </xdr:spPr>
    </xdr:pic>
    <xdr:clientData/>
  </xdr:twoCellAnchor>
  <xdr:twoCellAnchor editAs="oneCell">
    <xdr:from>
      <xdr:col>1</xdr:col>
      <xdr:colOff>28575</xdr:colOff>
      <xdr:row>176</xdr:row>
      <xdr:rowOff>28575</xdr:rowOff>
    </xdr:from>
    <xdr:to>
      <xdr:col>1</xdr:col>
      <xdr:colOff>752475</xdr:colOff>
      <xdr:row>176</xdr:row>
      <xdr:rowOff>504825</xdr:rowOff>
    </xdr:to>
    <xdr:pic>
      <xdr:nvPicPr>
        <xdr:cNvPr id="351" name="Subgraph-martin__nf"/>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91754325"/>
          <a:ext cx="723900" cy="476250"/>
        </a:xfrm>
        <a:prstGeom prst="rect">
          <a:avLst/>
        </a:prstGeom>
        <a:ln>
          <a:noFill/>
        </a:ln>
      </xdr:spPr>
    </xdr:pic>
    <xdr:clientData/>
  </xdr:twoCellAnchor>
  <xdr:twoCellAnchor editAs="oneCell">
    <xdr:from>
      <xdr:col>1</xdr:col>
      <xdr:colOff>28575</xdr:colOff>
      <xdr:row>177</xdr:row>
      <xdr:rowOff>28575</xdr:rowOff>
    </xdr:from>
    <xdr:to>
      <xdr:col>1</xdr:col>
      <xdr:colOff>752475</xdr:colOff>
      <xdr:row>177</xdr:row>
      <xdr:rowOff>504825</xdr:rowOff>
    </xdr:to>
    <xdr:pic>
      <xdr:nvPicPr>
        <xdr:cNvPr id="353" name="Subgraph-tiinakeskimki"/>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92278200"/>
          <a:ext cx="723900" cy="476250"/>
        </a:xfrm>
        <a:prstGeom prst="rect">
          <a:avLst/>
        </a:prstGeom>
        <a:ln>
          <a:noFill/>
        </a:ln>
      </xdr:spPr>
    </xdr:pic>
    <xdr:clientData/>
  </xdr:twoCellAnchor>
  <xdr:twoCellAnchor editAs="oneCell">
    <xdr:from>
      <xdr:col>1</xdr:col>
      <xdr:colOff>28575</xdr:colOff>
      <xdr:row>178</xdr:row>
      <xdr:rowOff>28575</xdr:rowOff>
    </xdr:from>
    <xdr:to>
      <xdr:col>1</xdr:col>
      <xdr:colOff>752475</xdr:colOff>
      <xdr:row>178</xdr:row>
      <xdr:rowOff>504825</xdr:rowOff>
    </xdr:to>
    <xdr:pic>
      <xdr:nvPicPr>
        <xdr:cNvPr id="355" name="Subgraph-plaitteri"/>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92802075"/>
          <a:ext cx="723900" cy="476250"/>
        </a:xfrm>
        <a:prstGeom prst="rect">
          <a:avLst/>
        </a:prstGeom>
        <a:ln>
          <a:noFill/>
        </a:ln>
      </xdr:spPr>
    </xdr:pic>
    <xdr:clientData/>
  </xdr:twoCellAnchor>
  <xdr:twoCellAnchor editAs="oneCell">
    <xdr:from>
      <xdr:col>1</xdr:col>
      <xdr:colOff>28575</xdr:colOff>
      <xdr:row>179</xdr:row>
      <xdr:rowOff>28575</xdr:rowOff>
    </xdr:from>
    <xdr:to>
      <xdr:col>1</xdr:col>
      <xdr:colOff>752475</xdr:colOff>
      <xdr:row>179</xdr:row>
      <xdr:rowOff>504825</xdr:rowOff>
    </xdr:to>
    <xdr:pic>
      <xdr:nvPicPr>
        <xdr:cNvPr id="357" name="Subgraph-antirasisti"/>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93325950"/>
          <a:ext cx="723900" cy="476250"/>
        </a:xfrm>
        <a:prstGeom prst="rect">
          <a:avLst/>
        </a:prstGeom>
        <a:ln>
          <a:noFill/>
        </a:ln>
      </xdr:spPr>
    </xdr:pic>
    <xdr:clientData/>
  </xdr:twoCellAnchor>
  <xdr:twoCellAnchor editAs="oneCell">
    <xdr:from>
      <xdr:col>1</xdr:col>
      <xdr:colOff>28575</xdr:colOff>
      <xdr:row>180</xdr:row>
      <xdr:rowOff>28575</xdr:rowOff>
    </xdr:from>
    <xdr:to>
      <xdr:col>1</xdr:col>
      <xdr:colOff>752475</xdr:colOff>
      <xdr:row>180</xdr:row>
      <xdr:rowOff>504825</xdr:rowOff>
    </xdr:to>
    <xdr:pic>
      <xdr:nvPicPr>
        <xdr:cNvPr id="359" name="Subgraph-pogo_pedagog1"/>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3849825"/>
          <a:ext cx="723900" cy="476250"/>
        </a:xfrm>
        <a:prstGeom prst="rect">
          <a:avLst/>
        </a:prstGeom>
        <a:ln>
          <a:noFill/>
        </a:ln>
      </xdr:spPr>
    </xdr:pic>
    <xdr:clientData/>
  </xdr:twoCellAnchor>
  <xdr:twoCellAnchor editAs="oneCell">
    <xdr:from>
      <xdr:col>1</xdr:col>
      <xdr:colOff>28575</xdr:colOff>
      <xdr:row>181</xdr:row>
      <xdr:rowOff>28575</xdr:rowOff>
    </xdr:from>
    <xdr:to>
      <xdr:col>1</xdr:col>
      <xdr:colOff>752475</xdr:colOff>
      <xdr:row>181</xdr:row>
      <xdr:rowOff>504825</xdr:rowOff>
    </xdr:to>
    <xdr:pic>
      <xdr:nvPicPr>
        <xdr:cNvPr id="361" name="Subgraph-altpontu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94373700"/>
          <a:ext cx="723900" cy="476250"/>
        </a:xfrm>
        <a:prstGeom prst="rect">
          <a:avLst/>
        </a:prstGeom>
        <a:ln>
          <a:noFill/>
        </a:ln>
      </xdr:spPr>
    </xdr:pic>
    <xdr:clientData/>
  </xdr:twoCellAnchor>
  <xdr:twoCellAnchor editAs="oneCell">
    <xdr:from>
      <xdr:col>1</xdr:col>
      <xdr:colOff>28575</xdr:colOff>
      <xdr:row>182</xdr:row>
      <xdr:rowOff>28575</xdr:rowOff>
    </xdr:from>
    <xdr:to>
      <xdr:col>1</xdr:col>
      <xdr:colOff>752475</xdr:colOff>
      <xdr:row>182</xdr:row>
      <xdr:rowOff>504825</xdr:rowOff>
    </xdr:to>
    <xdr:pic>
      <xdr:nvPicPr>
        <xdr:cNvPr id="363" name="Subgraph-se_illusionen14"/>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94897575"/>
          <a:ext cx="723900" cy="476250"/>
        </a:xfrm>
        <a:prstGeom prst="rect">
          <a:avLst/>
        </a:prstGeom>
        <a:ln>
          <a:noFill/>
        </a:ln>
      </xdr:spPr>
    </xdr:pic>
    <xdr:clientData/>
  </xdr:twoCellAnchor>
  <xdr:twoCellAnchor editAs="oneCell">
    <xdr:from>
      <xdr:col>1</xdr:col>
      <xdr:colOff>28575</xdr:colOff>
      <xdr:row>183</xdr:row>
      <xdr:rowOff>28575</xdr:rowOff>
    </xdr:from>
    <xdr:to>
      <xdr:col>1</xdr:col>
      <xdr:colOff>752475</xdr:colOff>
      <xdr:row>183</xdr:row>
      <xdr:rowOff>504825</xdr:rowOff>
    </xdr:to>
    <xdr:pic>
      <xdr:nvPicPr>
        <xdr:cNvPr id="365" name="Subgraph-mariacancan"/>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95421450"/>
          <a:ext cx="723900" cy="476250"/>
        </a:xfrm>
        <a:prstGeom prst="rect">
          <a:avLst/>
        </a:prstGeom>
        <a:ln>
          <a:noFill/>
        </a:ln>
      </xdr:spPr>
    </xdr:pic>
    <xdr:clientData/>
  </xdr:twoCellAnchor>
  <xdr:twoCellAnchor editAs="oneCell">
    <xdr:from>
      <xdr:col>1</xdr:col>
      <xdr:colOff>28575</xdr:colOff>
      <xdr:row>184</xdr:row>
      <xdr:rowOff>28575</xdr:rowOff>
    </xdr:from>
    <xdr:to>
      <xdr:col>1</xdr:col>
      <xdr:colOff>752475</xdr:colOff>
      <xdr:row>184</xdr:row>
      <xdr:rowOff>504825</xdr:rowOff>
    </xdr:to>
    <xdr:pic>
      <xdr:nvPicPr>
        <xdr:cNvPr id="367" name="Subgraph-frebrake"/>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95945325"/>
          <a:ext cx="723900" cy="476250"/>
        </a:xfrm>
        <a:prstGeom prst="rect">
          <a:avLst/>
        </a:prstGeom>
        <a:ln>
          <a:noFill/>
        </a:ln>
      </xdr:spPr>
    </xdr:pic>
    <xdr:clientData/>
  </xdr:twoCellAnchor>
  <xdr:twoCellAnchor editAs="oneCell">
    <xdr:from>
      <xdr:col>1</xdr:col>
      <xdr:colOff>28575</xdr:colOff>
      <xdr:row>185</xdr:row>
      <xdr:rowOff>28575</xdr:rowOff>
    </xdr:from>
    <xdr:to>
      <xdr:col>1</xdr:col>
      <xdr:colOff>752475</xdr:colOff>
      <xdr:row>185</xdr:row>
      <xdr:rowOff>504825</xdr:rowOff>
    </xdr:to>
    <xdr:pic>
      <xdr:nvPicPr>
        <xdr:cNvPr id="369" name="Subgraph-david_nilssonn6"/>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96469200"/>
          <a:ext cx="723900" cy="476250"/>
        </a:xfrm>
        <a:prstGeom prst="rect">
          <a:avLst/>
        </a:prstGeom>
        <a:ln>
          <a:noFill/>
        </a:ln>
      </xdr:spPr>
    </xdr:pic>
    <xdr:clientData/>
  </xdr:twoCellAnchor>
  <xdr:twoCellAnchor editAs="oneCell">
    <xdr:from>
      <xdr:col>1</xdr:col>
      <xdr:colOff>28575</xdr:colOff>
      <xdr:row>186</xdr:row>
      <xdr:rowOff>28575</xdr:rowOff>
    </xdr:from>
    <xdr:to>
      <xdr:col>1</xdr:col>
      <xdr:colOff>752475</xdr:colOff>
      <xdr:row>186</xdr:row>
      <xdr:rowOff>504825</xdr:rowOff>
    </xdr:to>
    <xdr:pic>
      <xdr:nvPicPr>
        <xdr:cNvPr id="371" name="Subgraph-jasperton9"/>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96993075"/>
          <a:ext cx="723900" cy="476250"/>
        </a:xfrm>
        <a:prstGeom prst="rect">
          <a:avLst/>
        </a:prstGeom>
        <a:ln>
          <a:noFill/>
        </a:ln>
      </xdr:spPr>
    </xdr:pic>
    <xdr:clientData/>
  </xdr:twoCellAnchor>
  <xdr:twoCellAnchor editAs="oneCell">
    <xdr:from>
      <xdr:col>1</xdr:col>
      <xdr:colOff>28575</xdr:colOff>
      <xdr:row>187</xdr:row>
      <xdr:rowOff>28575</xdr:rowOff>
    </xdr:from>
    <xdr:to>
      <xdr:col>1</xdr:col>
      <xdr:colOff>752475</xdr:colOff>
      <xdr:row>187</xdr:row>
      <xdr:rowOff>504825</xdr:rowOff>
    </xdr:to>
    <xdr:pic>
      <xdr:nvPicPr>
        <xdr:cNvPr id="373" name="Subgraph-icelandicnation"/>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97516950"/>
          <a:ext cx="723900" cy="476250"/>
        </a:xfrm>
        <a:prstGeom prst="rect">
          <a:avLst/>
        </a:prstGeom>
        <a:ln>
          <a:noFill/>
        </a:ln>
      </xdr:spPr>
    </xdr:pic>
    <xdr:clientData/>
  </xdr:twoCellAnchor>
  <xdr:twoCellAnchor editAs="oneCell">
    <xdr:from>
      <xdr:col>1</xdr:col>
      <xdr:colOff>28575</xdr:colOff>
      <xdr:row>188</xdr:row>
      <xdr:rowOff>28575</xdr:rowOff>
    </xdr:from>
    <xdr:to>
      <xdr:col>1</xdr:col>
      <xdr:colOff>752475</xdr:colOff>
      <xdr:row>188</xdr:row>
      <xdr:rowOff>504825</xdr:rowOff>
    </xdr:to>
    <xdr:pic>
      <xdr:nvPicPr>
        <xdr:cNvPr id="375" name="Subgraph-kenteklun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8040825"/>
          <a:ext cx="723900" cy="476250"/>
        </a:xfrm>
        <a:prstGeom prst="rect">
          <a:avLst/>
        </a:prstGeom>
        <a:ln>
          <a:noFill/>
        </a:ln>
      </xdr:spPr>
    </xdr:pic>
    <xdr:clientData/>
  </xdr:twoCellAnchor>
  <xdr:twoCellAnchor editAs="oneCell">
    <xdr:from>
      <xdr:col>1</xdr:col>
      <xdr:colOff>28575</xdr:colOff>
      <xdr:row>189</xdr:row>
      <xdr:rowOff>28575</xdr:rowOff>
    </xdr:from>
    <xdr:to>
      <xdr:col>1</xdr:col>
      <xdr:colOff>752475</xdr:colOff>
      <xdr:row>189</xdr:row>
      <xdr:rowOff>504825</xdr:rowOff>
    </xdr:to>
    <xdr:pic>
      <xdr:nvPicPr>
        <xdr:cNvPr id="377" name="Subgraph-marienordin6"/>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98564700"/>
          <a:ext cx="723900" cy="476250"/>
        </a:xfrm>
        <a:prstGeom prst="rect">
          <a:avLst/>
        </a:prstGeom>
        <a:ln>
          <a:noFill/>
        </a:ln>
      </xdr:spPr>
    </xdr:pic>
    <xdr:clientData/>
  </xdr:twoCellAnchor>
  <xdr:twoCellAnchor editAs="oneCell">
    <xdr:from>
      <xdr:col>1</xdr:col>
      <xdr:colOff>28575</xdr:colOff>
      <xdr:row>190</xdr:row>
      <xdr:rowOff>28575</xdr:rowOff>
    </xdr:from>
    <xdr:to>
      <xdr:col>1</xdr:col>
      <xdr:colOff>752475</xdr:colOff>
      <xdr:row>190</xdr:row>
      <xdr:rowOff>504825</xdr:rowOff>
    </xdr:to>
    <xdr:pic>
      <xdr:nvPicPr>
        <xdr:cNvPr id="379" name="Subgraph-jonnasim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99088575"/>
          <a:ext cx="723900" cy="476250"/>
        </a:xfrm>
        <a:prstGeom prst="rect">
          <a:avLst/>
        </a:prstGeom>
        <a:ln>
          <a:noFill/>
        </a:ln>
      </xdr:spPr>
    </xdr:pic>
    <xdr:clientData/>
  </xdr:twoCellAnchor>
  <xdr:twoCellAnchor editAs="oneCell">
    <xdr:from>
      <xdr:col>1</xdr:col>
      <xdr:colOff>28575</xdr:colOff>
      <xdr:row>191</xdr:row>
      <xdr:rowOff>28575</xdr:rowOff>
    </xdr:from>
    <xdr:to>
      <xdr:col>1</xdr:col>
      <xdr:colOff>752475</xdr:colOff>
      <xdr:row>191</xdr:row>
      <xdr:rowOff>504825</xdr:rowOff>
    </xdr:to>
    <xdr:pic>
      <xdr:nvPicPr>
        <xdr:cNvPr id="381" name="Subgraph-swedenawa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99612450"/>
          <a:ext cx="723900" cy="476250"/>
        </a:xfrm>
        <a:prstGeom prst="rect">
          <a:avLst/>
        </a:prstGeom>
        <a:ln>
          <a:noFill/>
        </a:ln>
      </xdr:spPr>
    </xdr:pic>
    <xdr:clientData/>
  </xdr:twoCellAnchor>
  <xdr:twoCellAnchor editAs="oneCell">
    <xdr:from>
      <xdr:col>1</xdr:col>
      <xdr:colOff>28575</xdr:colOff>
      <xdr:row>192</xdr:row>
      <xdr:rowOff>28575</xdr:rowOff>
    </xdr:from>
    <xdr:to>
      <xdr:col>1</xdr:col>
      <xdr:colOff>752475</xdr:colOff>
      <xdr:row>192</xdr:row>
      <xdr:rowOff>504825</xdr:rowOff>
    </xdr:to>
    <xdr:pic>
      <xdr:nvPicPr>
        <xdr:cNvPr id="383" name="Subgraph-jimmieakesso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00136325"/>
          <a:ext cx="723900" cy="476250"/>
        </a:xfrm>
        <a:prstGeom prst="rect">
          <a:avLst/>
        </a:prstGeom>
        <a:ln>
          <a:noFill/>
        </a:ln>
      </xdr:spPr>
    </xdr:pic>
    <xdr:clientData/>
  </xdr:twoCellAnchor>
  <xdr:twoCellAnchor editAs="oneCell">
    <xdr:from>
      <xdr:col>1</xdr:col>
      <xdr:colOff>28575</xdr:colOff>
      <xdr:row>193</xdr:row>
      <xdr:rowOff>28575</xdr:rowOff>
    </xdr:from>
    <xdr:to>
      <xdr:col>1</xdr:col>
      <xdr:colOff>752475</xdr:colOff>
      <xdr:row>193</xdr:row>
      <xdr:rowOff>504825</xdr:rowOff>
    </xdr:to>
    <xdr:pic>
      <xdr:nvPicPr>
        <xdr:cNvPr id="385" name="Subgraph-ulricaedlun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00660200"/>
          <a:ext cx="723900" cy="476250"/>
        </a:xfrm>
        <a:prstGeom prst="rect">
          <a:avLst/>
        </a:prstGeom>
        <a:ln>
          <a:noFill/>
        </a:ln>
      </xdr:spPr>
    </xdr:pic>
    <xdr:clientData/>
  </xdr:twoCellAnchor>
  <xdr:twoCellAnchor editAs="oneCell">
    <xdr:from>
      <xdr:col>1</xdr:col>
      <xdr:colOff>28575</xdr:colOff>
      <xdr:row>194</xdr:row>
      <xdr:rowOff>28575</xdr:rowOff>
    </xdr:from>
    <xdr:to>
      <xdr:col>1</xdr:col>
      <xdr:colOff>752475</xdr:colOff>
      <xdr:row>194</xdr:row>
      <xdr:rowOff>504825</xdr:rowOff>
    </xdr:to>
    <xdr:pic>
      <xdr:nvPicPr>
        <xdr:cNvPr id="387" name="Subgraph-saghul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1184075"/>
          <a:ext cx="723900" cy="476250"/>
        </a:xfrm>
        <a:prstGeom prst="rect">
          <a:avLst/>
        </a:prstGeom>
        <a:ln>
          <a:noFill/>
        </a:ln>
      </xdr:spPr>
    </xdr:pic>
    <xdr:clientData/>
  </xdr:twoCellAnchor>
  <xdr:twoCellAnchor editAs="oneCell">
    <xdr:from>
      <xdr:col>1</xdr:col>
      <xdr:colOff>28575</xdr:colOff>
      <xdr:row>195</xdr:row>
      <xdr:rowOff>28575</xdr:rowOff>
    </xdr:from>
    <xdr:to>
      <xdr:col>1</xdr:col>
      <xdr:colOff>752475</xdr:colOff>
      <xdr:row>195</xdr:row>
      <xdr:rowOff>504825</xdr:rowOff>
    </xdr:to>
    <xdr:pic>
      <xdr:nvPicPr>
        <xdr:cNvPr id="389" name="Subgraph-tobiashubinett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01707950"/>
          <a:ext cx="723900" cy="476250"/>
        </a:xfrm>
        <a:prstGeom prst="rect">
          <a:avLst/>
        </a:prstGeom>
        <a:ln>
          <a:noFill/>
        </a:ln>
      </xdr:spPr>
    </xdr:pic>
    <xdr:clientData/>
  </xdr:twoCellAnchor>
  <xdr:twoCellAnchor editAs="oneCell">
    <xdr:from>
      <xdr:col>1</xdr:col>
      <xdr:colOff>28575</xdr:colOff>
      <xdr:row>196</xdr:row>
      <xdr:rowOff>28575</xdr:rowOff>
    </xdr:from>
    <xdr:to>
      <xdr:col>1</xdr:col>
      <xdr:colOff>752475</xdr:colOff>
      <xdr:row>196</xdr:row>
      <xdr:rowOff>504825</xdr:rowOff>
    </xdr:to>
    <xdr:pic>
      <xdr:nvPicPr>
        <xdr:cNvPr id="391" name="Subgraph-tyar_ent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2231825"/>
          <a:ext cx="723900" cy="476250"/>
        </a:xfrm>
        <a:prstGeom prst="rect">
          <a:avLst/>
        </a:prstGeom>
        <a:ln>
          <a:noFill/>
        </a:ln>
      </xdr:spPr>
    </xdr:pic>
    <xdr:clientData/>
  </xdr:twoCellAnchor>
  <xdr:twoCellAnchor editAs="oneCell">
    <xdr:from>
      <xdr:col>1</xdr:col>
      <xdr:colOff>28575</xdr:colOff>
      <xdr:row>197</xdr:row>
      <xdr:rowOff>28575</xdr:rowOff>
    </xdr:from>
    <xdr:to>
      <xdr:col>1</xdr:col>
      <xdr:colOff>752475</xdr:colOff>
      <xdr:row>197</xdr:row>
      <xdr:rowOff>504825</xdr:rowOff>
    </xdr:to>
    <xdr:pic>
      <xdr:nvPicPr>
        <xdr:cNvPr id="393" name="Subgraph-veronicapalm"/>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02755700"/>
          <a:ext cx="723900" cy="476250"/>
        </a:xfrm>
        <a:prstGeom prst="rect">
          <a:avLst/>
        </a:prstGeom>
        <a:ln>
          <a:noFill/>
        </a:ln>
      </xdr:spPr>
    </xdr:pic>
    <xdr:clientData/>
  </xdr:twoCellAnchor>
  <xdr:twoCellAnchor editAs="oneCell">
    <xdr:from>
      <xdr:col>1</xdr:col>
      <xdr:colOff>28575</xdr:colOff>
      <xdr:row>198</xdr:row>
      <xdr:rowOff>28575</xdr:rowOff>
    </xdr:from>
    <xdr:to>
      <xdr:col>1</xdr:col>
      <xdr:colOff>752475</xdr:colOff>
      <xdr:row>198</xdr:row>
      <xdr:rowOff>504825</xdr:rowOff>
    </xdr:to>
    <xdr:pic>
      <xdr:nvPicPr>
        <xdr:cNvPr id="395" name="Subgraph-johansvento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3279575"/>
          <a:ext cx="723900" cy="476250"/>
        </a:xfrm>
        <a:prstGeom prst="rect">
          <a:avLst/>
        </a:prstGeom>
        <a:ln>
          <a:noFill/>
        </a:ln>
      </xdr:spPr>
    </xdr:pic>
    <xdr:clientData/>
  </xdr:twoCellAnchor>
  <xdr:twoCellAnchor editAs="oneCell">
    <xdr:from>
      <xdr:col>1</xdr:col>
      <xdr:colOff>28575</xdr:colOff>
      <xdr:row>199</xdr:row>
      <xdr:rowOff>28575</xdr:rowOff>
    </xdr:from>
    <xdr:to>
      <xdr:col>1</xdr:col>
      <xdr:colOff>752475</xdr:colOff>
      <xdr:row>199</xdr:row>
      <xdr:rowOff>504825</xdr:rowOff>
    </xdr:to>
    <xdr:pic>
      <xdr:nvPicPr>
        <xdr:cNvPr id="397" name="Subgraph-talginjektion"/>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103803450"/>
          <a:ext cx="723900" cy="476250"/>
        </a:xfrm>
        <a:prstGeom prst="rect">
          <a:avLst/>
        </a:prstGeom>
        <a:ln>
          <a:noFill/>
        </a:ln>
      </xdr:spPr>
    </xdr:pic>
    <xdr:clientData/>
  </xdr:twoCellAnchor>
  <xdr:twoCellAnchor editAs="oneCell">
    <xdr:from>
      <xdr:col>1</xdr:col>
      <xdr:colOff>28575</xdr:colOff>
      <xdr:row>200</xdr:row>
      <xdr:rowOff>28575</xdr:rowOff>
    </xdr:from>
    <xdr:to>
      <xdr:col>1</xdr:col>
      <xdr:colOff>752475</xdr:colOff>
      <xdr:row>200</xdr:row>
      <xdr:rowOff>504825</xdr:rowOff>
    </xdr:to>
    <xdr:pic>
      <xdr:nvPicPr>
        <xdr:cNvPr id="399" name="Subgraph-neonaziwallets"/>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104327325"/>
          <a:ext cx="723900" cy="476250"/>
        </a:xfrm>
        <a:prstGeom prst="rect">
          <a:avLst/>
        </a:prstGeom>
        <a:ln>
          <a:noFill/>
        </a:ln>
      </xdr:spPr>
    </xdr:pic>
    <xdr:clientData/>
  </xdr:twoCellAnchor>
  <xdr:twoCellAnchor editAs="oneCell">
    <xdr:from>
      <xdr:col>1</xdr:col>
      <xdr:colOff>28575</xdr:colOff>
      <xdr:row>201</xdr:row>
      <xdr:rowOff>28575</xdr:rowOff>
    </xdr:from>
    <xdr:to>
      <xdr:col>1</xdr:col>
      <xdr:colOff>752475</xdr:colOff>
      <xdr:row>201</xdr:row>
      <xdr:rowOff>504825</xdr:rowOff>
    </xdr:to>
    <xdr:pic>
      <xdr:nvPicPr>
        <xdr:cNvPr id="401" name="Subgraph-fagermerja"/>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104851200"/>
          <a:ext cx="723900" cy="476250"/>
        </a:xfrm>
        <a:prstGeom prst="rect">
          <a:avLst/>
        </a:prstGeom>
        <a:ln>
          <a:noFill/>
        </a:ln>
      </xdr:spPr>
    </xdr:pic>
    <xdr:clientData/>
  </xdr:twoCellAnchor>
  <xdr:twoCellAnchor editAs="oneCell">
    <xdr:from>
      <xdr:col>1</xdr:col>
      <xdr:colOff>28575</xdr:colOff>
      <xdr:row>202</xdr:row>
      <xdr:rowOff>28575</xdr:rowOff>
    </xdr:from>
    <xdr:to>
      <xdr:col>1</xdr:col>
      <xdr:colOff>752475</xdr:colOff>
      <xdr:row>202</xdr:row>
      <xdr:rowOff>504825</xdr:rowOff>
    </xdr:to>
    <xdr:pic>
      <xdr:nvPicPr>
        <xdr:cNvPr id="403" name="Subgraph-patriootti63"/>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05375075"/>
          <a:ext cx="723900" cy="476250"/>
        </a:xfrm>
        <a:prstGeom prst="rect">
          <a:avLst/>
        </a:prstGeom>
        <a:ln>
          <a:noFill/>
        </a:ln>
      </xdr:spPr>
    </xdr:pic>
    <xdr:clientData/>
  </xdr:twoCellAnchor>
  <xdr:twoCellAnchor editAs="oneCell">
    <xdr:from>
      <xdr:col>1</xdr:col>
      <xdr:colOff>28575</xdr:colOff>
      <xdr:row>203</xdr:row>
      <xdr:rowOff>28575</xdr:rowOff>
    </xdr:from>
    <xdr:to>
      <xdr:col>1</xdr:col>
      <xdr:colOff>752475</xdr:colOff>
      <xdr:row>203</xdr:row>
      <xdr:rowOff>504825</xdr:rowOff>
    </xdr:to>
    <xdr:pic>
      <xdr:nvPicPr>
        <xdr:cNvPr id="405" name="Subgraph-jonssondes"/>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105898950"/>
          <a:ext cx="723900" cy="476250"/>
        </a:xfrm>
        <a:prstGeom prst="rect">
          <a:avLst/>
        </a:prstGeom>
        <a:ln>
          <a:noFill/>
        </a:ln>
      </xdr:spPr>
    </xdr:pic>
    <xdr:clientData/>
  </xdr:twoCellAnchor>
  <xdr:twoCellAnchor editAs="oneCell">
    <xdr:from>
      <xdr:col>1</xdr:col>
      <xdr:colOff>28575</xdr:colOff>
      <xdr:row>204</xdr:row>
      <xdr:rowOff>28575</xdr:rowOff>
    </xdr:from>
    <xdr:to>
      <xdr:col>1</xdr:col>
      <xdr:colOff>752475</xdr:colOff>
      <xdr:row>204</xdr:row>
      <xdr:rowOff>504825</xdr:rowOff>
    </xdr:to>
    <xdr:pic>
      <xdr:nvPicPr>
        <xdr:cNvPr id="407" name="Subgraph-theboytoknow"/>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106422825"/>
          <a:ext cx="723900" cy="476250"/>
        </a:xfrm>
        <a:prstGeom prst="rect">
          <a:avLst/>
        </a:prstGeom>
        <a:ln>
          <a:noFill/>
        </a:ln>
      </xdr:spPr>
    </xdr:pic>
    <xdr:clientData/>
  </xdr:twoCellAnchor>
  <xdr:twoCellAnchor editAs="oneCell">
    <xdr:from>
      <xdr:col>1</xdr:col>
      <xdr:colOff>28575</xdr:colOff>
      <xdr:row>205</xdr:row>
      <xdr:rowOff>28575</xdr:rowOff>
    </xdr:from>
    <xdr:to>
      <xdr:col>1</xdr:col>
      <xdr:colOff>752475</xdr:colOff>
      <xdr:row>205</xdr:row>
      <xdr:rowOff>504825</xdr:rowOff>
    </xdr:to>
    <xdr:pic>
      <xdr:nvPicPr>
        <xdr:cNvPr id="409" name="Subgraph-mcbenk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06946700"/>
          <a:ext cx="723900" cy="476250"/>
        </a:xfrm>
        <a:prstGeom prst="rect">
          <a:avLst/>
        </a:prstGeom>
        <a:ln>
          <a:noFill/>
        </a:ln>
      </xdr:spPr>
    </xdr:pic>
    <xdr:clientData/>
  </xdr:twoCellAnchor>
  <xdr:twoCellAnchor editAs="oneCell">
    <xdr:from>
      <xdr:col>1</xdr:col>
      <xdr:colOff>28575</xdr:colOff>
      <xdr:row>206</xdr:row>
      <xdr:rowOff>28575</xdr:rowOff>
    </xdr:from>
    <xdr:to>
      <xdr:col>1</xdr:col>
      <xdr:colOff>752475</xdr:colOff>
      <xdr:row>206</xdr:row>
      <xdr:rowOff>504825</xdr:rowOff>
    </xdr:to>
    <xdr:pic>
      <xdr:nvPicPr>
        <xdr:cNvPr id="411" name="Subgraph-lufswe"/>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107470575"/>
          <a:ext cx="723900" cy="476250"/>
        </a:xfrm>
        <a:prstGeom prst="rect">
          <a:avLst/>
        </a:prstGeom>
        <a:ln>
          <a:noFill/>
        </a:ln>
      </xdr:spPr>
    </xdr:pic>
    <xdr:clientData/>
  </xdr:twoCellAnchor>
  <xdr:twoCellAnchor editAs="oneCell">
    <xdr:from>
      <xdr:col>1</xdr:col>
      <xdr:colOff>28575</xdr:colOff>
      <xdr:row>207</xdr:row>
      <xdr:rowOff>28575</xdr:rowOff>
    </xdr:from>
    <xdr:to>
      <xdr:col>1</xdr:col>
      <xdr:colOff>752475</xdr:colOff>
      <xdr:row>207</xdr:row>
      <xdr:rowOff>504825</xdr:rowOff>
    </xdr:to>
    <xdr:pic>
      <xdr:nvPicPr>
        <xdr:cNvPr id="413" name="Subgraph-hannes1236"/>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107994450"/>
          <a:ext cx="723900" cy="476250"/>
        </a:xfrm>
        <a:prstGeom prst="rect">
          <a:avLst/>
        </a:prstGeom>
        <a:ln>
          <a:noFill/>
        </a:ln>
      </xdr:spPr>
    </xdr:pic>
    <xdr:clientData/>
  </xdr:twoCellAnchor>
  <xdr:twoCellAnchor editAs="oneCell">
    <xdr:from>
      <xdr:col>1</xdr:col>
      <xdr:colOff>28575</xdr:colOff>
      <xdr:row>208</xdr:row>
      <xdr:rowOff>28575</xdr:rowOff>
    </xdr:from>
    <xdr:to>
      <xdr:col>1</xdr:col>
      <xdr:colOff>752475</xdr:colOff>
      <xdr:row>208</xdr:row>
      <xdr:rowOff>504825</xdr:rowOff>
    </xdr:to>
    <xdr:pic>
      <xdr:nvPicPr>
        <xdr:cNvPr id="415" name="Subgraph-lufsthlm"/>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8518325"/>
          <a:ext cx="723900" cy="476250"/>
        </a:xfrm>
        <a:prstGeom prst="rect">
          <a:avLst/>
        </a:prstGeom>
        <a:ln>
          <a:noFill/>
        </a:ln>
      </xdr:spPr>
    </xdr:pic>
    <xdr:clientData/>
  </xdr:twoCellAnchor>
  <xdr:twoCellAnchor editAs="oneCell">
    <xdr:from>
      <xdr:col>1</xdr:col>
      <xdr:colOff>28575</xdr:colOff>
      <xdr:row>209</xdr:row>
      <xdr:rowOff>28575</xdr:rowOff>
    </xdr:from>
    <xdr:to>
      <xdr:col>1</xdr:col>
      <xdr:colOff>752475</xdr:colOff>
      <xdr:row>209</xdr:row>
      <xdr:rowOff>504825</xdr:rowOff>
    </xdr:to>
    <xdr:pic>
      <xdr:nvPicPr>
        <xdr:cNvPr id="417" name="Subgraph-suvikunnas"/>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109042200"/>
          <a:ext cx="723900" cy="476250"/>
        </a:xfrm>
        <a:prstGeom prst="rect">
          <a:avLst/>
        </a:prstGeom>
        <a:ln>
          <a:noFill/>
        </a:ln>
      </xdr:spPr>
    </xdr:pic>
    <xdr:clientData/>
  </xdr:twoCellAnchor>
  <xdr:twoCellAnchor editAs="oneCell">
    <xdr:from>
      <xdr:col>1</xdr:col>
      <xdr:colOff>28575</xdr:colOff>
      <xdr:row>210</xdr:row>
      <xdr:rowOff>28575</xdr:rowOff>
    </xdr:from>
    <xdr:to>
      <xdr:col>1</xdr:col>
      <xdr:colOff>752475</xdr:colOff>
      <xdr:row>210</xdr:row>
      <xdr:rowOff>504825</xdr:rowOff>
    </xdr:to>
    <xdr:pic>
      <xdr:nvPicPr>
        <xdr:cNvPr id="419" name="Subgraph-askoliukkonen"/>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109566075"/>
          <a:ext cx="723900" cy="476250"/>
        </a:xfrm>
        <a:prstGeom prst="rect">
          <a:avLst/>
        </a:prstGeom>
        <a:ln>
          <a:noFill/>
        </a:ln>
      </xdr:spPr>
    </xdr:pic>
    <xdr:clientData/>
  </xdr:twoCellAnchor>
  <xdr:twoCellAnchor editAs="oneCell">
    <xdr:from>
      <xdr:col>1</xdr:col>
      <xdr:colOff>28575</xdr:colOff>
      <xdr:row>211</xdr:row>
      <xdr:rowOff>28575</xdr:rowOff>
    </xdr:from>
    <xdr:to>
      <xdr:col>1</xdr:col>
      <xdr:colOff>752475</xdr:colOff>
      <xdr:row>211</xdr:row>
      <xdr:rowOff>504825</xdr:rowOff>
    </xdr:to>
    <xdr:pic>
      <xdr:nvPicPr>
        <xdr:cNvPr id="421" name="Subgraph-itsekurikunnia"/>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110089950"/>
          <a:ext cx="723900" cy="476250"/>
        </a:xfrm>
        <a:prstGeom prst="rect">
          <a:avLst/>
        </a:prstGeom>
        <a:ln>
          <a:noFill/>
        </a:ln>
      </xdr:spPr>
    </xdr:pic>
    <xdr:clientData/>
  </xdr:twoCellAnchor>
  <xdr:twoCellAnchor editAs="oneCell">
    <xdr:from>
      <xdr:col>1</xdr:col>
      <xdr:colOff>28575</xdr:colOff>
      <xdr:row>212</xdr:row>
      <xdr:rowOff>28575</xdr:rowOff>
    </xdr:from>
    <xdr:to>
      <xdr:col>1</xdr:col>
      <xdr:colOff>752475</xdr:colOff>
      <xdr:row>212</xdr:row>
      <xdr:rowOff>504825</xdr:rowOff>
    </xdr:to>
    <xdr:pic>
      <xdr:nvPicPr>
        <xdr:cNvPr id="423" name="Subgraph-erkkipekkala1"/>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110613825"/>
          <a:ext cx="723900" cy="476250"/>
        </a:xfrm>
        <a:prstGeom prst="rect">
          <a:avLst/>
        </a:prstGeom>
        <a:ln>
          <a:noFill/>
        </a:ln>
      </xdr:spPr>
    </xdr:pic>
    <xdr:clientData/>
  </xdr:twoCellAnchor>
  <xdr:twoCellAnchor editAs="oneCell">
    <xdr:from>
      <xdr:col>1</xdr:col>
      <xdr:colOff>28575</xdr:colOff>
      <xdr:row>213</xdr:row>
      <xdr:rowOff>28575</xdr:rowOff>
    </xdr:from>
    <xdr:to>
      <xdr:col>1</xdr:col>
      <xdr:colOff>752475</xdr:colOff>
      <xdr:row>213</xdr:row>
      <xdr:rowOff>504825</xdr:rowOff>
    </xdr:to>
    <xdr:pic>
      <xdr:nvPicPr>
        <xdr:cNvPr id="425" name="Subgraph-brookerpapper"/>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111137700"/>
          <a:ext cx="723900" cy="476250"/>
        </a:xfrm>
        <a:prstGeom prst="rect">
          <a:avLst/>
        </a:prstGeom>
        <a:ln>
          <a:noFill/>
        </a:ln>
      </xdr:spPr>
    </xdr:pic>
    <xdr:clientData/>
  </xdr:twoCellAnchor>
  <xdr:twoCellAnchor editAs="oneCell">
    <xdr:from>
      <xdr:col>1</xdr:col>
      <xdr:colOff>28575</xdr:colOff>
      <xdr:row>214</xdr:row>
      <xdr:rowOff>28575</xdr:rowOff>
    </xdr:from>
    <xdr:to>
      <xdr:col>1</xdr:col>
      <xdr:colOff>752475</xdr:colOff>
      <xdr:row>214</xdr:row>
      <xdr:rowOff>504825</xdr:rowOff>
    </xdr:to>
    <xdr:pic>
      <xdr:nvPicPr>
        <xdr:cNvPr id="427" name="Subgraph-aseenkatkija"/>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111661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323850</xdr:colOff>
      <xdr:row>20</xdr:row>
      <xdr:rowOff>123825</xdr:rowOff>
    </xdr:to>
    <xdr:graphicFrame macro="">
      <xdr:nvGraphicFramePr>
        <xdr:cNvPr id="2" name="Kaavi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581025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85725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6" refreshedBy="Mika Laiti" refreshedVersion="6">
  <cacheSource type="worksheet">
    <worksheetSource ref="A2:BN24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1">
        <m/>
        <s v="autonazi nordfront"/>
        <s v="aut0p0st_b0t autonazi nordfront"/>
        <s v="dkmedier"/>
        <s v="juutalaiset"/>
        <s v="yhteiskunta raha perseestä tuote ravitsemus hyvinvointivaltio terveydenhuolto voitto bisnes yritys menestyminen vastarinta"/>
        <s v="ympäristöteko resurssiviisaus"/>
        <s v="kukkavirta188"/>
        <s v="turku188"/>
        <s v="nmr2022"/>
        <s v="stockholm"/>
      </sharedItems>
    </cacheField>
    <cacheField name="Media in Tweet">
      <sharedItems containsBlank="1" containsMixedTypes="0" count="0"/>
    </cacheField>
    <cacheField name="Tweet Image File">
      <sharedItems containsBlank="1" containsMixedTypes="0" count="0"/>
    </cacheField>
    <cacheField name="Tweet Date (UTC)" numFmtId="22">
      <sharedItems containsSemiMixedTypes="0" containsNonDate="0" containsDate="1" containsString="0" containsMixedTypes="0" count="244">
        <d v="2019-08-09T22:54:41.000"/>
        <d v="2019-08-09T21:02:06.000"/>
        <d v="2019-08-09T20:39:12.000"/>
        <d v="2019-08-10T10:27:47.000"/>
        <d v="2019-08-10T10:28:37.000"/>
        <d v="2019-08-10T14:23:38.000"/>
        <d v="2019-08-11T13:38:37.000"/>
        <d v="2019-08-11T13:44:15.000"/>
        <d v="2019-08-11T13:48:47.000"/>
        <d v="2019-08-11T13:53:13.000"/>
        <d v="2019-08-11T14:21:20.000"/>
        <d v="2019-08-11T15:09:51.000"/>
        <d v="2019-08-11T15:50:25.000"/>
        <d v="2019-08-11T17:59:02.000"/>
        <d v="2019-07-16T19:08:44.000"/>
        <d v="2019-08-11T18:12:04.000"/>
        <d v="2019-08-11T18:41:49.000"/>
        <d v="2019-08-11T18:52:56.000"/>
        <d v="2019-08-11T19:18:43.000"/>
        <d v="2019-08-11T19:19:42.000"/>
        <d v="2019-08-11T19:23:14.000"/>
        <d v="2019-08-11T19:23:38.000"/>
        <d v="2019-08-11T19:29:59.000"/>
        <d v="2019-08-11T19:31:54.000"/>
        <d v="2019-08-11T19:32:35.000"/>
        <d v="2019-08-11T19:55:29.000"/>
        <d v="2019-08-11T20:17:28.000"/>
        <d v="2019-08-11T20:18:44.000"/>
        <d v="2019-08-11T18:43:04.000"/>
        <d v="2019-08-11T20:25:07.000"/>
        <d v="2019-08-11T20:59:30.000"/>
        <d v="2019-08-11T21:18:51.000"/>
        <d v="2019-08-11T21:25:32.000"/>
        <d v="2019-08-11T22:05:17.000"/>
        <d v="2019-08-11T22:34:34.000"/>
        <d v="2019-08-11T22:59:56.000"/>
        <d v="2019-08-12T03:36:03.000"/>
        <d v="2019-08-12T05:30:16.000"/>
        <d v="2019-08-12T05:57:24.000"/>
        <d v="2019-08-12T06:01:59.000"/>
        <d v="2019-08-11T21:24:34.000"/>
        <d v="2019-08-11T20:02:33.000"/>
        <d v="2019-08-12T06:05:52.000"/>
        <d v="2019-08-12T06:55:33.000"/>
        <d v="2019-08-12T06:02:57.000"/>
        <d v="2019-08-12T06:55:58.000"/>
        <d v="2019-08-10T07:02:20.000"/>
        <d v="2019-08-12T07:02:28.000"/>
        <d v="2019-08-12T07:03:21.000"/>
        <d v="2019-08-12T09:32:42.000"/>
        <d v="2019-08-12T09:45:52.000"/>
        <d v="2019-08-12T10:10:10.000"/>
        <d v="2019-08-12T16:05:02.000"/>
        <d v="2019-08-12T17:22:03.000"/>
        <d v="2019-08-12T17:25:03.000"/>
        <d v="2019-08-12T17:36:00.000"/>
        <d v="2019-08-12T18:02:57.000"/>
        <d v="2019-08-11T20:24:21.000"/>
        <d v="2019-08-12T19:20:18.000"/>
        <d v="2019-08-12T19:32:55.000"/>
        <d v="2019-08-12T19:46:14.000"/>
        <d v="2019-08-12T21:20:02.000"/>
        <d v="2019-08-12T21:50:32.000"/>
        <d v="2019-08-12T22:04:58.000"/>
        <d v="2019-08-13T02:44:14.000"/>
        <d v="2019-08-13T06:09:37.000"/>
        <d v="2019-08-13T08:02:13.000"/>
        <d v="2019-08-13T08:07:41.000"/>
        <d v="2019-08-11T19:15:32.000"/>
        <d v="2019-08-11T21:11:55.000"/>
        <d v="2019-08-13T08:09:40.000"/>
        <d v="2019-08-10T14:14:10.000"/>
        <d v="2019-08-10T14:26:23.000"/>
        <d v="2019-08-13T08:35:42.000"/>
        <d v="2019-08-13T08:56:47.000"/>
        <d v="2019-08-13T09:10:49.000"/>
        <d v="2019-08-13T10:19:30.000"/>
        <d v="2019-08-12T17:21:10.000"/>
        <d v="2019-08-13T13:37:28.000"/>
        <d v="2019-08-13T14:43:58.000"/>
        <d v="2019-08-13T18:21:12.000"/>
        <d v="2019-08-13T19:56:14.000"/>
        <d v="2019-08-13T22:15:58.000"/>
        <d v="2019-08-12T21:02:38.000"/>
        <d v="2019-08-14T00:15:24.000"/>
        <d v="2019-08-14T03:02:50.000"/>
        <d v="2019-08-14T06:51:46.000"/>
        <d v="2019-08-14T07:03:20.000"/>
        <d v="2019-08-14T10:23:35.000"/>
        <d v="2019-08-14T10:37:46.000"/>
        <d v="2019-08-14T11:04:59.000"/>
        <d v="2019-08-14T11:07:21.000"/>
        <d v="2019-08-14T11:13:14.000"/>
        <d v="2019-08-14T12:32:57.000"/>
        <d v="2019-08-14T12:40:23.000"/>
        <d v="2019-08-14T13:14:20.000"/>
        <d v="2019-08-14T13:21:43.000"/>
        <d v="2019-08-14T20:40:39.000"/>
        <d v="2019-08-15T05:17:53.000"/>
        <d v="2019-08-15T05:18:05.000"/>
        <d v="2019-08-15T06:38:41.000"/>
        <d v="2019-08-15T06:04:51.000"/>
        <d v="2019-08-15T07:05:53.000"/>
        <d v="2019-08-15T07:06:42.000"/>
        <d v="2019-08-15T09:31:37.000"/>
        <d v="2019-08-15T14:07:21.000"/>
        <d v="2019-08-15T14:55:50.000"/>
        <d v="2019-08-15T18:20:31.000"/>
        <d v="2019-08-16T16:07:34.000"/>
        <d v="2019-08-15T00:40:21.000"/>
        <d v="2019-08-15T05:40:13.000"/>
        <d v="2019-08-15T09:31:49.000"/>
        <d v="2019-08-16T20:40:22.000"/>
        <d v="2019-08-16T23:36:44.000"/>
        <d v="2019-08-11T13:37:44.000"/>
        <d v="2019-08-17T10:23:39.000"/>
        <d v="2019-08-15T06:59:28.000"/>
        <d v="2019-08-17T10:40:02.000"/>
        <d v="2019-08-16T20:03:31.000"/>
        <d v="2019-08-17T07:49:53.000"/>
        <d v="2019-08-17T10:44:21.000"/>
        <d v="2019-08-12T15:57:59.000"/>
        <d v="2019-08-17T11:02:32.000"/>
        <d v="2019-08-17T11:04:34.000"/>
        <d v="2019-08-17T11:37:44.000"/>
        <d v="2017-04-25T13:07:29.000"/>
        <d v="2019-08-14T11:04:15.000"/>
        <d v="2019-08-17T11:38:26.000"/>
        <d v="2019-08-17T11:46:23.000"/>
        <d v="2019-08-17T13:04:14.000"/>
        <d v="2019-08-17T13:26:49.000"/>
        <d v="2019-08-09T18:42:00.000"/>
        <d v="2019-08-13T14:33:08.000"/>
        <d v="2019-08-14T10:00:52.000"/>
        <d v="2019-08-15T16:48:02.000"/>
        <d v="2019-08-17T15:27:17.000"/>
        <d v="2019-08-17T17:38:57.000"/>
        <d v="2019-08-09T17:47:02.000"/>
        <d v="2019-08-10T17:47:03.000"/>
        <d v="2019-08-11T17:47:04.000"/>
        <d v="2019-08-12T02:17:00.000"/>
        <d v="2019-08-12T17:47:04.000"/>
        <d v="2019-08-13T17:47:03.000"/>
        <d v="2019-08-14T17:47:04.000"/>
        <d v="2019-08-15T17:47:05.000"/>
        <d v="2019-08-16T17:47:03.000"/>
        <d v="2019-08-17T17:47:04.000"/>
        <d v="2019-08-09T18:12:39.000"/>
        <d v="2019-08-09T18:14:33.000"/>
        <d v="2019-08-11T18:18:35.000"/>
        <d v="2019-08-11T18:21:46.000"/>
        <d v="2019-08-11T18:26:16.000"/>
        <d v="2019-08-11T18:30:17.000"/>
        <d v="2019-08-11T18:34:23.000"/>
        <d v="2019-08-12T18:40:13.000"/>
        <d v="2019-08-12T18:42:13.000"/>
        <d v="2019-08-14T08:06:20.000"/>
        <d v="2019-08-14T08:08:41.000"/>
        <d v="2019-08-14T08:10:01.000"/>
        <d v="2019-08-14T08:11:51.000"/>
        <d v="2019-08-14T08:13:17.000"/>
        <d v="2019-08-15T07:19:48.000"/>
        <d v="2019-08-15T19:30:14.000"/>
        <d v="2019-08-15T19:34:55.000"/>
        <d v="2019-08-17T10:10:23.000"/>
        <d v="2019-08-17T18:32:28.000"/>
        <d v="2019-08-17T18:33:36.000"/>
        <d v="2019-08-17T18:35:11.000"/>
        <d v="2019-08-17T20:55:03.000"/>
        <d v="2019-08-17T16:22:35.000"/>
        <d v="2019-08-17T15:12:48.000"/>
        <d v="2019-08-17T15:21:03.000"/>
        <d v="2019-08-17T22:06:41.000"/>
        <d v="2019-08-17T10:58:23.000"/>
        <d v="2019-08-17T17:34:15.000"/>
        <d v="2019-08-17T23:14:10.000"/>
        <d v="2019-08-17T23:28:04.000"/>
        <d v="2019-08-18T07:28:28.000"/>
        <d v="2019-08-12T15:24:49.000"/>
        <d v="2019-08-12T18:41:46.000"/>
        <d v="2019-08-12T20:04:29.000"/>
        <d v="2019-08-12T21:13:18.000"/>
        <d v="2019-08-12T22:24:33.000"/>
        <d v="2019-08-13T01:25:13.000"/>
        <d v="2019-08-13T02:33:54.000"/>
        <d v="2019-08-13T03:38:26.000"/>
        <d v="2019-08-13T04:45:31.000"/>
        <d v="2019-08-13T06:52:14.000"/>
        <d v="2019-08-13T08:00:18.000"/>
        <d v="2019-08-13T08:56:25.000"/>
        <d v="2019-08-13T11:28:54.000"/>
        <d v="2019-08-13T12:29:18.000"/>
        <d v="2019-08-13T13:40:41.000"/>
        <d v="2019-08-13T23:42:22.000"/>
        <d v="2019-08-18T07:55:25.000"/>
        <d v="2019-08-09T06:48:04.000"/>
        <d v="2019-08-09T10:48:11.000"/>
        <d v="2019-08-09T18:16:11.000"/>
        <d v="2019-08-10T08:16:12.000"/>
        <d v="2019-08-11T10:16:14.000"/>
        <d v="2019-08-11T10:16:15.000"/>
        <d v="2019-08-11T12:16:20.000"/>
        <d v="2019-08-12T06:16:16.000"/>
        <d v="2019-08-12T08:16:14.000"/>
        <d v="2019-08-12T22:55:10.000"/>
        <d v="2019-08-12T22:55:11.000"/>
        <d v="2019-08-13T22:55:08.000"/>
        <d v="2019-08-13T22:55:09.000"/>
        <d v="2019-08-14T08:55:13.000"/>
        <d v="2019-08-14T08:55:14.000"/>
        <d v="2019-08-14T22:55:36.000"/>
        <d v="2019-08-15T06:55:44.000"/>
        <d v="2019-08-15T06:55:45.000"/>
        <d v="2019-08-16T10:33:25.000"/>
        <d v="2019-08-16T10:33:27.000"/>
        <d v="2019-08-16T18:33:52.000"/>
        <d v="2019-08-17T06:33:12.000"/>
        <d v="2019-08-17T10:33:25.000"/>
        <d v="2019-08-18T10:33:49.000"/>
        <d v="2019-08-16T06:42:44.000"/>
        <d v="2019-08-17T05:19:52.000"/>
        <d v="2019-08-18T11:47:15.000"/>
        <d v="2019-08-18T12:16:50.000"/>
        <d v="2019-08-12T15:46:15.000"/>
        <d v="2019-08-16T19:36:00.000"/>
        <d v="2019-08-15T09:30:33.000"/>
        <d v="2019-08-17T10:20:04.000"/>
        <d v="2019-08-17T10:31:55.000"/>
        <d v="2019-08-07T17:58:34.000"/>
        <d v="2019-08-12T23:27:37.000"/>
        <d v="2019-08-14T23:35:59.000"/>
        <d v="2019-08-15T05:36:20.000"/>
        <d v="2019-08-15T06:43:29.000"/>
        <d v="2019-08-16T10:32:30.000"/>
        <d v="2019-08-16T11:29:43.000"/>
        <d v="2019-08-16T17:02:06.000"/>
        <d v="2019-08-17T06:07:52.000"/>
        <d v="2019-08-17T07:24:57.000"/>
        <d v="2019-08-17T10:02:33.000"/>
        <d v="2019-08-18T09:34:39.000"/>
        <d v="2019-08-17T10:32:02.000"/>
        <d v="2019-08-18T14:29:31.000"/>
        <d v="2019-08-18T14:31:18.000"/>
        <d v="2019-08-18T14:39:06.000"/>
      </sharedItems>
      <fieldGroup par="68" base="22">
        <rangePr groupBy="hours" autoEnd="1" autoStart="1" startDate="2017-04-25T13:07:29.000" endDate="2019-08-18T14:39:06.000"/>
        <groupItems count="26">
          <s v="&lt;25.4.2017"/>
          <s v="0"/>
          <s v="1"/>
          <s v="2"/>
          <s v="3"/>
          <s v="4"/>
          <s v="5"/>
          <s v="6"/>
          <s v="7"/>
          <s v="8"/>
          <s v="9"/>
          <s v="10"/>
          <s v="11"/>
          <s v="12"/>
          <s v="13"/>
          <s v="14"/>
          <s v="15"/>
          <s v="16"/>
          <s v="17"/>
          <s v="18"/>
          <s v="19"/>
          <s v="20"/>
          <s v="21"/>
          <s v="22"/>
          <s v="23"/>
          <s v="&gt;18.8.2019"/>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Päivät (Tweet Date (UTC))" databaseField="0">
      <sharedItems containsMixedTypes="0" count="0"/>
      <fieldGroup base="22">
        <rangePr groupBy="days" autoEnd="1" autoStart="1" startDate="2017-04-25T13:07:29.000" endDate="2019-08-18T14:39:06.000"/>
        <groupItems count="368">
          <s v="&lt;25.4.2017"/>
          <s v="1.tammi"/>
          <s v="2.tammi"/>
          <s v="3.tammi"/>
          <s v="4.tammi"/>
          <s v="5.tammi"/>
          <s v="6.tammi"/>
          <s v="7.tammi"/>
          <s v="8.tammi"/>
          <s v="9.tammi"/>
          <s v="10.tammi"/>
          <s v="11.tammi"/>
          <s v="12.tammi"/>
          <s v="13.tammi"/>
          <s v="14.tammi"/>
          <s v="15.tammi"/>
          <s v="16.tammi"/>
          <s v="17.tammi"/>
          <s v="18.tammi"/>
          <s v="19.tammi"/>
          <s v="20.tammi"/>
          <s v="21.tammi"/>
          <s v="22.tammi"/>
          <s v="23.tammi"/>
          <s v="24.tammi"/>
          <s v="25.tammi"/>
          <s v="26.tammi"/>
          <s v="27.tammi"/>
          <s v="28.tammi"/>
          <s v="29.tammi"/>
          <s v="30.tammi"/>
          <s v="31.tammi"/>
          <s v="1.helmi"/>
          <s v="2.helmi"/>
          <s v="3.helmi"/>
          <s v="4.helmi"/>
          <s v="5.helmi"/>
          <s v="6.helmi"/>
          <s v="7.helmi"/>
          <s v="8.helmi"/>
          <s v="9.helmi"/>
          <s v="10.helmi"/>
          <s v="11.helmi"/>
          <s v="12.helmi"/>
          <s v="13.helmi"/>
          <s v="14.helmi"/>
          <s v="15.helmi"/>
          <s v="16.helmi"/>
          <s v="17.helmi"/>
          <s v="18.helmi"/>
          <s v="19.helmi"/>
          <s v="20.helmi"/>
          <s v="21.helmi"/>
          <s v="22.helmi"/>
          <s v="23.helmi"/>
          <s v="24.helmi"/>
          <s v="25.helmi"/>
          <s v="26.helmi"/>
          <s v="27.helmi"/>
          <s v="28.helmi"/>
          <s v="29.helmi"/>
          <s v="1.maalis"/>
          <s v="2.maalis"/>
          <s v="3.maalis"/>
          <s v="4.maalis"/>
          <s v="5.maalis"/>
          <s v="6.maalis"/>
          <s v="7.maalis"/>
          <s v="8.maalis"/>
          <s v="9.maalis"/>
          <s v="10.maalis"/>
          <s v="11.maalis"/>
          <s v="12.maalis"/>
          <s v="13.maalis"/>
          <s v="14.maalis"/>
          <s v="15.maalis"/>
          <s v="16.maalis"/>
          <s v="17.maalis"/>
          <s v="18.maalis"/>
          <s v="19.maalis"/>
          <s v="20.maalis"/>
          <s v="21.maalis"/>
          <s v="22.maalis"/>
          <s v="23.maalis"/>
          <s v="24.maalis"/>
          <s v="25.maalis"/>
          <s v="26.maalis"/>
          <s v="27.maalis"/>
          <s v="28.maalis"/>
          <s v="29.maalis"/>
          <s v="30.maalis"/>
          <s v="31.maalis"/>
          <s v="1.huhti"/>
          <s v="2.huhti"/>
          <s v="3.huhti"/>
          <s v="4.huhti"/>
          <s v="5.huhti"/>
          <s v="6.huhti"/>
          <s v="7.huhti"/>
          <s v="8.huhti"/>
          <s v="9.huhti"/>
          <s v="10.huhti"/>
          <s v="11.huhti"/>
          <s v="12.huhti"/>
          <s v="13.huhti"/>
          <s v="14.huhti"/>
          <s v="15.huhti"/>
          <s v="16.huhti"/>
          <s v="17.huhti"/>
          <s v="18.huhti"/>
          <s v="19.huhti"/>
          <s v="20.huhti"/>
          <s v="21.huhti"/>
          <s v="22.huhti"/>
          <s v="23.huhti"/>
          <s v="24.huhti"/>
          <s v="25.huhti"/>
          <s v="26.huhti"/>
          <s v="27.huhti"/>
          <s v="28.huhti"/>
          <s v="29.huhti"/>
          <s v="30.huhti"/>
          <s v="1.touko"/>
          <s v="2.touko"/>
          <s v="3.touko"/>
          <s v="4.touko"/>
          <s v="5.touko"/>
          <s v="6.touko"/>
          <s v="7.touko"/>
          <s v="8.touko"/>
          <s v="9.touko"/>
          <s v="10.touko"/>
          <s v="11.touko"/>
          <s v="12.touko"/>
          <s v="13.touko"/>
          <s v="14.touko"/>
          <s v="15.touko"/>
          <s v="16.touko"/>
          <s v="17.touko"/>
          <s v="18.touko"/>
          <s v="19.touko"/>
          <s v="20.touko"/>
          <s v="21.touko"/>
          <s v="22.touko"/>
          <s v="23.touko"/>
          <s v="24.touko"/>
          <s v="25.touko"/>
          <s v="26.touko"/>
          <s v="27.touko"/>
          <s v="28.touko"/>
          <s v="29.touko"/>
          <s v="30.touko"/>
          <s v="31.touko"/>
          <s v="1.kesä"/>
          <s v="2.kesä"/>
          <s v="3.kesä"/>
          <s v="4.kesä"/>
          <s v="5.kesä"/>
          <s v="6.kesä"/>
          <s v="7.kesä"/>
          <s v="8.kesä"/>
          <s v="9.kesä"/>
          <s v="10.kesä"/>
          <s v="11.kesä"/>
          <s v="12.kesä"/>
          <s v="13.kesä"/>
          <s v="14.kesä"/>
          <s v="15.kesä"/>
          <s v="16.kesä"/>
          <s v="17.kesä"/>
          <s v="18.kesä"/>
          <s v="19.kesä"/>
          <s v="20.kesä"/>
          <s v="21.kesä"/>
          <s v="22.kesä"/>
          <s v="23.kesä"/>
          <s v="24.kesä"/>
          <s v="25.kesä"/>
          <s v="26.kesä"/>
          <s v="27.kesä"/>
          <s v="28.kesä"/>
          <s v="29.kesä"/>
          <s v="30.kesä"/>
          <s v="1.heinä"/>
          <s v="2.heinä"/>
          <s v="3.heinä"/>
          <s v="4.heinä"/>
          <s v="5.heinä"/>
          <s v="6.heinä"/>
          <s v="7.heinä"/>
          <s v="8.heinä"/>
          <s v="9.heinä"/>
          <s v="10.heinä"/>
          <s v="11.heinä"/>
          <s v="12.heinä"/>
          <s v="13.heinä"/>
          <s v="14.heinä"/>
          <s v="15.heinä"/>
          <s v="16.heinä"/>
          <s v="17.heinä"/>
          <s v="18.heinä"/>
          <s v="19.heinä"/>
          <s v="20.heinä"/>
          <s v="21.heinä"/>
          <s v="22.heinä"/>
          <s v="23.heinä"/>
          <s v="24.heinä"/>
          <s v="25.heinä"/>
          <s v="26.heinä"/>
          <s v="27.heinä"/>
          <s v="28.heinä"/>
          <s v="29.heinä"/>
          <s v="30.heinä"/>
          <s v="31.heinä"/>
          <s v="1.elo"/>
          <s v="2.elo"/>
          <s v="3.elo"/>
          <s v="4.elo"/>
          <s v="5.elo"/>
          <s v="6.elo"/>
          <s v="7.elo"/>
          <s v="8.elo"/>
          <s v="9.elo"/>
          <s v="10.elo"/>
          <s v="11.elo"/>
          <s v="12.elo"/>
          <s v="13.elo"/>
          <s v="14.elo"/>
          <s v="15.elo"/>
          <s v="16.elo"/>
          <s v="17.elo"/>
          <s v="18.elo"/>
          <s v="19.elo"/>
          <s v="20.elo"/>
          <s v="21.elo"/>
          <s v="22.elo"/>
          <s v="23.elo"/>
          <s v="24.elo"/>
          <s v="25.elo"/>
          <s v="26.elo"/>
          <s v="27.elo"/>
          <s v="28.elo"/>
          <s v="29.elo"/>
          <s v="30.elo"/>
          <s v="31.elo"/>
          <s v="1.syys"/>
          <s v="2.syys"/>
          <s v="3.syys"/>
          <s v="4.syys"/>
          <s v="5.syys"/>
          <s v="6.syys"/>
          <s v="7.syys"/>
          <s v="8.syys"/>
          <s v="9.syys"/>
          <s v="10.syys"/>
          <s v="11.syys"/>
          <s v="12.syys"/>
          <s v="13.syys"/>
          <s v="14.syys"/>
          <s v="15.syys"/>
          <s v="16.syys"/>
          <s v="17.syys"/>
          <s v="18.syys"/>
          <s v="19.syys"/>
          <s v="20.syys"/>
          <s v="21.syys"/>
          <s v="22.syys"/>
          <s v="23.syys"/>
          <s v="24.syys"/>
          <s v="25.syys"/>
          <s v="26.syys"/>
          <s v="27.syys"/>
          <s v="28.syys"/>
          <s v="29.syys"/>
          <s v="30.syys"/>
          <s v="1.loka"/>
          <s v="2.loka"/>
          <s v="3.loka"/>
          <s v="4.loka"/>
          <s v="5.loka"/>
          <s v="6.loka"/>
          <s v="7.loka"/>
          <s v="8.loka"/>
          <s v="9.loka"/>
          <s v="10.loka"/>
          <s v="11.loka"/>
          <s v="12.loka"/>
          <s v="13.loka"/>
          <s v="14.loka"/>
          <s v="15.loka"/>
          <s v="16.loka"/>
          <s v="17.loka"/>
          <s v="18.loka"/>
          <s v="19.loka"/>
          <s v="20.loka"/>
          <s v="21.loka"/>
          <s v="22.loka"/>
          <s v="23.loka"/>
          <s v="24.loka"/>
          <s v="25.loka"/>
          <s v="26.loka"/>
          <s v="27.loka"/>
          <s v="28.loka"/>
          <s v="29.loka"/>
          <s v="30.loka"/>
          <s v="31.loka"/>
          <s v="1.marras"/>
          <s v="2.marras"/>
          <s v="3.marras"/>
          <s v="4.marras"/>
          <s v="5.marras"/>
          <s v="6.marras"/>
          <s v="7.marras"/>
          <s v="8.marras"/>
          <s v="9.marras"/>
          <s v="10.marras"/>
          <s v="11.marras"/>
          <s v="12.marras"/>
          <s v="13.marras"/>
          <s v="14.marras"/>
          <s v="15.marras"/>
          <s v="16.marras"/>
          <s v="17.marras"/>
          <s v="18.marras"/>
          <s v="19.marras"/>
          <s v="20.marras"/>
          <s v="21.marras"/>
          <s v="22.marras"/>
          <s v="23.marras"/>
          <s v="24.marras"/>
          <s v="25.marras"/>
          <s v="26.marras"/>
          <s v="27.marras"/>
          <s v="28.marras"/>
          <s v="29.marras"/>
          <s v="30.marras"/>
          <s v="1.joulu"/>
          <s v="2.joulu"/>
          <s v="3.joulu"/>
          <s v="4.joulu"/>
          <s v="5.joulu"/>
          <s v="6.joulu"/>
          <s v="7.joulu"/>
          <s v="8.joulu"/>
          <s v="9.joulu"/>
          <s v="10.joulu"/>
          <s v="11.joulu"/>
          <s v="12.joulu"/>
          <s v="13.joulu"/>
          <s v="14.joulu"/>
          <s v="15.joulu"/>
          <s v="16.joulu"/>
          <s v="17.joulu"/>
          <s v="18.joulu"/>
          <s v="19.joulu"/>
          <s v="20.joulu"/>
          <s v="21.joulu"/>
          <s v="22.joulu"/>
          <s v="23.joulu"/>
          <s v="24.joulu"/>
          <s v="25.joulu"/>
          <s v="26.joulu"/>
          <s v="27.joulu"/>
          <s v="28.joulu"/>
          <s v="29.joulu"/>
          <s v="30.joulu"/>
          <s v="31.joulu"/>
          <s v="&gt;18.8.2019"/>
        </groupItems>
      </fieldGroup>
    </cacheField>
    <cacheField name="Kuukaudet (Tweet Date (UTC))" databaseField="0">
      <sharedItems containsMixedTypes="0" count="0"/>
      <fieldGroup base="22">
        <rangePr groupBy="months" autoEnd="1" autoStart="1" startDate="2017-04-25T13:07:29.000" endDate="2019-08-18T14:39:06.000"/>
        <groupItems count="14">
          <s v="&lt;25.4.2017"/>
          <s v="tammi"/>
          <s v="helmi"/>
          <s v="maalis"/>
          <s v="huhti"/>
          <s v="touko"/>
          <s v="kesä"/>
          <s v="heinä"/>
          <s v="elo"/>
          <s v="syys"/>
          <s v="loka"/>
          <s v="marras"/>
          <s v="joulu"/>
          <s v="&gt;18.8.2019"/>
        </groupItems>
      </fieldGroup>
    </cacheField>
    <cacheField name="Vuodet (Tweet Date (UTC))" databaseField="0">
      <sharedItems containsMixedTypes="0" count="0"/>
      <fieldGroup base="22">
        <rangePr groupBy="years" autoEnd="1" autoStart="1" startDate="2017-04-25T13:07:29.000" endDate="2019-08-18T14:39:06.000"/>
        <groupItems count="5">
          <s v="&lt;25.4.2017"/>
          <s v="2017"/>
          <s v="2018"/>
          <s v="2019"/>
          <s v="&gt;18.8.2019"/>
        </groupItems>
      </fieldGroup>
    </cacheField>
  </cacheFields>
  <extLst>
    <ext xmlns:x14="http://schemas.microsoft.com/office/spreadsheetml/2009/9/main" uri="{725AE2AE-9491-48be-B2B4-4EB974FC3084}">
      <x14:pivotCacheDefinition pivotCacheId="711609586"/>
    </ext>
  </extLst>
</pivotCacheDefinition>
</file>

<file path=xl/pivotCache/pivotCacheRecords1.xml><?xml version="1.0" encoding="utf-8"?>
<pivotCacheRecords xmlns="http://schemas.openxmlformats.org/spreadsheetml/2006/main" xmlns:r="http://schemas.openxmlformats.org/officeDocument/2006/relationships" count="246">
  <r>
    <s v="attiandersson"/>
    <s v="bladetledare"/>
    <m/>
    <m/>
    <m/>
    <m/>
    <m/>
    <m/>
    <m/>
    <m/>
    <s v="No"/>
    <n v="3"/>
    <m/>
    <m/>
    <x v="0"/>
    <d v="2019-08-09T22:54:41.000"/>
    <s v="@JGynnhammar @JohanGJohansson @oisincantwell @aminamnzr @andreascervenka @Erik_Helmerson @ErikNiva @Solsjo @bladetledare De värsta övertrampen gjorde dock Arbetaren, som publicerade en vidrig text med uthängningar som Nordfront snodde och publicerade rakt av, och Expressen med Thomas Mattssons till smicker klent kamouflerade uthängning på Expressen kultur. Både fick mycket hård kritik i PON."/>
    <m/>
    <m/>
    <x v="0"/>
    <m/>
    <s v="http://pbs.twimg.com/profile_images/1083813122065002496/Zv200g1j_normal.jpg"/>
    <x v="0"/>
    <d v="2019-08-09T00:00:00.000"/>
    <s v="22:54:41"/>
    <s v="https://twitter.com/attiandersson/status/1159961224035143680"/>
    <m/>
    <m/>
    <s v="1159961224035143680"/>
    <s v="1159959333075148801"/>
    <b v="0"/>
    <n v="0"/>
    <s v="3445619835"/>
    <b v="0"/>
    <s v="sv"/>
    <m/>
    <s v=""/>
    <b v="0"/>
    <n v="0"/>
    <s v=""/>
    <s v="Twitter for Android"/>
    <b v="0"/>
    <s v="1159959333075148801"/>
    <s v="Tweet"/>
    <n v="0"/>
    <n v="0"/>
    <s v="14,4724916,56,6084268 _x000a_15,237263,56,6084268 _x000a_15,237263,57,2282514 _x000a_14,4724916,57,2282514"/>
    <s v="Sweden"/>
    <s v="SE"/>
    <s v="Växjö, Sverige"/>
    <s v="7c70f10bed12be16"/>
    <s v="Växjö"/>
    <s v="city"/>
    <s v="https://api.twitter.com/1.1/geo/id/7c70f10bed12be16.json"/>
    <n v="1"/>
    <s v="10"/>
    <s v="10"/>
    <m/>
    <m/>
    <m/>
    <m/>
    <m/>
    <m/>
    <m/>
    <m/>
    <m/>
  </r>
  <r>
    <s v="abrahamsson_sv"/>
    <s v="christersfeir"/>
    <m/>
    <m/>
    <m/>
    <m/>
    <m/>
    <m/>
    <m/>
    <m/>
    <s v="No"/>
    <n v="12"/>
    <m/>
    <m/>
    <x v="0"/>
    <d v="2019-08-09T21:02:06.000"/>
    <s v="@Karpstryparn_II @rektorhamid @ChristerSfeir Jag tycker det är för jobbigt att väga alla ord på guldvåg. Jag står fast vid obskyrt. Visst såg jag att det fanns andra länkar också, men Nordfront, som var placerad högst upp, var den jag fastnade för. Så Nordfront är för NMR ungefär vad Aftonbladet är för Socialdemokraterna?"/>
    <m/>
    <m/>
    <x v="0"/>
    <m/>
    <s v="http://pbs.twimg.com/profile_images/1009387782874202112/phlRHKty_normal.jpg"/>
    <x v="1"/>
    <d v="2019-08-09T00:00:00.000"/>
    <s v="21:02:06"/>
    <s v="https://twitter.com/abrahamsson_sv/status/1159932892790886401"/>
    <m/>
    <m/>
    <s v="1159932892790886401"/>
    <s v="1159927130492407810"/>
    <b v="0"/>
    <n v="0"/>
    <s v="1286355966"/>
    <b v="0"/>
    <s v="sv"/>
    <m/>
    <s v=""/>
    <b v="0"/>
    <n v="0"/>
    <s v=""/>
    <s v="Twitter Web App"/>
    <b v="0"/>
    <s v="1159927130492407810"/>
    <s v="Tweet"/>
    <n v="0"/>
    <n v="0"/>
    <m/>
    <m/>
    <m/>
    <m/>
    <m/>
    <m/>
    <m/>
    <m/>
    <n v="1"/>
    <s v="17"/>
    <s v="17"/>
    <m/>
    <m/>
    <m/>
    <m/>
    <m/>
    <m/>
    <m/>
    <m/>
    <m/>
  </r>
  <r>
    <s v="karpstryparn_ii"/>
    <s v="christersfeir"/>
    <m/>
    <m/>
    <m/>
    <m/>
    <m/>
    <m/>
    <m/>
    <m/>
    <s v="No"/>
    <n v="13"/>
    <m/>
    <m/>
    <x v="0"/>
    <d v="2019-08-09T20:39:12.000"/>
    <s v="@Abrahamsson_sv @rektorhamid @ChristerSfeir Absolut, allting är relativt, där är jag helt enig med dig. Men angående obskyrt: Kunde du inte komma på något bättre? För om du inte har sett det så länkar jag till annat också. Nej, du länkar inte till NMR:s hemsida, även om Nordfront är NMR:s nyhetsorgan så är det inte NMR."/>
    <m/>
    <m/>
    <x v="0"/>
    <m/>
    <s v="http://pbs.twimg.com/profile_images/1095689864341790725/s-ckgiF1_normal.png"/>
    <x v="2"/>
    <d v="2019-08-09T00:00:00.000"/>
    <s v="20:39:12"/>
    <s v="https://twitter.com/karpstryparn_ii/status/1159927130492407810"/>
    <m/>
    <m/>
    <s v="1159927130492407810"/>
    <s v="1159905823629484034"/>
    <b v="0"/>
    <n v="0"/>
    <s v="1009383027796054016"/>
    <b v="0"/>
    <s v="sv"/>
    <m/>
    <s v=""/>
    <b v="0"/>
    <n v="0"/>
    <s v=""/>
    <s v="Twitter Web App"/>
    <b v="0"/>
    <s v="1159905823629484034"/>
    <s v="Tweet"/>
    <n v="0"/>
    <n v="0"/>
    <m/>
    <m/>
    <m/>
    <m/>
    <m/>
    <m/>
    <m/>
    <m/>
    <n v="3"/>
    <s v="17"/>
    <s v="17"/>
    <m/>
    <m/>
    <m/>
    <m/>
    <m/>
    <m/>
    <m/>
    <m/>
    <m/>
  </r>
  <r>
    <s v="karpstryparn_ii"/>
    <s v="christersfeir"/>
    <m/>
    <m/>
    <m/>
    <m/>
    <m/>
    <m/>
    <m/>
    <m/>
    <s v="No"/>
    <n v="14"/>
    <m/>
    <m/>
    <x v="0"/>
    <d v="2019-08-10T10:27:47.000"/>
    <s v="@Abrahamsson_sv @rektorhamid @ChristerSfeir Ja, det är ju upp till dig vilka ord du vill väga naturligtvis. Angående obskyrt: Uppenbarligen så lever vi i skilda världar, för obskyrt är det verkligen inte. Angående högst upp: Hehe, just DÅ var Nordfront det, ja, men den nyhet som är först för tillfället hamnar högst upp."/>
    <m/>
    <m/>
    <x v="0"/>
    <m/>
    <s v="http://pbs.twimg.com/profile_images/1095689864341790725/s-ckgiF1_normal.png"/>
    <x v="3"/>
    <d v="2019-08-10T00:00:00.000"/>
    <s v="10:27:47"/>
    <s v="https://twitter.com/karpstryparn_ii/status/1160135646939402242"/>
    <m/>
    <m/>
    <s v="1160135646939402242"/>
    <s v="1159932892790886401"/>
    <b v="0"/>
    <n v="0"/>
    <s v="1009383027796054016"/>
    <b v="0"/>
    <s v="sv"/>
    <m/>
    <s v=""/>
    <b v="0"/>
    <n v="0"/>
    <s v=""/>
    <s v="Twitter Web App"/>
    <b v="0"/>
    <s v="1159932892790886401"/>
    <s v="Tweet"/>
    <n v="0"/>
    <n v="0"/>
    <m/>
    <m/>
    <m/>
    <m/>
    <m/>
    <m/>
    <m/>
    <m/>
    <n v="3"/>
    <s v="17"/>
    <s v="17"/>
    <m/>
    <m/>
    <m/>
    <m/>
    <m/>
    <m/>
    <m/>
    <m/>
    <m/>
  </r>
  <r>
    <s v="karpstryparn_ii"/>
    <s v="christersfeir"/>
    <m/>
    <m/>
    <m/>
    <m/>
    <m/>
    <m/>
    <m/>
    <m/>
    <s v="No"/>
    <n v="15"/>
    <m/>
    <m/>
    <x v="0"/>
    <d v="2019-08-10T10:28:37.000"/>
    <s v="@Abrahamsson_sv @rektorhamid @ChristerSfeir Angående &quot;Så Nordfront är för NMR ungefär vad Aftonbladet är för Socialdemokraterna?&quot;: Japp. Bra jämförelse förresten."/>
    <m/>
    <m/>
    <x v="0"/>
    <m/>
    <s v="http://pbs.twimg.com/profile_images/1095689864341790725/s-ckgiF1_normal.png"/>
    <x v="4"/>
    <d v="2019-08-10T00:00:00.000"/>
    <s v="10:28:37"/>
    <s v="https://twitter.com/karpstryparn_ii/status/1160135858965663744"/>
    <m/>
    <m/>
    <s v="1160135858965663744"/>
    <s v="1159932892790886401"/>
    <b v="0"/>
    <n v="1"/>
    <s v="1009383027796054016"/>
    <b v="0"/>
    <s v="sv"/>
    <m/>
    <s v=""/>
    <b v="0"/>
    <n v="0"/>
    <s v=""/>
    <s v="Twitter Web App"/>
    <b v="0"/>
    <s v="1159932892790886401"/>
    <s v="Tweet"/>
    <n v="0"/>
    <n v="0"/>
    <m/>
    <m/>
    <m/>
    <m/>
    <m/>
    <m/>
    <m/>
    <m/>
    <n v="3"/>
    <s v="17"/>
    <s v="17"/>
    <m/>
    <m/>
    <m/>
    <m/>
    <m/>
    <m/>
    <m/>
    <m/>
    <m/>
  </r>
  <r>
    <s v="fransmeyer"/>
    <s v="mortenstinus"/>
    <m/>
    <m/>
    <m/>
    <m/>
    <m/>
    <m/>
    <m/>
    <m/>
    <s v="No"/>
    <n v="24"/>
    <m/>
    <m/>
    <x v="1"/>
    <d v="2019-08-10T14:23:38.000"/>
    <s v="@mortenstinus Berlingske: &quot;Søren Hviid Pedersen, som repræsenterer en sjælden nationalkonservativ stemme..&quot;_x000a__x000a_Nej, SHP er længere ude end det, når han deltager på Mosbjerg sammen med Danmarks Nationale Front, Nordfront og DNSB miljøet - så er han højreekstremist_x000a__x000a_https://t.co/o9nu27IKaH"/>
    <s v="https://redox.dk/nyheder/mosbjerg-2015-hoejrefloejs-vips-og-blood-honour-sympatisoerer/"/>
    <s v="redox.dk"/>
    <x v="0"/>
    <m/>
    <s v="http://pbs.twimg.com/profile_images/1234560934/7219_158050226499_520566499_3348160_6370743_n_normal.jpg"/>
    <x v="5"/>
    <d v="2019-08-10T00:00:00.000"/>
    <s v="14:23:38"/>
    <s v="https://twitter.com/fransmeyer/status/1160195001042853888"/>
    <m/>
    <m/>
    <s v="1160195001042853888"/>
    <s v="1160185324619874304"/>
    <b v="0"/>
    <n v="5"/>
    <s v="64785998"/>
    <b v="0"/>
    <s v="da"/>
    <m/>
    <s v=""/>
    <b v="0"/>
    <n v="0"/>
    <s v=""/>
    <s v="Twitter Web App"/>
    <b v="0"/>
    <s v="1160185324619874304"/>
    <s v="Tweet"/>
    <n v="0"/>
    <n v="0"/>
    <m/>
    <m/>
    <m/>
    <m/>
    <m/>
    <m/>
    <m/>
    <m/>
    <n v="1"/>
    <s v="28"/>
    <s v="28"/>
    <n v="0"/>
    <n v="0"/>
    <n v="0"/>
    <n v="0"/>
    <n v="0"/>
    <n v="0"/>
    <n v="36"/>
    <n v="100"/>
    <n v="36"/>
  </r>
  <r>
    <s v="eerolasami"/>
    <s v="varisverkosto"/>
    <m/>
    <m/>
    <m/>
    <m/>
    <m/>
    <m/>
    <m/>
    <m/>
    <s v="No"/>
    <n v="25"/>
    <m/>
    <m/>
    <x v="1"/>
    <d v="2019-08-11T13:38:37.000"/>
    <s v="@VarisVerkosto Hyökkäykset kun eivät noudata jotain fanchise-tyyppistä al-Qaida terrorismia tai edes johtajatonta vastarinta-taktiikkaa. Nämä hyökkäykset vaikuttavat juurikin patologisilta, eikä koordinoiduilta."/>
    <m/>
    <m/>
    <x v="0"/>
    <m/>
    <s v="http://pbs.twimg.com/profile_images/1119263658478063617/m8ajQIih_normal.jpg"/>
    <x v="6"/>
    <d v="2019-08-11T00:00:00.000"/>
    <s v="13:38:37"/>
    <s v="https://twitter.com/eerolasami/status/1160546059254403072"/>
    <m/>
    <m/>
    <s v="1160546059254403072"/>
    <s v="1160545158741602304"/>
    <b v="0"/>
    <n v="2"/>
    <s v="2320163971"/>
    <b v="0"/>
    <s v="fi"/>
    <m/>
    <s v=""/>
    <b v="0"/>
    <n v="0"/>
    <s v=""/>
    <s v="Twitter Web App"/>
    <b v="0"/>
    <s v="1160545158741602304"/>
    <s v="Tweet"/>
    <n v="0"/>
    <n v="0"/>
    <m/>
    <m/>
    <m/>
    <m/>
    <m/>
    <m/>
    <m/>
    <m/>
    <n v="1"/>
    <s v="27"/>
    <s v="27"/>
    <n v="0"/>
    <n v="0"/>
    <n v="0"/>
    <n v="0"/>
    <n v="0"/>
    <n v="0"/>
    <n v="23"/>
    <n v="100"/>
    <n v="23"/>
  </r>
  <r>
    <s v="protestera_mera"/>
    <s v="hgtvp_msga"/>
    <m/>
    <m/>
    <m/>
    <m/>
    <m/>
    <m/>
    <m/>
    <m/>
    <s v="No"/>
    <n v="26"/>
    <m/>
    <m/>
    <x v="2"/>
    <d v="2019-08-11T13:44:15.000"/>
    <s v="Ett helt suveränt tal av @Holmqvist_NF från 1 maj 2018 i Boden._x000a__x000a_Mycket bra jobbat, Simon!_x000a__x000a_Detta tal får ni inte missa!_x000a_Gå in på Nordfront och donera en slant också!_x000a__x000a_#NMR2022_x000a__x000a_https://t.co/KQnZ0GobEo"/>
    <m/>
    <m/>
    <x v="0"/>
    <m/>
    <s v="http://pbs.twimg.com/profile_images/1133871356624408577/EDqitmeR_normal.jpg"/>
    <x v="7"/>
    <d v="2019-08-11T00:00:00.000"/>
    <s v="13:44:15"/>
    <s v="https://twitter.com/protestera_mera/status/1160547479793872896"/>
    <m/>
    <m/>
    <s v="1160547479793872896"/>
    <m/>
    <b v="0"/>
    <n v="0"/>
    <s v=""/>
    <b v="0"/>
    <s v="sv"/>
    <m/>
    <s v=""/>
    <b v="0"/>
    <n v="4"/>
    <s v="1160545838827016193"/>
    <s v="Twitter Web App"/>
    <b v="0"/>
    <s v="1160545838827016193"/>
    <s v="Tweet"/>
    <n v="0"/>
    <n v="0"/>
    <m/>
    <m/>
    <m/>
    <m/>
    <m/>
    <m/>
    <m/>
    <m/>
    <n v="1"/>
    <s v="2"/>
    <s v="2"/>
    <m/>
    <m/>
    <m/>
    <m/>
    <m/>
    <m/>
    <m/>
    <m/>
    <m/>
  </r>
  <r>
    <s v="marizanti"/>
    <s v="elizabethhahita"/>
    <m/>
    <m/>
    <m/>
    <m/>
    <m/>
    <m/>
    <m/>
    <m/>
    <s v="No"/>
    <n v="28"/>
    <m/>
    <m/>
    <x v="0"/>
    <d v="2019-08-11T13:48:47.000"/>
    <s v="@lightroom03 @ElizabethHahita Lite som att säga Nordfront är inte judefientliga - de är bara kritiska mot &quot;zionismen&quot;. Utan jämförelse i övrigt."/>
    <m/>
    <m/>
    <x v="0"/>
    <m/>
    <s v="http://pbs.twimg.com/profile_images/1160452241461055488/6ZB1TfnR_normal.jpg"/>
    <x v="8"/>
    <d v="2019-08-11T00:00:00.000"/>
    <s v="13:48:47"/>
    <s v="https://twitter.com/marizanti/status/1160548620472635393"/>
    <m/>
    <m/>
    <s v="1160548620472635393"/>
    <s v="1160542017291739136"/>
    <b v="0"/>
    <n v="0"/>
    <s v="879968332077780992"/>
    <b v="0"/>
    <s v="sv"/>
    <m/>
    <s v=""/>
    <b v="0"/>
    <n v="0"/>
    <s v=""/>
    <s v="Twitter for Android"/>
    <b v="0"/>
    <s v="1160542017291739136"/>
    <s v="Tweet"/>
    <n v="0"/>
    <n v="0"/>
    <m/>
    <m/>
    <m/>
    <m/>
    <m/>
    <m/>
    <m/>
    <m/>
    <n v="1"/>
    <s v="22"/>
    <s v="22"/>
    <m/>
    <m/>
    <m/>
    <m/>
    <m/>
    <m/>
    <m/>
    <m/>
    <m/>
  </r>
  <r>
    <s v="notofnandeu"/>
    <s v="hgtvp_msga"/>
    <m/>
    <m/>
    <m/>
    <m/>
    <m/>
    <m/>
    <m/>
    <m/>
    <s v="No"/>
    <n v="30"/>
    <m/>
    <m/>
    <x v="2"/>
    <d v="2019-08-11T13:53:13.000"/>
    <s v="Ett helt suveränt tal av @Holmqvist_NF från 1 maj 2018 i Boden._x000a__x000a_Mycket bra jobbat, Simon!_x000a__x000a_Detta tal får ni inte missa!_x000a_Gå in på Nordfront och donera en slant också!_x000a__x000a_#NMR2022_x000a__x000a_https://t.co/KQnZ0GobEo"/>
    <m/>
    <m/>
    <x v="0"/>
    <m/>
    <s v="http://pbs.twimg.com/profile_images/1111548659857063936/p0h6OSC2_normal.png"/>
    <x v="9"/>
    <d v="2019-08-11T00:00:00.000"/>
    <s v="13:53:13"/>
    <s v="https://twitter.com/notofnandeu/status/1160549735612243968"/>
    <m/>
    <m/>
    <s v="1160549735612243968"/>
    <m/>
    <b v="0"/>
    <n v="0"/>
    <s v=""/>
    <b v="0"/>
    <s v="sv"/>
    <m/>
    <s v=""/>
    <b v="0"/>
    <n v="4"/>
    <s v="1160545838827016193"/>
    <s v="Twitter Web App"/>
    <b v="0"/>
    <s v="1160545838827016193"/>
    <s v="Tweet"/>
    <n v="0"/>
    <n v="0"/>
    <m/>
    <m/>
    <m/>
    <m/>
    <m/>
    <m/>
    <m/>
    <m/>
    <n v="1"/>
    <s v="2"/>
    <s v="2"/>
    <m/>
    <m/>
    <m/>
    <m/>
    <m/>
    <m/>
    <m/>
    <m/>
    <m/>
  </r>
  <r>
    <s v="kimthecynic"/>
    <s v="sagajo"/>
    <m/>
    <m/>
    <m/>
    <m/>
    <m/>
    <m/>
    <m/>
    <m/>
    <s v="No"/>
    <n v="32"/>
    <m/>
    <m/>
    <x v="0"/>
    <d v="2019-08-11T14:21:20.000"/>
    <s v="@robin_bockman @sagajo Jo, men NYTs story handlar inte om medveten högerextrem konspiration utan om vad och hur miljön kopplas ihop. Chang t ex vare sig styrs* av ryssar eller samarbetar med nordfront. Han deltar ändå._x000a__x000a_*) min bedömning"/>
    <m/>
    <m/>
    <x v="0"/>
    <m/>
    <s v="http://pbs.twimg.com/profile_images/1080405165759492097/r9N7AduA_normal.jpg"/>
    <x v="10"/>
    <d v="2019-08-11T00:00:00.000"/>
    <s v="14:21:20"/>
    <s v="https://twitter.com/kimthecynic/status/1160556811843506177"/>
    <m/>
    <m/>
    <s v="1160556811843506177"/>
    <s v="1160555910844035074"/>
    <b v="0"/>
    <n v="0"/>
    <s v="40841434"/>
    <b v="0"/>
    <s v="sv"/>
    <m/>
    <s v=""/>
    <b v="0"/>
    <n v="0"/>
    <s v=""/>
    <s v="Twitter for iPad"/>
    <b v="0"/>
    <s v="1160555910844035074"/>
    <s v="Tweet"/>
    <n v="0"/>
    <n v="0"/>
    <m/>
    <m/>
    <m/>
    <m/>
    <m/>
    <m/>
    <m/>
    <m/>
    <n v="1"/>
    <s v="21"/>
    <s v="21"/>
    <m/>
    <m/>
    <m/>
    <m/>
    <m/>
    <m/>
    <m/>
    <m/>
    <m/>
  </r>
  <r>
    <s v="broaddict2"/>
    <s v="mikkikauste"/>
    <m/>
    <m/>
    <m/>
    <m/>
    <m/>
    <m/>
    <m/>
    <m/>
    <s v="No"/>
    <n v="34"/>
    <m/>
    <m/>
    <x v="0"/>
    <d v="2019-08-11T15:09:51.000"/>
    <s v="@MakelaMika @freddiwaselius @mikkikauste Ja jos esim. vastarinta on vahvaa, tulee kutsua vaikkapa poliisi. Opettaja ei voi antautua miten voimakkaan väkivallan käyttöön tahansa."/>
    <m/>
    <m/>
    <x v="0"/>
    <m/>
    <s v="http://pbs.twimg.com/profile_images/1065204413931929602/wDows1XR_normal.jpg"/>
    <x v="11"/>
    <d v="2019-08-11T00:00:00.000"/>
    <s v="15:09:51"/>
    <s v="https://twitter.com/broaddict2/status/1160569019910578183"/>
    <m/>
    <m/>
    <s v="1160569019910578183"/>
    <s v="1160568810694434822"/>
    <b v="0"/>
    <n v="0"/>
    <s v="1019111813483585544"/>
    <b v="0"/>
    <s v="fi"/>
    <m/>
    <s v=""/>
    <b v="0"/>
    <n v="0"/>
    <s v=""/>
    <s v="Twitter Web App"/>
    <b v="0"/>
    <s v="1160568810694434822"/>
    <s v="Tweet"/>
    <n v="0"/>
    <n v="0"/>
    <m/>
    <m/>
    <m/>
    <m/>
    <m/>
    <m/>
    <m/>
    <m/>
    <n v="1"/>
    <s v="16"/>
    <s v="16"/>
    <m/>
    <m/>
    <m/>
    <m/>
    <m/>
    <m/>
    <m/>
    <m/>
    <m/>
  </r>
  <r>
    <s v="runriste"/>
    <s v="stefanlun"/>
    <m/>
    <m/>
    <m/>
    <m/>
    <m/>
    <m/>
    <m/>
    <m/>
    <s v="No"/>
    <n v="37"/>
    <m/>
    <m/>
    <x v="0"/>
    <d v="2019-08-11T15:50:25.000"/>
    <s v="@hgtvp_MSGA @dalmas69166141 @par_oberg @StefanLun Jepp, sök på mitt namn på Nordfront."/>
    <m/>
    <m/>
    <x v="0"/>
    <m/>
    <s v="http://pbs.twimg.com/profile_images/1037840687218208768/D-II6vGi_normal.jpg"/>
    <x v="12"/>
    <d v="2019-08-11T00:00:00.000"/>
    <s v="15:50:25"/>
    <s v="https://twitter.com/runriste/status/1160579229643366400"/>
    <m/>
    <m/>
    <s v="1160579229643366400"/>
    <s v="1160546169493364736"/>
    <b v="0"/>
    <n v="1"/>
    <s v="1078296282764955648"/>
    <b v="0"/>
    <s v="sv"/>
    <m/>
    <s v=""/>
    <b v="0"/>
    <n v="0"/>
    <s v=""/>
    <s v="Twitter Web App"/>
    <b v="0"/>
    <s v="1160546169493364736"/>
    <s v="Tweet"/>
    <n v="0"/>
    <n v="0"/>
    <m/>
    <m/>
    <m/>
    <m/>
    <m/>
    <m/>
    <m/>
    <m/>
    <n v="1"/>
    <s v="2"/>
    <s v="2"/>
    <m/>
    <m/>
    <m/>
    <m/>
    <m/>
    <m/>
    <m/>
    <m/>
    <m/>
  </r>
  <r>
    <s v="koshermackan"/>
    <s v="koshermackan"/>
    <m/>
    <m/>
    <m/>
    <m/>
    <m/>
    <m/>
    <m/>
    <m/>
    <s v="No"/>
    <n v="41"/>
    <m/>
    <m/>
    <x v="3"/>
    <d v="2019-08-11T17:59:02.000"/>
    <s v="Snart är det dags för Radio Nordfront - LIVE._x000a__x000a_https://t.co/pewKaVpo0U"/>
    <s v="https://www.spreaker.com/user/nordiskradio"/>
    <s v="spreaker.com"/>
    <x v="0"/>
    <m/>
    <s v="http://pbs.twimg.com/profile_images/1060215120507342848/SqOZi1Oo_normal.jpg"/>
    <x v="13"/>
    <d v="2019-08-11T00:00:00.000"/>
    <s v="17:59:02"/>
    <s v="https://twitter.com/koshermackan/status/1160611596995047425"/>
    <m/>
    <m/>
    <s v="1160611596995047425"/>
    <m/>
    <b v="0"/>
    <n v="0"/>
    <s v=""/>
    <b v="0"/>
    <s v="sv"/>
    <m/>
    <s v=""/>
    <b v="0"/>
    <n v="0"/>
    <s v=""/>
    <s v="Twitter Web App"/>
    <b v="0"/>
    <s v="1160611596995047425"/>
    <s v="Tweet"/>
    <n v="0"/>
    <n v="0"/>
    <m/>
    <m/>
    <m/>
    <m/>
    <m/>
    <m/>
    <m/>
    <m/>
    <n v="1"/>
    <s v="3"/>
    <s v="3"/>
    <n v="0"/>
    <n v="0"/>
    <n v="0"/>
    <n v="0"/>
    <n v="0"/>
    <n v="0"/>
    <n v="8"/>
    <n v="100"/>
    <n v="8"/>
  </r>
  <r>
    <s v="olavmosfjell"/>
    <s v="olavmosfjell"/>
    <m/>
    <m/>
    <m/>
    <m/>
    <m/>
    <m/>
    <m/>
    <m/>
    <s v="No"/>
    <n v="42"/>
    <m/>
    <m/>
    <x v="3"/>
    <d v="2019-07-16T19:08:44.000"/>
    <s v="Innså at jeg ikke har lagt ut noe siden 2017._x000a_Synes forsatt at Nordfront suger balle"/>
    <m/>
    <m/>
    <x v="0"/>
    <m/>
    <s v="http://pbs.twimg.com/profile_images/1151207505277665287/UykYgIHu_normal.jpg"/>
    <x v="14"/>
    <d v="2019-07-16T00:00:00.000"/>
    <s v="19:08:44"/>
    <s v="https://twitter.com/olavmosfjell/status/1151207052313845760"/>
    <m/>
    <m/>
    <s v="1151207052313845760"/>
    <m/>
    <b v="0"/>
    <n v="1"/>
    <s v=""/>
    <b v="0"/>
    <s v="no"/>
    <m/>
    <s v=""/>
    <b v="0"/>
    <n v="2"/>
    <s v=""/>
    <s v="Twitter for Android"/>
    <b v="0"/>
    <s v="1151207052313845760"/>
    <s v="Retweet"/>
    <n v="0"/>
    <n v="0"/>
    <m/>
    <m/>
    <m/>
    <m/>
    <m/>
    <m/>
    <m/>
    <m/>
    <n v="1"/>
    <s v="26"/>
    <s v="26"/>
    <n v="0"/>
    <n v="0"/>
    <n v="0"/>
    <n v="0"/>
    <n v="0"/>
    <n v="0"/>
    <n v="16"/>
    <n v="100"/>
    <n v="16"/>
  </r>
  <r>
    <s v="holdkjeftayat"/>
    <s v="olavmosfjell"/>
    <m/>
    <m/>
    <m/>
    <m/>
    <m/>
    <m/>
    <m/>
    <m/>
    <s v="No"/>
    <n v="43"/>
    <m/>
    <m/>
    <x v="2"/>
    <d v="2019-08-11T18:12:04.000"/>
    <s v="Innså at jeg ikke har lagt ut noe siden 2017._x000a_Synes forsatt at Nordfront suger balle"/>
    <m/>
    <m/>
    <x v="0"/>
    <m/>
    <s v="http://pbs.twimg.com/profile_images/1146532887354839041/d0LkMMOD_normal.jpg"/>
    <x v="15"/>
    <d v="2019-08-11T00:00:00.000"/>
    <s v="18:12:04"/>
    <s v="https://twitter.com/holdkjeftayat/status/1160614877733502977"/>
    <m/>
    <m/>
    <s v="1160614877733502977"/>
    <m/>
    <b v="0"/>
    <n v="0"/>
    <s v=""/>
    <b v="0"/>
    <s v="no"/>
    <m/>
    <s v=""/>
    <b v="0"/>
    <n v="2"/>
    <s v="1151207052313845760"/>
    <s v="Twitter for Android"/>
    <b v="0"/>
    <s v="1151207052313845760"/>
    <s v="Tweet"/>
    <n v="0"/>
    <n v="0"/>
    <m/>
    <m/>
    <m/>
    <m/>
    <m/>
    <m/>
    <m/>
    <m/>
    <n v="1"/>
    <s v="26"/>
    <s v="26"/>
    <n v="0"/>
    <n v="0"/>
    <n v="0"/>
    <n v="0"/>
    <n v="0"/>
    <n v="0"/>
    <n v="16"/>
    <n v="100"/>
    <n v="16"/>
  </r>
  <r>
    <s v="timoriikonen67"/>
    <s v="suomisos"/>
    <m/>
    <m/>
    <m/>
    <m/>
    <m/>
    <m/>
    <m/>
    <m/>
    <s v="No"/>
    <n v="44"/>
    <m/>
    <m/>
    <x v="2"/>
    <d v="2019-08-11T18:41:49.000"/>
    <s v="Juutalaisen pedofiilijohtaja Jeffrey Epsteinin ”itsemurha” herättää kysymyksiä https://t.co/qAIVxabJIL"/>
    <s v="https://www.vastarinta.com/juutalaisen-pedofiilijohtaja-jeffrey-epsteinin-itsemurha-herattaa-kysymyksia/"/>
    <s v="vastarinta.com"/>
    <x v="0"/>
    <m/>
    <s v="http://pbs.twimg.com/profile_images/848635167107403776/mtaLJg4P_normal.jpg"/>
    <x v="16"/>
    <d v="2019-08-11T00:00:00.000"/>
    <s v="18:41:49"/>
    <s v="https://twitter.com/timoriikonen67/status/1160622362242494470"/>
    <m/>
    <m/>
    <s v="1160622362242494470"/>
    <m/>
    <b v="0"/>
    <n v="0"/>
    <s v=""/>
    <b v="0"/>
    <s v="fi"/>
    <m/>
    <s v=""/>
    <b v="0"/>
    <n v="1"/>
    <s v="1160525354265657345"/>
    <s v="Twitter Web Client"/>
    <b v="0"/>
    <s v="1160525354265657345"/>
    <s v="Tweet"/>
    <n v="0"/>
    <n v="0"/>
    <m/>
    <m/>
    <m/>
    <m/>
    <m/>
    <m/>
    <m/>
    <m/>
    <n v="1"/>
    <s v="4"/>
    <s v="4"/>
    <n v="0"/>
    <n v="0"/>
    <n v="0"/>
    <n v="0"/>
    <n v="0"/>
    <n v="0"/>
    <n v="7"/>
    <n v="100"/>
    <n v="7"/>
  </r>
  <r>
    <s v="batcheeba"/>
    <s v="batcheeba"/>
    <m/>
    <m/>
    <m/>
    <m/>
    <m/>
    <m/>
    <m/>
    <m/>
    <s v="No"/>
    <n v="45"/>
    <m/>
    <m/>
    <x v="3"/>
    <d v="2019-08-11T18:52:56.000"/>
    <s v="– Jeg tror det at han leste bibelen forverret ting, for han ble helt oppslukt av den og forsvant mer og mer inn i en slags boble._x000a__x000a_Hun sier også at siktede på et tidspunkt sa at han vurderte å melde seg inn i den nynazistiske organisasjonen Nordfront."/>
    <m/>
    <m/>
    <x v="0"/>
    <m/>
    <s v="http://pbs.twimg.com/profile_images/1094906798572752896/DkXUPY7b_normal.jpg"/>
    <x v="17"/>
    <d v="2019-08-11T00:00:00.000"/>
    <s v="18:52:56"/>
    <s v="https://twitter.com/batcheeba/status/1160625162208907264"/>
    <m/>
    <m/>
    <s v="1160625162208907264"/>
    <m/>
    <b v="0"/>
    <n v="1"/>
    <s v=""/>
    <b v="0"/>
    <s v="no"/>
    <m/>
    <s v=""/>
    <b v="0"/>
    <n v="0"/>
    <s v=""/>
    <s v="Twitter Web App"/>
    <b v="0"/>
    <s v="1160625162208907264"/>
    <s v="Tweet"/>
    <n v="0"/>
    <n v="0"/>
    <m/>
    <m/>
    <m/>
    <m/>
    <m/>
    <m/>
    <m/>
    <m/>
    <n v="1"/>
    <s v="3"/>
    <s v="3"/>
    <n v="0"/>
    <n v="0"/>
    <n v="0"/>
    <n v="0"/>
    <n v="0"/>
    <n v="0"/>
    <n v="47"/>
    <n v="100"/>
    <n v="47"/>
  </r>
  <r>
    <s v="olavtorvund"/>
    <s v="mohamabd86"/>
    <m/>
    <m/>
    <m/>
    <m/>
    <m/>
    <m/>
    <m/>
    <m/>
    <s v="No"/>
    <n v="46"/>
    <m/>
    <m/>
    <x v="2"/>
    <d v="2019-08-11T19:18:43.000"/>
    <s v="Når du vurderer å melde deg inn i Nordfront så er det ikke akkurat &quot;har lest Bibelen&quot; som er det vesentlige. Da er du en voldelig rasist og nazist. Ikke først og fremst en bibel-lesende kristen eller konservativ._x000a_https://t.co/vdMXrAYL0S"/>
    <m/>
    <m/>
    <x v="0"/>
    <m/>
    <s v="http://pbs.twimg.com/profile_images/485823583059341312/5Kb8zIPY_normal.jpeg"/>
    <x v="18"/>
    <d v="2019-08-11T00:00:00.000"/>
    <s v="19:18:43"/>
    <s v="https://twitter.com/olavtorvund/status/1160631651237552130"/>
    <m/>
    <m/>
    <s v="1160631651237552130"/>
    <m/>
    <b v="0"/>
    <n v="0"/>
    <s v=""/>
    <b v="0"/>
    <s v="no"/>
    <m/>
    <s v=""/>
    <b v="0"/>
    <n v="24"/>
    <s v="1160630848695279616"/>
    <s v="Twitter Web App"/>
    <b v="0"/>
    <s v="1160630848695279616"/>
    <s v="Tweet"/>
    <n v="0"/>
    <n v="0"/>
    <m/>
    <m/>
    <m/>
    <m/>
    <m/>
    <m/>
    <m/>
    <m/>
    <n v="1"/>
    <s v="1"/>
    <s v="1"/>
    <n v="0"/>
    <n v="0"/>
    <n v="0"/>
    <n v="0"/>
    <n v="0"/>
    <n v="0"/>
    <n v="39"/>
    <n v="100"/>
    <n v="39"/>
  </r>
  <r>
    <s v="stigfostervold"/>
    <s v="mohamabd86"/>
    <m/>
    <m/>
    <m/>
    <m/>
    <m/>
    <m/>
    <m/>
    <m/>
    <s v="No"/>
    <n v="47"/>
    <m/>
    <m/>
    <x v="2"/>
    <d v="2019-08-11T19:19:42.000"/>
    <s v="Når du vurderer å melde deg inn i Nordfront så er det ikke akkurat &quot;har lest Bibelen&quot; som er det vesentlige. Da er du en voldelig rasist og nazist. Ikke først og fremst en bibel-lesende kristen eller konservativ._x000a_https://t.co/vdMXrAYL0S"/>
    <m/>
    <m/>
    <x v="0"/>
    <m/>
    <s v="http://pbs.twimg.com/profile_images/943147069392539648/OmnnabwR_normal.jpg"/>
    <x v="19"/>
    <d v="2019-08-11T00:00:00.000"/>
    <s v="19:19:42"/>
    <s v="https://twitter.com/stigfostervold/status/1160631899083005954"/>
    <m/>
    <m/>
    <s v="1160631899083005954"/>
    <m/>
    <b v="0"/>
    <n v="0"/>
    <s v=""/>
    <b v="0"/>
    <s v="no"/>
    <m/>
    <s v=""/>
    <b v="0"/>
    <n v="24"/>
    <s v="1160630848695279616"/>
    <s v="Twitter Web App"/>
    <b v="0"/>
    <s v="1160630848695279616"/>
    <s v="Tweet"/>
    <n v="0"/>
    <n v="0"/>
    <m/>
    <m/>
    <m/>
    <m/>
    <m/>
    <m/>
    <m/>
    <m/>
    <n v="1"/>
    <s v="1"/>
    <s v="1"/>
    <n v="0"/>
    <n v="0"/>
    <n v="0"/>
    <n v="0"/>
    <n v="0"/>
    <n v="0"/>
    <n v="39"/>
    <n v="100"/>
    <n v="39"/>
  </r>
  <r>
    <s v="syklemil"/>
    <s v="mohamabd86"/>
    <m/>
    <m/>
    <m/>
    <m/>
    <m/>
    <m/>
    <m/>
    <m/>
    <s v="No"/>
    <n v="48"/>
    <m/>
    <m/>
    <x v="2"/>
    <d v="2019-08-11T19:23:14.000"/>
    <s v="Når du vurderer å melde deg inn i Nordfront så er det ikke akkurat &quot;har lest Bibelen&quot; som er det vesentlige. Da er du en voldelig rasist og nazist. Ikke først og fremst en bibel-lesende kristen eller konservativ._x000a_https://t.co/vdMXrAYL0S"/>
    <m/>
    <m/>
    <x v="0"/>
    <m/>
    <s v="http://pbs.twimg.com/profile_images/1101892626444369920/hvE5nfH3_normal.jpg"/>
    <x v="20"/>
    <d v="2019-08-11T00:00:00.000"/>
    <s v="19:23:14"/>
    <s v="https://twitter.com/syklemil/status/1160632785641648128"/>
    <m/>
    <m/>
    <s v="1160632785641648128"/>
    <m/>
    <b v="0"/>
    <n v="0"/>
    <s v=""/>
    <b v="0"/>
    <s v="no"/>
    <m/>
    <s v=""/>
    <b v="0"/>
    <n v="24"/>
    <s v="1160630848695279616"/>
    <s v="Twitter for Android"/>
    <b v="0"/>
    <s v="1160630848695279616"/>
    <s v="Tweet"/>
    <n v="0"/>
    <n v="0"/>
    <m/>
    <m/>
    <m/>
    <m/>
    <m/>
    <m/>
    <m/>
    <m/>
    <n v="1"/>
    <s v="1"/>
    <s v="1"/>
    <n v="0"/>
    <n v="0"/>
    <n v="0"/>
    <n v="0"/>
    <n v="0"/>
    <n v="0"/>
    <n v="39"/>
    <n v="100"/>
    <n v="39"/>
  </r>
  <r>
    <s v="muihonlau"/>
    <s v="mohamabd86"/>
    <m/>
    <m/>
    <m/>
    <m/>
    <m/>
    <m/>
    <m/>
    <m/>
    <s v="No"/>
    <n v="49"/>
    <m/>
    <m/>
    <x v="2"/>
    <d v="2019-08-11T19:23:38.000"/>
    <s v="Når du vurderer å melde deg inn i Nordfront så er det ikke akkurat &quot;har lest Bibelen&quot; som er det vesentlige. Da er du en voldelig rasist og nazist. Ikke først og fremst en bibel-lesende kristen eller konservativ._x000a_https://t.co/vdMXrAYL0S"/>
    <m/>
    <m/>
    <x v="0"/>
    <m/>
    <s v="http://pbs.twimg.com/profile_images/1133779057118711816/kmevvNBG_normal.jpg"/>
    <x v="21"/>
    <d v="2019-08-11T00:00:00.000"/>
    <s v="19:23:38"/>
    <s v="https://twitter.com/muihonlau/status/1160632886380376064"/>
    <m/>
    <m/>
    <s v="1160632886380376064"/>
    <m/>
    <b v="0"/>
    <n v="0"/>
    <s v=""/>
    <b v="0"/>
    <s v="no"/>
    <m/>
    <s v=""/>
    <b v="0"/>
    <n v="24"/>
    <s v="1160630848695279616"/>
    <s v="Twitter for iPhone"/>
    <b v="0"/>
    <s v="1160630848695279616"/>
    <s v="Tweet"/>
    <n v="0"/>
    <n v="0"/>
    <m/>
    <m/>
    <m/>
    <m/>
    <m/>
    <m/>
    <m/>
    <m/>
    <n v="1"/>
    <s v="1"/>
    <s v="1"/>
    <n v="0"/>
    <n v="0"/>
    <n v="0"/>
    <n v="0"/>
    <n v="0"/>
    <n v="0"/>
    <n v="39"/>
    <n v="100"/>
    <n v="39"/>
  </r>
  <r>
    <s v="haakon_d"/>
    <s v="mohamabd86"/>
    <m/>
    <m/>
    <m/>
    <m/>
    <m/>
    <m/>
    <m/>
    <m/>
    <s v="No"/>
    <n v="50"/>
    <m/>
    <m/>
    <x v="2"/>
    <d v="2019-08-11T19:29:59.000"/>
    <s v="Når du vurderer å melde deg inn i Nordfront så er det ikke akkurat &quot;har lest Bibelen&quot; som er det vesentlige. Da er du en voldelig rasist og nazist. Ikke først og fremst en bibel-lesende kristen eller konservativ._x000a_https://t.co/vdMXrAYL0S"/>
    <m/>
    <m/>
    <x v="0"/>
    <m/>
    <s v="http://pbs.twimg.com/profile_images/553523428620120064/V8cp7i6r_normal.jpeg"/>
    <x v="22"/>
    <d v="2019-08-11T00:00:00.000"/>
    <s v="19:29:59"/>
    <s v="https://twitter.com/haakon_d/status/1160634483323916288"/>
    <m/>
    <m/>
    <s v="1160634483323916288"/>
    <m/>
    <b v="0"/>
    <n v="0"/>
    <s v=""/>
    <b v="0"/>
    <s v="no"/>
    <m/>
    <s v=""/>
    <b v="0"/>
    <n v="24"/>
    <s v="1160630848695279616"/>
    <s v="Twitter for Android"/>
    <b v="0"/>
    <s v="1160630848695279616"/>
    <s v="Tweet"/>
    <n v="0"/>
    <n v="0"/>
    <m/>
    <m/>
    <m/>
    <m/>
    <m/>
    <m/>
    <m/>
    <m/>
    <n v="1"/>
    <s v="1"/>
    <s v="1"/>
    <n v="0"/>
    <n v="0"/>
    <n v="0"/>
    <n v="0"/>
    <n v="0"/>
    <n v="0"/>
    <n v="39"/>
    <n v="100"/>
    <n v="39"/>
  </r>
  <r>
    <s v="vhd_feminist"/>
    <s v="mohamabd86"/>
    <m/>
    <m/>
    <m/>
    <m/>
    <m/>
    <m/>
    <m/>
    <m/>
    <s v="No"/>
    <n v="51"/>
    <m/>
    <m/>
    <x v="2"/>
    <d v="2019-08-11T19:31:54.000"/>
    <s v="Når du vurderer å melde deg inn i Nordfront så er det ikke akkurat &quot;har lest Bibelen&quot; som er det vesentlige. Da er du en voldelig rasist og nazist. Ikke først og fremst en bibel-lesende kristen eller konservativ._x000a_https://t.co/vdMXrAYL0S"/>
    <m/>
    <m/>
    <x v="0"/>
    <m/>
    <s v="http://pbs.twimg.com/profile_images/1115981408894377984/S_rdNnWQ_normal.jpg"/>
    <x v="23"/>
    <d v="2019-08-11T00:00:00.000"/>
    <s v="19:31:54"/>
    <s v="https://twitter.com/vhd_feminist/status/1160634967984156672"/>
    <m/>
    <m/>
    <s v="1160634967984156672"/>
    <m/>
    <b v="0"/>
    <n v="0"/>
    <s v=""/>
    <b v="0"/>
    <s v="no"/>
    <m/>
    <s v=""/>
    <b v="0"/>
    <n v="24"/>
    <s v="1160630848695279616"/>
    <s v="Twitter for Android"/>
    <b v="0"/>
    <s v="1160630848695279616"/>
    <s v="Tweet"/>
    <n v="0"/>
    <n v="0"/>
    <m/>
    <m/>
    <m/>
    <m/>
    <m/>
    <m/>
    <m/>
    <m/>
    <n v="1"/>
    <s v="1"/>
    <s v="1"/>
    <n v="0"/>
    <n v="0"/>
    <n v="0"/>
    <n v="0"/>
    <n v="0"/>
    <n v="0"/>
    <n v="39"/>
    <n v="100"/>
    <n v="39"/>
  </r>
  <r>
    <s v="ayaanle_bdi"/>
    <s v="mohamabd86"/>
    <m/>
    <m/>
    <m/>
    <m/>
    <m/>
    <m/>
    <m/>
    <m/>
    <s v="No"/>
    <n v="52"/>
    <m/>
    <m/>
    <x v="2"/>
    <d v="2019-08-11T19:32:35.000"/>
    <s v="Når du vurderer å melde deg inn i Nordfront så er det ikke akkurat &quot;har lest Bibelen&quot; som er det vesentlige. Da er du en voldelig rasist og nazist. Ikke først og fremst en bibel-lesende kristen eller konservativ._x000a_https://t.co/vdMXrAYL0S"/>
    <m/>
    <m/>
    <x v="0"/>
    <m/>
    <s v="http://pbs.twimg.com/profile_images/1147194688786616322/abw2ST-w_normal.png"/>
    <x v="24"/>
    <d v="2019-08-11T00:00:00.000"/>
    <s v="19:32:35"/>
    <s v="https://twitter.com/ayaanle_bdi/status/1160635139929661441"/>
    <m/>
    <m/>
    <s v="1160635139929661441"/>
    <m/>
    <b v="0"/>
    <n v="0"/>
    <s v=""/>
    <b v="0"/>
    <s v="no"/>
    <m/>
    <s v=""/>
    <b v="0"/>
    <n v="24"/>
    <s v="1160630848695279616"/>
    <s v="Twitter for iPhone"/>
    <b v="0"/>
    <s v="1160630848695279616"/>
    <s v="Tweet"/>
    <n v="0"/>
    <n v="0"/>
    <m/>
    <m/>
    <m/>
    <m/>
    <m/>
    <m/>
    <m/>
    <m/>
    <n v="1"/>
    <s v="1"/>
    <s v="1"/>
    <n v="0"/>
    <n v="0"/>
    <n v="0"/>
    <n v="0"/>
    <n v="0"/>
    <n v="0"/>
    <n v="39"/>
    <n v="100"/>
    <n v="39"/>
  </r>
  <r>
    <s v="fykomfei"/>
    <s v="mohamabd86"/>
    <m/>
    <m/>
    <m/>
    <m/>
    <m/>
    <m/>
    <m/>
    <m/>
    <s v="No"/>
    <n v="53"/>
    <m/>
    <m/>
    <x v="2"/>
    <d v="2019-08-11T19:55:29.000"/>
    <s v="Når du vurderer å melde deg inn i Nordfront så er det ikke akkurat &quot;har lest Bibelen&quot; som er det vesentlige. Da er du en voldelig rasist og nazist. Ikke først og fremst en bibel-lesende kristen eller konservativ._x000a_https://t.co/vdMXrAYL0S"/>
    <m/>
    <m/>
    <x v="0"/>
    <m/>
    <s v="http://pbs.twimg.com/profile_images/508230060633890817/TOm-rzru_normal.jpeg"/>
    <x v="25"/>
    <d v="2019-08-11T00:00:00.000"/>
    <s v="19:55:29"/>
    <s v="https://twitter.com/fykomfei/status/1160640901615628289"/>
    <m/>
    <m/>
    <s v="1160640901615628289"/>
    <m/>
    <b v="0"/>
    <n v="0"/>
    <s v=""/>
    <b v="0"/>
    <s v="no"/>
    <m/>
    <s v=""/>
    <b v="0"/>
    <n v="24"/>
    <s v="1160630848695279616"/>
    <s v="Echofon"/>
    <b v="0"/>
    <s v="1160630848695279616"/>
    <s v="Tweet"/>
    <n v="0"/>
    <n v="0"/>
    <m/>
    <m/>
    <m/>
    <m/>
    <m/>
    <m/>
    <m/>
    <m/>
    <n v="1"/>
    <s v="1"/>
    <s v="1"/>
    <n v="0"/>
    <n v="0"/>
    <n v="0"/>
    <n v="0"/>
    <n v="0"/>
    <n v="0"/>
    <n v="39"/>
    <n v="100"/>
    <n v="39"/>
  </r>
  <r>
    <s v="dunyadufria"/>
    <s v="johanpolisbd"/>
    <m/>
    <m/>
    <m/>
    <m/>
    <m/>
    <m/>
    <m/>
    <m/>
    <s v="No"/>
    <n v="54"/>
    <m/>
    <m/>
    <x v="1"/>
    <d v="2019-08-11T20:17:28.000"/>
    <s v="@JohanpolisBD Johan, jag är intresserad av många sajter. Från Paragraf till Nordfront, från Fox till Politico. Ryska sajter, Japanska sajter. Jag är intresserad av underrättelser och pusslet och intressena. CA, utan förvåning. Det var/är sannolikt att det händer. FB är en guldgruva."/>
    <m/>
    <m/>
    <x v="0"/>
    <m/>
    <s v="http://pbs.twimg.com/profile_images/1157696518461280263/KR2aC_3p_normal.jpg"/>
    <x v="26"/>
    <d v="2019-08-11T00:00:00.000"/>
    <s v="20:17:28"/>
    <s v="https://twitter.com/dunyadufria/status/1160646435085410304"/>
    <m/>
    <m/>
    <s v="1160646435085410304"/>
    <s v="1160643872374120448"/>
    <b v="0"/>
    <n v="0"/>
    <s v="2478318783"/>
    <b v="0"/>
    <s v="sv"/>
    <m/>
    <s v=""/>
    <b v="0"/>
    <n v="0"/>
    <s v=""/>
    <s v="Twitter for Android"/>
    <b v="0"/>
    <s v="1160643872374120448"/>
    <s v="Tweet"/>
    <n v="0"/>
    <n v="0"/>
    <m/>
    <m/>
    <m/>
    <m/>
    <m/>
    <m/>
    <m/>
    <m/>
    <n v="1"/>
    <s v="25"/>
    <s v="25"/>
    <n v="0"/>
    <n v="0"/>
    <n v="0"/>
    <n v="0"/>
    <n v="0"/>
    <n v="0"/>
    <n v="43"/>
    <n v="100"/>
    <n v="43"/>
  </r>
  <r>
    <s v="gunleik"/>
    <s v="mohamabd86"/>
    <m/>
    <m/>
    <m/>
    <m/>
    <m/>
    <m/>
    <m/>
    <m/>
    <s v="No"/>
    <n v="55"/>
    <m/>
    <m/>
    <x v="2"/>
    <d v="2019-08-11T20:18:44.000"/>
    <s v="Når du vurderer å melde deg inn i Nordfront så er det ikke akkurat &quot;har lest Bibelen&quot; som er det vesentlige. Da er du en voldelig rasist og nazist. Ikke først og fremst en bibel-lesende kristen eller konservativ._x000a_https://t.co/vdMXrAYL0S"/>
    <m/>
    <m/>
    <x v="0"/>
    <m/>
    <s v="http://pbs.twimg.com/profile_images/500970847943684096/TP8IR1jQ_normal.jpeg"/>
    <x v="27"/>
    <d v="2019-08-11T00:00:00.000"/>
    <s v="20:18:44"/>
    <s v="https://twitter.com/gunleik/status/1160646755291213824"/>
    <m/>
    <m/>
    <s v="1160646755291213824"/>
    <m/>
    <b v="0"/>
    <n v="0"/>
    <s v=""/>
    <b v="0"/>
    <s v="no"/>
    <m/>
    <s v=""/>
    <b v="0"/>
    <n v="24"/>
    <s v="1160630848695279616"/>
    <s v="Twitter for iPhone"/>
    <b v="0"/>
    <s v="1160630848695279616"/>
    <s v="Tweet"/>
    <n v="0"/>
    <n v="0"/>
    <m/>
    <m/>
    <m/>
    <m/>
    <m/>
    <m/>
    <m/>
    <m/>
    <n v="1"/>
    <s v="1"/>
    <s v="1"/>
    <n v="0"/>
    <n v="0"/>
    <n v="0"/>
    <n v="0"/>
    <n v="0"/>
    <n v="0"/>
    <n v="39"/>
    <n v="100"/>
    <n v="39"/>
  </r>
  <r>
    <s v="unrealfredrik"/>
    <s v="agenttuna"/>
    <m/>
    <m/>
    <m/>
    <m/>
    <m/>
    <m/>
    <m/>
    <m/>
    <s v="No"/>
    <n v="56"/>
    <m/>
    <m/>
    <x v="0"/>
    <d v="2019-08-11T18:43:04.000"/>
    <s v="@philanthropizt @SolGranat @AgentTuna Om de våldtagna barnens föräldrar röstar sjuklövern så får dom vä vad dom röstat för?_x000a_ https://t.co/fYqOPmuaJW https://t.co/ZqtWk7b3Mx"/>
    <s v="https://gangrapesweden.nordfront.se/grovvaldtakt.php"/>
    <s v="nordfront.se"/>
    <x v="0"/>
    <s v="https://pbs.twimg.com/media/EBtcKPdXkAACyB9.jpg"/>
    <s v="https://pbs.twimg.com/media/EBtcKPdXkAACyB9.jpg"/>
    <x v="28"/>
    <d v="2019-08-11T00:00:00.000"/>
    <s v="18:43:04"/>
    <s v="https://twitter.com/unrealfredrik/status/1160622678459506688"/>
    <m/>
    <m/>
    <s v="1160622678459506688"/>
    <s v="1160617257095114753"/>
    <b v="0"/>
    <n v="0"/>
    <s v="251827754"/>
    <b v="0"/>
    <s v="sv"/>
    <m/>
    <s v=""/>
    <b v="0"/>
    <n v="0"/>
    <s v=""/>
    <s v="Twitter for Android"/>
    <b v="0"/>
    <s v="1160617257095114753"/>
    <s v="Tweet"/>
    <n v="0"/>
    <n v="0"/>
    <m/>
    <m/>
    <m/>
    <m/>
    <m/>
    <m/>
    <m/>
    <m/>
    <n v="1"/>
    <s v="8"/>
    <s v="8"/>
    <m/>
    <m/>
    <m/>
    <m/>
    <m/>
    <m/>
    <m/>
    <m/>
    <m/>
  </r>
  <r>
    <s v="unrealfredrik"/>
    <s v="iiiiii_x_iiiiii"/>
    <m/>
    <m/>
    <m/>
    <m/>
    <m/>
    <m/>
    <m/>
    <m/>
    <s v="No"/>
    <n v="59"/>
    <m/>
    <m/>
    <x v="0"/>
    <d v="2019-08-11T20:25:07.000"/>
    <s v="@strandhall @pascalidou @atinaj01 @mr_anderzson @hanifbali @Makedni @iiiiii_x_iiiiii Tillbaka till topic Annika. Vet du om att Utlänningar är kraftigt överrepresenterade inom gruppvåldtäkt mot minderåriga?_x000a__x000a_https://t.co/lOHwCwAk0X https://t.co/VvNMF7Vv7I"/>
    <s v="https://gangrapesweden.nordfront.se/"/>
    <s v="nordfront.se"/>
    <x v="0"/>
    <s v="https://pbs.twimg.com/media/EBtzh0HXYAI4org.png"/>
    <s v="https://pbs.twimg.com/media/EBtzh0HXYAI4org.png"/>
    <x v="29"/>
    <d v="2019-08-11T00:00:00.000"/>
    <s v="20:25:07"/>
    <s v="https://twitter.com/unrealfredrik/status/1160648359297916929"/>
    <m/>
    <m/>
    <s v="1160648359297916929"/>
    <s v="1160318312099848192"/>
    <b v="0"/>
    <n v="0"/>
    <s v="330178251"/>
    <b v="0"/>
    <s v="sv"/>
    <m/>
    <s v=""/>
    <b v="0"/>
    <n v="0"/>
    <s v=""/>
    <s v="Twitter Web App"/>
    <b v="0"/>
    <s v="1160318312099848192"/>
    <s v="Tweet"/>
    <n v="0"/>
    <n v="0"/>
    <m/>
    <m/>
    <m/>
    <m/>
    <m/>
    <m/>
    <m/>
    <m/>
    <n v="1"/>
    <s v="8"/>
    <s v="8"/>
    <m/>
    <m/>
    <m/>
    <m/>
    <m/>
    <m/>
    <m/>
    <m/>
    <m/>
  </r>
  <r>
    <s v="hawatako"/>
    <s v="mohamabd86"/>
    <m/>
    <m/>
    <m/>
    <m/>
    <m/>
    <m/>
    <m/>
    <m/>
    <s v="No"/>
    <n v="66"/>
    <m/>
    <m/>
    <x v="2"/>
    <d v="2019-08-11T20:59:30.000"/>
    <s v="Når du vurderer å melde deg inn i Nordfront så er det ikke akkurat &quot;har lest Bibelen&quot; som er det vesentlige. Da er du en voldelig rasist og nazist. Ikke først og fremst en bibel-lesende kristen eller konservativ._x000a_https://t.co/vdMXrAYL0S"/>
    <m/>
    <m/>
    <x v="0"/>
    <m/>
    <s v="http://pbs.twimg.com/profile_images/730446211107409920/Dkg_d7BI_normal.jpg"/>
    <x v="30"/>
    <d v="2019-08-11T00:00:00.000"/>
    <s v="20:59:30"/>
    <s v="https://twitter.com/hawatako/status/1160657011601739776"/>
    <m/>
    <m/>
    <s v="1160657011601739776"/>
    <m/>
    <b v="0"/>
    <n v="0"/>
    <s v=""/>
    <b v="0"/>
    <s v="no"/>
    <m/>
    <s v=""/>
    <b v="0"/>
    <n v="24"/>
    <s v="1160630848695279616"/>
    <s v="Twitter for iPhone"/>
    <b v="0"/>
    <s v="1160630848695279616"/>
    <s v="Tweet"/>
    <n v="0"/>
    <n v="0"/>
    <m/>
    <m/>
    <m/>
    <m/>
    <m/>
    <m/>
    <m/>
    <m/>
    <n v="1"/>
    <s v="1"/>
    <s v="1"/>
    <n v="0"/>
    <n v="0"/>
    <n v="0"/>
    <n v="0"/>
    <n v="0"/>
    <n v="0"/>
    <n v="39"/>
    <n v="100"/>
    <n v="39"/>
  </r>
  <r>
    <s v="kattaren"/>
    <s v="kettilsmead"/>
    <m/>
    <m/>
    <m/>
    <m/>
    <m/>
    <m/>
    <m/>
    <m/>
    <s v="No"/>
    <n v="67"/>
    <m/>
    <m/>
    <x v="0"/>
    <d v="2019-08-11T21:18:51.000"/>
    <s v="@gotiskaklubben @KettilsMead Nåt om osynlig info i länkar som visar utbredd högerextremism. Finns ju referens ibland om varifrån länk kopierats, så vem som helst, inkl ärkebiskop, kan råka få med osynlig nordfront-referens i kopierad DN-länk. Sen kanske Samnytt är högerextremt om NYT frågat Expo."/>
    <m/>
    <m/>
    <x v="0"/>
    <m/>
    <s v="http://pbs.twimg.com/profile_images/460929918/bd382574042d65757a86343439619da0_normal.png"/>
    <x v="31"/>
    <d v="2019-08-11T00:00:00.000"/>
    <s v="21:18:51"/>
    <s v="https://twitter.com/kattaren/status/1160661881771765761"/>
    <m/>
    <m/>
    <s v="1160661881771765761"/>
    <s v="1160420354415894528"/>
    <b v="0"/>
    <n v="0"/>
    <s v="231410482"/>
    <b v="0"/>
    <s v="sv"/>
    <m/>
    <s v=""/>
    <b v="0"/>
    <n v="0"/>
    <s v=""/>
    <s v="Twitter Web App"/>
    <b v="0"/>
    <s v="1160420354415894528"/>
    <s v="Tweet"/>
    <n v="0"/>
    <n v="0"/>
    <m/>
    <m/>
    <m/>
    <m/>
    <m/>
    <m/>
    <m/>
    <m/>
    <n v="1"/>
    <s v="20"/>
    <s v="20"/>
    <m/>
    <m/>
    <m/>
    <m/>
    <m/>
    <m/>
    <m/>
    <m/>
    <m/>
  </r>
  <r>
    <s v="mortenwinnberg"/>
    <s v="mohamabd86"/>
    <m/>
    <m/>
    <m/>
    <m/>
    <m/>
    <m/>
    <m/>
    <m/>
    <s v="No"/>
    <n v="69"/>
    <m/>
    <m/>
    <x v="2"/>
    <d v="2019-08-11T21:25:32.000"/>
    <s v="Når du vurderer å melde deg inn i Nordfront så er det ikke akkurat &quot;har lest Bibelen&quot; som er det vesentlige. Da er du en voldelig rasist og nazist. Ikke først og fremst en bibel-lesende kristen eller konservativ._x000a_https://t.co/vdMXrAYL0S"/>
    <m/>
    <m/>
    <x v="0"/>
    <m/>
    <s v="http://pbs.twimg.com/profile_images/805882272629063680/NW4bdxmj_normal.jpg"/>
    <x v="32"/>
    <d v="2019-08-11T00:00:00.000"/>
    <s v="21:25:32"/>
    <s v="https://twitter.com/mortenwinnberg/status/1160663565700874240"/>
    <m/>
    <m/>
    <s v="1160663565700874240"/>
    <m/>
    <b v="0"/>
    <n v="0"/>
    <s v=""/>
    <b v="0"/>
    <s v="no"/>
    <m/>
    <s v=""/>
    <b v="0"/>
    <n v="24"/>
    <s v="1160630848695279616"/>
    <s v="Twitter for Android"/>
    <b v="0"/>
    <s v="1160630848695279616"/>
    <s v="Tweet"/>
    <n v="0"/>
    <n v="0"/>
    <m/>
    <m/>
    <m/>
    <m/>
    <m/>
    <m/>
    <m/>
    <m/>
    <n v="1"/>
    <s v="1"/>
    <s v="1"/>
    <n v="0"/>
    <n v="0"/>
    <n v="0"/>
    <n v="0"/>
    <n v="0"/>
    <n v="0"/>
    <n v="39"/>
    <n v="100"/>
    <n v="39"/>
  </r>
  <r>
    <s v="56rasin"/>
    <s v="mohamabd86"/>
    <m/>
    <m/>
    <m/>
    <m/>
    <m/>
    <m/>
    <m/>
    <m/>
    <s v="No"/>
    <n v="70"/>
    <m/>
    <m/>
    <x v="2"/>
    <d v="2019-08-11T22:05:17.000"/>
    <s v="Når du vurderer å melde deg inn i Nordfront så er det ikke akkurat &quot;har lest Bibelen&quot; som er det vesentlige. Da er du en voldelig rasist og nazist. Ikke først og fremst en bibel-lesende kristen eller konservativ._x000a_https://t.co/vdMXrAYL0S"/>
    <m/>
    <m/>
    <x v="0"/>
    <m/>
    <s v="http://pbs.twimg.com/profile_images/1138854299679756289/qnKLq33A_normal.jpg"/>
    <x v="33"/>
    <d v="2019-08-11T00:00:00.000"/>
    <s v="22:05:17"/>
    <s v="https://twitter.com/56rasin/status/1160673566217707520"/>
    <m/>
    <m/>
    <s v="1160673566217707520"/>
    <m/>
    <b v="0"/>
    <n v="0"/>
    <s v=""/>
    <b v="0"/>
    <s v="no"/>
    <m/>
    <s v=""/>
    <b v="0"/>
    <n v="24"/>
    <s v="1160630848695279616"/>
    <s v="Twitter for Android"/>
    <b v="0"/>
    <s v="1160630848695279616"/>
    <s v="Tweet"/>
    <n v="0"/>
    <n v="0"/>
    <m/>
    <m/>
    <m/>
    <m/>
    <m/>
    <m/>
    <m/>
    <m/>
    <n v="1"/>
    <s v="1"/>
    <s v="1"/>
    <n v="0"/>
    <n v="0"/>
    <n v="0"/>
    <n v="0"/>
    <n v="0"/>
    <n v="0"/>
    <n v="39"/>
    <n v="100"/>
    <n v="39"/>
  </r>
  <r>
    <s v="gardrotmo"/>
    <s v="mohamabd86"/>
    <m/>
    <m/>
    <m/>
    <m/>
    <m/>
    <m/>
    <m/>
    <m/>
    <s v="No"/>
    <n v="71"/>
    <m/>
    <m/>
    <x v="2"/>
    <d v="2019-08-11T22:34:34.000"/>
    <s v="Når du vurderer å melde deg inn i Nordfront så er det ikke akkurat &quot;har lest Bibelen&quot; som er det vesentlige. Da er du en voldelig rasist og nazist. Ikke først og fremst en bibel-lesende kristen eller konservativ._x000a_https://t.co/vdMXrAYL0S"/>
    <m/>
    <m/>
    <x v="0"/>
    <m/>
    <s v="http://pbs.twimg.com/profile_images/1133503439122644992/prB9IIgf_normal.jpg"/>
    <x v="34"/>
    <d v="2019-08-11T00:00:00.000"/>
    <s v="22:34:34"/>
    <s v="https://twitter.com/gardrotmo/status/1160680938273234944"/>
    <m/>
    <m/>
    <s v="1160680938273234944"/>
    <m/>
    <b v="0"/>
    <n v="0"/>
    <s v=""/>
    <b v="0"/>
    <s v="no"/>
    <m/>
    <s v=""/>
    <b v="0"/>
    <n v="24"/>
    <s v="1160630848695279616"/>
    <s v="Twitter for Android"/>
    <b v="0"/>
    <s v="1160630848695279616"/>
    <s v="Tweet"/>
    <n v="0"/>
    <n v="0"/>
    <m/>
    <m/>
    <m/>
    <m/>
    <m/>
    <m/>
    <m/>
    <m/>
    <n v="1"/>
    <s v="1"/>
    <s v="1"/>
    <n v="0"/>
    <n v="0"/>
    <n v="0"/>
    <n v="0"/>
    <n v="0"/>
    <n v="0"/>
    <n v="39"/>
    <n v="100"/>
    <n v="39"/>
  </r>
  <r>
    <s v="naughtybadgoy"/>
    <s v="naughtybadgoy"/>
    <m/>
    <m/>
    <m/>
    <m/>
    <m/>
    <m/>
    <m/>
    <m/>
    <s v="No"/>
    <n v="72"/>
    <m/>
    <m/>
    <x v="3"/>
    <d v="2019-08-11T22:59:56.000"/>
    <s v="I söndagens Radio Nordfront bestämdes det att han är handgnuggare. https://t.co/0eEj5ItCZ2"/>
    <s v="https://twitter.com/Historiekritisk/status/1160515859913293825"/>
    <s v="twitter.com"/>
    <x v="0"/>
    <m/>
    <s v="http://pbs.twimg.com/profile_images/1159258204481761281/4sycEQpv_normal.jpg"/>
    <x v="35"/>
    <d v="2019-08-11T00:00:00.000"/>
    <s v="22:59:56"/>
    <s v="https://twitter.com/naughtybadgoy/status/1160687319244058625"/>
    <m/>
    <m/>
    <s v="1160687319244058625"/>
    <m/>
    <b v="0"/>
    <n v="0"/>
    <s v=""/>
    <b v="1"/>
    <s v="sv"/>
    <m/>
    <s v="1160515859913293825"/>
    <b v="0"/>
    <n v="0"/>
    <s v=""/>
    <s v="Twitter Web App"/>
    <b v="0"/>
    <s v="1160687319244058625"/>
    <s v="Tweet"/>
    <n v="0"/>
    <n v="0"/>
    <m/>
    <m/>
    <m/>
    <m/>
    <m/>
    <m/>
    <m/>
    <m/>
    <n v="1"/>
    <s v="3"/>
    <s v="3"/>
    <n v="0"/>
    <n v="0"/>
    <n v="0"/>
    <n v="0"/>
    <n v="0"/>
    <n v="0"/>
    <n v="10"/>
    <n v="100"/>
    <n v="10"/>
  </r>
  <r>
    <s v="torwiig"/>
    <s v="mohamabd86"/>
    <m/>
    <m/>
    <m/>
    <m/>
    <m/>
    <m/>
    <m/>
    <m/>
    <s v="No"/>
    <n v="73"/>
    <m/>
    <m/>
    <x v="2"/>
    <d v="2019-08-12T03:36:03.000"/>
    <s v="Når du vurderer å melde deg inn i Nordfront så er det ikke akkurat &quot;har lest Bibelen&quot; som er det vesentlige. Da er du en voldelig rasist og nazist. Ikke først og fremst en bibel-lesende kristen eller konservativ._x000a_https://t.co/vdMXrAYL0S"/>
    <m/>
    <m/>
    <x v="0"/>
    <m/>
    <s v="http://pbs.twimg.com/profile_images/2681181353/447dfa4d255cbfa69c34b3bc8d3db1b9_normal.jpeg"/>
    <x v="36"/>
    <d v="2019-08-12T00:00:00.000"/>
    <s v="03:36:03"/>
    <s v="https://twitter.com/torwiig/status/1160756809977778177"/>
    <m/>
    <m/>
    <s v="1160756809977778177"/>
    <m/>
    <b v="0"/>
    <n v="0"/>
    <s v=""/>
    <b v="0"/>
    <s v="no"/>
    <m/>
    <s v=""/>
    <b v="0"/>
    <n v="24"/>
    <s v="1160630848695279616"/>
    <s v="Twitter for iPhone"/>
    <b v="0"/>
    <s v="1160630848695279616"/>
    <s v="Tweet"/>
    <n v="0"/>
    <n v="0"/>
    <m/>
    <m/>
    <m/>
    <m/>
    <m/>
    <m/>
    <m/>
    <m/>
    <n v="1"/>
    <s v="1"/>
    <s v="1"/>
    <n v="0"/>
    <n v="0"/>
    <n v="0"/>
    <n v="0"/>
    <n v="0"/>
    <n v="0"/>
    <n v="39"/>
    <n v="100"/>
    <n v="39"/>
  </r>
  <r>
    <s v="chmrazzaq"/>
    <s v="mohamabd86"/>
    <m/>
    <m/>
    <m/>
    <m/>
    <m/>
    <m/>
    <m/>
    <m/>
    <s v="No"/>
    <n v="74"/>
    <m/>
    <m/>
    <x v="2"/>
    <d v="2019-08-12T05:30:16.000"/>
    <s v="Når du vurderer å melde deg inn i Nordfront så er det ikke akkurat &quot;har lest Bibelen&quot; som er det vesentlige. Da er du en voldelig rasist og nazist. Ikke først og fremst en bibel-lesende kristen eller konservativ._x000a_https://t.co/vdMXrAYL0S"/>
    <m/>
    <m/>
    <x v="0"/>
    <m/>
    <s v="http://pbs.twimg.com/profile_images/546337093106933761/DYmew9fV_normal.jpeg"/>
    <x v="37"/>
    <d v="2019-08-12T00:00:00.000"/>
    <s v="05:30:16"/>
    <s v="https://twitter.com/chmrazzaq/status/1160785553572413440"/>
    <m/>
    <m/>
    <s v="1160785553572413440"/>
    <m/>
    <b v="0"/>
    <n v="0"/>
    <s v=""/>
    <b v="0"/>
    <s v="no"/>
    <m/>
    <s v=""/>
    <b v="0"/>
    <n v="24"/>
    <s v="1160630848695279616"/>
    <s v="Twitter for Android"/>
    <b v="0"/>
    <s v="1160630848695279616"/>
    <s v="Tweet"/>
    <n v="0"/>
    <n v="0"/>
    <m/>
    <m/>
    <m/>
    <m/>
    <m/>
    <m/>
    <m/>
    <m/>
    <n v="1"/>
    <s v="1"/>
    <s v="1"/>
    <n v="0"/>
    <n v="0"/>
    <n v="0"/>
    <n v="0"/>
    <n v="0"/>
    <n v="0"/>
    <n v="39"/>
    <n v="100"/>
    <n v="39"/>
  </r>
  <r>
    <s v="torveteran"/>
    <s v="torveteran"/>
    <m/>
    <m/>
    <m/>
    <m/>
    <m/>
    <m/>
    <m/>
    <m/>
    <s v="No"/>
    <n v="75"/>
    <m/>
    <m/>
    <x v="3"/>
    <d v="2019-08-12T05:57:24.000"/>
    <s v="&quot;Hun sier også at siktede på et tidspunkt sa at han vurderte å melde seg inn i den nynazistiske organisasjonen Nordfront._x000a__x000a_– Da sa vi «det mener du ikke», og han svarte: «nei, jeg mener kanskje ikke det, men jeg synes de har mange gode poenger»._x000a_https://t.co/AJZcs2LEmE"/>
    <s v="https://www.vg.no/nyheter/innenriks/i/Wbxn6G/medelever-var-bekymret-for-siktedes-holdninger-jeg-skjoente-at-noe-saant-kunne-skje?utm_source=vgfront&amp;utm_content=row-1"/>
    <s v="vg.no"/>
    <x v="0"/>
    <m/>
    <s v="http://pbs.twimg.com/profile_images/1138615482418892800/C3Q0dGqh_normal.jpg"/>
    <x v="38"/>
    <d v="2019-08-12T00:00:00.000"/>
    <s v="05:57:24"/>
    <s v="https://twitter.com/torveteran/status/1160792381513523201"/>
    <m/>
    <m/>
    <s v="1160792381513523201"/>
    <m/>
    <b v="0"/>
    <n v="4"/>
    <s v=""/>
    <b v="0"/>
    <s v="no"/>
    <m/>
    <s v=""/>
    <b v="0"/>
    <n v="1"/>
    <s v=""/>
    <s v="Twitter Web App"/>
    <b v="0"/>
    <s v="1160792381513523201"/>
    <s v="Tweet"/>
    <n v="0"/>
    <n v="0"/>
    <m/>
    <m/>
    <m/>
    <m/>
    <m/>
    <m/>
    <m/>
    <m/>
    <n v="1"/>
    <s v="1"/>
    <s v="1"/>
    <n v="0"/>
    <n v="0"/>
    <n v="0"/>
    <n v="0"/>
    <n v="0"/>
    <n v="0"/>
    <n v="45"/>
    <n v="100"/>
    <n v="45"/>
  </r>
  <r>
    <s v="sgaarder"/>
    <s v="torveteran"/>
    <m/>
    <m/>
    <m/>
    <m/>
    <m/>
    <m/>
    <m/>
    <m/>
    <s v="No"/>
    <n v="76"/>
    <m/>
    <m/>
    <x v="2"/>
    <d v="2019-08-12T06:01:59.000"/>
    <s v="&quot;Hun sier også at siktede på et tidspunkt sa at han vurderte å melde seg inn i den nynazistiske organisasjonen Nordfront._x000a__x000a_– Da sa vi «det mener du ikke», og han svarte: «nei, jeg mener kanskje ikke det, men jeg synes de har mange gode poenger»._x000a_https://t.co/AJZcs2LEmE"/>
    <m/>
    <m/>
    <x v="0"/>
    <m/>
    <s v="http://pbs.twimg.com/profile_images/1162800936848437248/wmnfRNGK_normal.jpg"/>
    <x v="39"/>
    <d v="2019-08-12T00:00:00.000"/>
    <s v="06:01:59"/>
    <s v="https://twitter.com/sgaarder/status/1160793531771961344"/>
    <m/>
    <m/>
    <s v="1160793531771961344"/>
    <m/>
    <b v="0"/>
    <n v="0"/>
    <s v=""/>
    <b v="0"/>
    <s v="no"/>
    <m/>
    <s v=""/>
    <b v="0"/>
    <n v="1"/>
    <s v="1160792381513523201"/>
    <s v="Twitter for iPhone"/>
    <b v="0"/>
    <s v="1160792381513523201"/>
    <s v="Tweet"/>
    <n v="0"/>
    <n v="0"/>
    <m/>
    <m/>
    <m/>
    <m/>
    <m/>
    <m/>
    <m/>
    <m/>
    <n v="1"/>
    <s v="1"/>
    <s v="1"/>
    <n v="0"/>
    <n v="0"/>
    <n v="0"/>
    <n v="0"/>
    <n v="0"/>
    <n v="0"/>
    <n v="45"/>
    <n v="100"/>
    <n v="45"/>
  </r>
  <r>
    <s v="sgaarder"/>
    <s v="mohamabd86"/>
    <m/>
    <m/>
    <m/>
    <m/>
    <m/>
    <m/>
    <m/>
    <m/>
    <s v="No"/>
    <n v="77"/>
    <m/>
    <m/>
    <x v="2"/>
    <d v="2019-08-11T21:24:34.000"/>
    <s v="Når du vurderer å melde deg inn i Nordfront så er det ikke akkurat &quot;har lest Bibelen&quot; som er det vesentlige. Da er du en voldelig rasist og nazist. Ikke først og fremst en bibel-lesende kristen eller konservativ._x000a_https://t.co/vdMXrAYL0S"/>
    <m/>
    <m/>
    <x v="0"/>
    <m/>
    <s v="http://pbs.twimg.com/profile_images/1162800936848437248/wmnfRNGK_normal.jpg"/>
    <x v="40"/>
    <d v="2019-08-11T00:00:00.000"/>
    <s v="21:24:34"/>
    <s v="https://twitter.com/sgaarder/status/1160663323131752451"/>
    <m/>
    <m/>
    <s v="1160663323131752451"/>
    <m/>
    <b v="0"/>
    <n v="0"/>
    <s v=""/>
    <b v="0"/>
    <s v="no"/>
    <m/>
    <s v=""/>
    <b v="0"/>
    <n v="24"/>
    <s v="1160630848695279616"/>
    <s v="Twitter for iPhone"/>
    <b v="0"/>
    <s v="1160630848695279616"/>
    <s v="Tweet"/>
    <n v="0"/>
    <n v="0"/>
    <m/>
    <m/>
    <m/>
    <m/>
    <m/>
    <m/>
    <m/>
    <m/>
    <n v="1"/>
    <s v="1"/>
    <s v="1"/>
    <n v="0"/>
    <n v="0"/>
    <n v="0"/>
    <n v="0"/>
    <n v="0"/>
    <n v="0"/>
    <n v="39"/>
    <n v="100"/>
    <n v="39"/>
  </r>
  <r>
    <s v="pelle_z"/>
    <s v="nytimesworld"/>
    <m/>
    <m/>
    <m/>
    <m/>
    <m/>
    <m/>
    <m/>
    <m/>
    <s v="No"/>
    <n v="78"/>
    <m/>
    <m/>
    <x v="0"/>
    <d v="2019-08-11T20:02:33.000"/>
    <s v="@superlasse1 @starbuzzed75 @MagnusRanstorp @nytimesworld Jag googlade och fick upp att DN skrivit att det är:_x000a_Nordfront, Fria Tider, Avpixlat, Nya Tider, Nya Dagbladet och Vaken._x000a__x000a_Så det är inte vi."/>
    <m/>
    <m/>
    <x v="0"/>
    <m/>
    <s v="http://pbs.twimg.com/profile_images/963287482853937152/O7MSowcE_normal.jpg"/>
    <x v="41"/>
    <d v="2019-08-11T00:00:00.000"/>
    <s v="20:02:33"/>
    <s v="https://twitter.com/pelle_z/status/1160642681275637760"/>
    <m/>
    <m/>
    <s v="1160642681275637760"/>
    <s v="1160551009372033026"/>
    <b v="0"/>
    <n v="3"/>
    <s v="1612258838"/>
    <b v="0"/>
    <s v="sv"/>
    <m/>
    <s v=""/>
    <b v="0"/>
    <n v="1"/>
    <s v=""/>
    <s v="Twitter for Android"/>
    <b v="0"/>
    <s v="1160551009372033026"/>
    <s v="Tweet"/>
    <n v="0"/>
    <n v="0"/>
    <m/>
    <m/>
    <m/>
    <m/>
    <m/>
    <m/>
    <m/>
    <m/>
    <n v="1"/>
    <s v="7"/>
    <s v="7"/>
    <m/>
    <m/>
    <m/>
    <m/>
    <m/>
    <m/>
    <m/>
    <m/>
    <m/>
  </r>
  <r>
    <s v="solrosp"/>
    <s v="pelle_z"/>
    <m/>
    <m/>
    <m/>
    <m/>
    <m/>
    <m/>
    <m/>
    <m/>
    <s v="No"/>
    <n v="82"/>
    <m/>
    <m/>
    <x v="2"/>
    <d v="2019-08-12T06:05:52.000"/>
    <s v="@superlasse1 @starbuzzed75 @MagnusRanstorp @nytimesworld Jag googlade och fick upp att DN skrivit att det är:_x000a_Nordfront, Fria Tider, Avpixlat, Nya Tider, Nya Dagbladet och Vaken._x000a__x000a_Så det är inte vi."/>
    <m/>
    <m/>
    <x v="0"/>
    <m/>
    <s v="http://pbs.twimg.com/profile_images/1085274719186796544/dALtEfH7_normal.jpg"/>
    <x v="42"/>
    <d v="2019-08-12T00:00:00.000"/>
    <s v="06:05:52"/>
    <s v="https://twitter.com/solrosp/status/1160794509317480451"/>
    <m/>
    <m/>
    <s v="1160794509317480451"/>
    <m/>
    <b v="0"/>
    <n v="0"/>
    <s v=""/>
    <b v="0"/>
    <s v="sv"/>
    <m/>
    <s v=""/>
    <b v="0"/>
    <n v="1"/>
    <s v="1160642681275637760"/>
    <s v="Twitter Web App"/>
    <b v="0"/>
    <s v="1160642681275637760"/>
    <s v="Tweet"/>
    <n v="0"/>
    <n v="0"/>
    <m/>
    <m/>
    <m/>
    <m/>
    <m/>
    <m/>
    <m/>
    <m/>
    <n v="1"/>
    <s v="7"/>
    <s v="7"/>
    <m/>
    <m/>
    <m/>
    <m/>
    <m/>
    <m/>
    <m/>
    <m/>
    <m/>
  </r>
  <r>
    <s v="doublewsinglev"/>
    <s v="mohamabd86"/>
    <m/>
    <m/>
    <m/>
    <m/>
    <m/>
    <m/>
    <m/>
    <m/>
    <s v="No"/>
    <n v="87"/>
    <m/>
    <m/>
    <x v="2"/>
    <d v="2019-08-12T06:55:33.000"/>
    <s v="Når du vurderer å melde deg inn i Nordfront så er det ikke akkurat &quot;har lest Bibelen&quot; som er det vesentlige. Da er du en voldelig rasist og nazist. Ikke først og fremst en bibel-lesende kristen eller konservativ._x000a_https://t.co/vdMXrAYL0S"/>
    <m/>
    <m/>
    <x v="0"/>
    <m/>
    <s v="http://pbs.twimg.com/profile_images/694454219626135553/T2ApGt_j_normal.jpg"/>
    <x v="43"/>
    <d v="2019-08-12T00:00:00.000"/>
    <s v="06:55:33"/>
    <s v="https://twitter.com/doublewsinglev/status/1160807014525755392"/>
    <m/>
    <m/>
    <s v="1160807014525755392"/>
    <m/>
    <b v="0"/>
    <n v="0"/>
    <s v=""/>
    <b v="0"/>
    <s v="no"/>
    <m/>
    <s v=""/>
    <b v="0"/>
    <n v="24"/>
    <s v="1160630848695279616"/>
    <s v="Twitter for Android"/>
    <b v="0"/>
    <s v="1160630848695279616"/>
    <s v="Tweet"/>
    <n v="0"/>
    <n v="0"/>
    <m/>
    <m/>
    <m/>
    <m/>
    <m/>
    <m/>
    <m/>
    <m/>
    <n v="1"/>
    <s v="1"/>
    <s v="1"/>
    <n v="0"/>
    <n v="0"/>
    <n v="0"/>
    <n v="0"/>
    <n v="0"/>
    <n v="0"/>
    <n v="39"/>
    <n v="100"/>
    <n v="39"/>
  </r>
  <r>
    <s v="perarnebjrk"/>
    <s v="kentflink1"/>
    <m/>
    <m/>
    <m/>
    <m/>
    <m/>
    <m/>
    <m/>
    <m/>
    <s v="No"/>
    <n v="88"/>
    <m/>
    <m/>
    <x v="0"/>
    <d v="2019-08-12T06:02:57.000"/>
    <s v="@OlaLarsmo @KentFlink1 Den annonsen dyker också upp på nazisternas sajt Nordfront."/>
    <m/>
    <m/>
    <x v="0"/>
    <m/>
    <s v="http://pbs.twimg.com/profile_images/1145582822792597505/XUCTWfE1_normal.jpg"/>
    <x v="44"/>
    <d v="2019-08-12T00:00:00.000"/>
    <s v="06:02:57"/>
    <s v="https://twitter.com/perarnebjrk/status/1160793777390477312"/>
    <m/>
    <m/>
    <s v="1160793777390477312"/>
    <s v="1160556779232796672"/>
    <b v="0"/>
    <n v="3"/>
    <s v="359263983"/>
    <b v="0"/>
    <s v="sv"/>
    <m/>
    <s v=""/>
    <b v="0"/>
    <n v="1"/>
    <s v=""/>
    <s v="Twitter for Android"/>
    <b v="0"/>
    <s v="1160556779232796672"/>
    <s v="Tweet"/>
    <n v="0"/>
    <n v="0"/>
    <m/>
    <m/>
    <m/>
    <m/>
    <m/>
    <m/>
    <m/>
    <m/>
    <n v="1"/>
    <s v="5"/>
    <s v="5"/>
    <m/>
    <m/>
    <m/>
    <m/>
    <m/>
    <m/>
    <m/>
    <m/>
    <m/>
  </r>
  <r>
    <s v="madeleinemaddis"/>
    <s v="perarnebjrk"/>
    <m/>
    <m/>
    <m/>
    <m/>
    <m/>
    <m/>
    <m/>
    <m/>
    <s v="No"/>
    <n v="90"/>
    <m/>
    <m/>
    <x v="2"/>
    <d v="2019-08-12T06:55:58.000"/>
    <s v="@OlaLarsmo @KentFlink1 Den annonsen dyker också upp på nazisternas sajt Nordfront."/>
    <m/>
    <m/>
    <x v="0"/>
    <m/>
    <s v="http://pbs.twimg.com/profile_images/902495246306521088/IhBQ1RCB_normal.jpg"/>
    <x v="45"/>
    <d v="2019-08-12T00:00:00.000"/>
    <s v="06:55:58"/>
    <s v="https://twitter.com/madeleinemaddis/status/1160807119773417472"/>
    <m/>
    <m/>
    <s v="1160807119773417472"/>
    <m/>
    <b v="0"/>
    <n v="0"/>
    <s v=""/>
    <b v="0"/>
    <s v="sv"/>
    <m/>
    <s v=""/>
    <b v="0"/>
    <n v="1"/>
    <s v="1160793777390477312"/>
    <s v="Twitter for Android"/>
    <b v="0"/>
    <s v="1160793777390477312"/>
    <s v="Tweet"/>
    <n v="0"/>
    <n v="0"/>
    <m/>
    <m/>
    <m/>
    <m/>
    <m/>
    <m/>
    <m/>
    <m/>
    <n v="1"/>
    <s v="5"/>
    <s v="5"/>
    <m/>
    <m/>
    <m/>
    <m/>
    <m/>
    <m/>
    <m/>
    <m/>
    <m/>
  </r>
  <r>
    <s v="sirajs0l"/>
    <s v="sirajs0l"/>
    <m/>
    <m/>
    <m/>
    <m/>
    <m/>
    <m/>
    <m/>
    <m/>
    <s v="No"/>
    <n v="93"/>
    <m/>
    <m/>
    <x v="3"/>
    <d v="2019-08-10T07:02:20.000"/>
    <s v="#AutoNazi$Bot #Nordfront daily wallet summary report (Lifetime Numbers): _x000a_Rec: 6.53148454 BTC ~$76,893.23 USD_x000a_Spent: 2.98048606 BTC ~$35,088.38 USD_x000a_Bal: 3.55099848 BTC ~$41,804.85 USD. https://t.co/0426L6mfH4"/>
    <m/>
    <m/>
    <x v="1"/>
    <s v="https://pbs.twimg.com/media/EBlyM8jXoAIqW_p.png"/>
    <s v="https://pbs.twimg.com/media/EBlyM8jXoAIqW_p.png"/>
    <x v="46"/>
    <d v="2019-08-10T00:00:00.000"/>
    <s v="07:02:20"/>
    <s v="https://twitter.com/sirajs0l/status/1160083946866192384"/>
    <m/>
    <m/>
    <s v="1160083946866192384"/>
    <m/>
    <b v="0"/>
    <n v="0"/>
    <s v=""/>
    <b v="0"/>
    <s v="en"/>
    <m/>
    <s v=""/>
    <b v="0"/>
    <n v="0"/>
    <s v=""/>
    <s v="IFTTT"/>
    <b v="0"/>
    <s v="1160083946866192384"/>
    <s v="Tweet"/>
    <n v="0"/>
    <n v="0"/>
    <m/>
    <m/>
    <m/>
    <m/>
    <m/>
    <m/>
    <m/>
    <m/>
    <n v="3"/>
    <s v="3"/>
    <s v="3"/>
    <n v="0"/>
    <n v="0"/>
    <n v="0"/>
    <n v="0"/>
    <n v="0"/>
    <n v="0"/>
    <n v="33"/>
    <n v="100"/>
    <n v="33"/>
  </r>
  <r>
    <s v="sirajs0l"/>
    <s v="sirajs0l"/>
    <m/>
    <m/>
    <m/>
    <m/>
    <m/>
    <m/>
    <m/>
    <m/>
    <s v="No"/>
    <n v="94"/>
    <m/>
    <m/>
    <x v="3"/>
    <d v="2019-08-12T07:02:28.000"/>
    <s v="#AutoNazi$Bot #Nordfront daily wallet summary report (Lifetime Numbers): _x000a_Rec: 6.53148454 BTC ~$74,416.68 USD_x000a_Spent: 2.98048606 BTC ~$33,958.26 USD_x000a_Bal: 3.55099848 BTC ~$40,458.41 USD. https://t.co/ijFdS2pBu2"/>
    <m/>
    <m/>
    <x v="1"/>
    <s v="https://pbs.twimg.com/media/EBwFaN7WkAAF9IB.png"/>
    <s v="https://pbs.twimg.com/media/EBwFaN7WkAAF9IB.png"/>
    <x v="47"/>
    <d v="2019-08-12T00:00:00.000"/>
    <s v="07:02:28"/>
    <s v="https://twitter.com/sirajs0l/status/1160808752947372032"/>
    <m/>
    <m/>
    <s v="1160808752947372032"/>
    <m/>
    <b v="0"/>
    <n v="0"/>
    <s v=""/>
    <b v="0"/>
    <s v="en"/>
    <m/>
    <s v=""/>
    <b v="0"/>
    <n v="0"/>
    <s v=""/>
    <s v="IFTTT"/>
    <b v="0"/>
    <s v="1160808752947372032"/>
    <s v="Tweet"/>
    <n v="0"/>
    <n v="0"/>
    <m/>
    <m/>
    <m/>
    <m/>
    <m/>
    <m/>
    <m/>
    <m/>
    <n v="3"/>
    <s v="3"/>
    <s v="3"/>
    <n v="0"/>
    <n v="0"/>
    <n v="0"/>
    <n v="0"/>
    <n v="0"/>
    <n v="0"/>
    <n v="33"/>
    <n v="100"/>
    <n v="33"/>
  </r>
  <r>
    <s v="sirajs0l"/>
    <s v="sirajs0l"/>
    <m/>
    <m/>
    <m/>
    <m/>
    <m/>
    <m/>
    <m/>
    <m/>
    <s v="No"/>
    <n v="95"/>
    <m/>
    <m/>
    <x v="3"/>
    <d v="2019-08-12T07:03:21.000"/>
    <s v="#Aut0P0st_B0t ##AutoNazi$Bot #Nordfront daily wallet summary report (Lifetime Numbers): _x000a_Rec: 6.53148454 BTC ~$74,416.68 USD_x000a_Spent: 2.98048606 BTC ~$33,958.26 USD_x000a_Bal: 3.55099848 BTC ~$40,458.41 USD. https://t.co/ijFdS2pBu2 https://t.co/wp2B23jhXb"/>
    <m/>
    <m/>
    <x v="2"/>
    <s v="https://pbs.twimg.com/media/EBwFnUHWsAAWxcK.jpg https://pbs.twimg.com/media/EBwFaN7WkAAF9IB.png"/>
    <s v="https://pbs.twimg.com/media/EBwFnUHWsAAWxcK.jpg https://pbs.twimg.com/media/EBwFaN7WkAAF9IB.png"/>
    <x v="48"/>
    <d v="2019-08-12T00:00:00.000"/>
    <s v="07:03:21"/>
    <s v="https://twitter.com/sirajs0l/status/1160808977799757824"/>
    <m/>
    <m/>
    <s v="1160808977799757824"/>
    <m/>
    <b v="0"/>
    <n v="0"/>
    <s v=""/>
    <b v="0"/>
    <s v="en"/>
    <m/>
    <s v=""/>
    <b v="0"/>
    <n v="0"/>
    <s v=""/>
    <s v="IFTTT"/>
    <b v="0"/>
    <s v="1160808977799757824"/>
    <s v="Tweet"/>
    <n v="0"/>
    <n v="0"/>
    <m/>
    <m/>
    <m/>
    <m/>
    <m/>
    <m/>
    <m/>
    <m/>
    <n v="3"/>
    <s v="3"/>
    <s v="3"/>
    <n v="0"/>
    <n v="0"/>
    <n v="0"/>
    <n v="0"/>
    <n v="0"/>
    <n v="0"/>
    <n v="34"/>
    <n v="100"/>
    <n v="34"/>
  </r>
  <r>
    <s v="idlandk"/>
    <s v="mohamabd86"/>
    <m/>
    <m/>
    <m/>
    <m/>
    <m/>
    <m/>
    <m/>
    <m/>
    <s v="No"/>
    <n v="96"/>
    <m/>
    <m/>
    <x v="2"/>
    <d v="2019-08-12T09:32:42.000"/>
    <s v="Når du vurderer å melde deg inn i Nordfront så er det ikke akkurat &quot;har lest Bibelen&quot; som er det vesentlige. Da er du en voldelig rasist og nazist. Ikke først og fremst en bibel-lesende kristen eller konservativ._x000a_https://t.co/vdMXrAYL0S"/>
    <m/>
    <m/>
    <x v="0"/>
    <m/>
    <s v="http://pbs.twimg.com/profile_images/1907287329/profil-komprimert_normal.jpg"/>
    <x v="49"/>
    <d v="2019-08-12T00:00:00.000"/>
    <s v="09:32:42"/>
    <s v="https://twitter.com/idlandk/status/1160846560357494784"/>
    <m/>
    <m/>
    <s v="1160846560357494784"/>
    <m/>
    <b v="0"/>
    <n v="0"/>
    <s v=""/>
    <b v="0"/>
    <s v="no"/>
    <m/>
    <s v=""/>
    <b v="0"/>
    <n v="24"/>
    <s v="1160630848695279616"/>
    <s v="Twitter for iPhone"/>
    <b v="0"/>
    <s v="1160630848695279616"/>
    <s v="Tweet"/>
    <n v="0"/>
    <n v="0"/>
    <m/>
    <m/>
    <m/>
    <m/>
    <m/>
    <m/>
    <m/>
    <m/>
    <n v="1"/>
    <s v="1"/>
    <s v="1"/>
    <n v="0"/>
    <n v="0"/>
    <n v="0"/>
    <n v="0"/>
    <n v="0"/>
    <n v="0"/>
    <n v="39"/>
    <n v="100"/>
    <n v="39"/>
  </r>
  <r>
    <s v="ns_norden"/>
    <s v="ramonafransson"/>
    <m/>
    <m/>
    <m/>
    <m/>
    <m/>
    <m/>
    <m/>
    <m/>
    <s v="No"/>
    <n v="97"/>
    <m/>
    <m/>
    <x v="0"/>
    <d v="2019-08-12T09:45:52.000"/>
    <s v="@juicesubvert @JohnnyA___ @RamonaFransson Nordfront har skrivit kort om fallet, kanske Fria tider också men tror ingen annan alternativmedia. Om det varit 12 afrikaner/araber hade nog resten av gänget skrivit om det..."/>
    <m/>
    <m/>
    <x v="0"/>
    <m/>
    <s v="http://pbs.twimg.com/profile_images/1036937001671512064/A57PiWfC_normal.jpg"/>
    <x v="50"/>
    <d v="2019-08-12T00:00:00.000"/>
    <s v="09:45:52"/>
    <s v="https://twitter.com/ns_norden/status/1160849877104037888"/>
    <m/>
    <m/>
    <s v="1160849877104037888"/>
    <s v="1160844236247449601"/>
    <b v="0"/>
    <n v="2"/>
    <s v="2248288504"/>
    <b v="0"/>
    <s v="sv"/>
    <m/>
    <s v=""/>
    <b v="0"/>
    <n v="0"/>
    <s v=""/>
    <s v="Twitter Web App"/>
    <b v="0"/>
    <s v="1160844236247449601"/>
    <s v="Tweet"/>
    <n v="0"/>
    <n v="0"/>
    <m/>
    <m/>
    <m/>
    <m/>
    <m/>
    <m/>
    <m/>
    <m/>
    <n v="1"/>
    <s v="15"/>
    <s v="15"/>
    <m/>
    <m/>
    <m/>
    <m/>
    <m/>
    <m/>
    <m/>
    <m/>
    <m/>
  </r>
  <r>
    <s v="thaumpenguin"/>
    <s v="mohamabd86"/>
    <m/>
    <m/>
    <m/>
    <m/>
    <m/>
    <m/>
    <m/>
    <m/>
    <s v="No"/>
    <n v="100"/>
    <m/>
    <m/>
    <x v="2"/>
    <d v="2019-08-12T10:10:10.000"/>
    <s v="Når du vurderer å melde deg inn i Nordfront så er det ikke akkurat &quot;har lest Bibelen&quot; som er det vesentlige. Da er du en voldelig rasist og nazist. Ikke først og fremst en bibel-lesende kristen eller konservativ._x000a_https://t.co/vdMXrAYL0S"/>
    <m/>
    <m/>
    <x v="0"/>
    <m/>
    <s v="http://pbs.twimg.com/profile_images/1150531284302737408/XXIl0o46_normal.jpg"/>
    <x v="51"/>
    <d v="2019-08-12T00:00:00.000"/>
    <s v="10:10:10"/>
    <s v="https://twitter.com/thaumpenguin/status/1160855992365723648"/>
    <m/>
    <m/>
    <s v="1160855992365723648"/>
    <m/>
    <b v="0"/>
    <n v="0"/>
    <s v=""/>
    <b v="0"/>
    <s v="no"/>
    <m/>
    <s v=""/>
    <b v="0"/>
    <n v="24"/>
    <s v="1160630848695279616"/>
    <s v="Twitter for Android"/>
    <b v="0"/>
    <s v="1160630848695279616"/>
    <s v="Tweet"/>
    <n v="0"/>
    <n v="0"/>
    <m/>
    <m/>
    <m/>
    <m/>
    <m/>
    <m/>
    <m/>
    <m/>
    <n v="1"/>
    <s v="1"/>
    <s v="1"/>
    <n v="0"/>
    <n v="0"/>
    <n v="0"/>
    <n v="0"/>
    <n v="0"/>
    <n v="0"/>
    <n v="39"/>
    <n v="100"/>
    <n v="39"/>
  </r>
  <r>
    <s v="mansoor1982"/>
    <s v="mohamabd86"/>
    <m/>
    <m/>
    <m/>
    <m/>
    <m/>
    <m/>
    <m/>
    <m/>
    <s v="No"/>
    <n v="101"/>
    <m/>
    <m/>
    <x v="2"/>
    <d v="2019-08-12T16:05:02.000"/>
    <s v="Når du vurderer å melde deg inn i Nordfront så er det ikke akkurat &quot;har lest Bibelen&quot; som er det vesentlige. Da er du en voldelig rasist og nazist. Ikke først og fremst en bibel-lesende kristen eller konservativ._x000a_https://t.co/vdMXrAYL0S"/>
    <m/>
    <m/>
    <x v="0"/>
    <m/>
    <s v="http://pbs.twimg.com/profile_images/1160261732893450240/5Xr0kF1K_normal.jpg"/>
    <x v="52"/>
    <d v="2019-08-12T00:00:00.000"/>
    <s v="16:05:02"/>
    <s v="https://twitter.com/mansoor1982/status/1160945296341381123"/>
    <m/>
    <m/>
    <s v="1160945296341381123"/>
    <m/>
    <b v="0"/>
    <n v="0"/>
    <s v=""/>
    <b v="0"/>
    <s v="no"/>
    <m/>
    <s v=""/>
    <b v="0"/>
    <n v="24"/>
    <s v="1160630848695279616"/>
    <s v="Twitter for Android"/>
    <b v="0"/>
    <s v="1160630848695279616"/>
    <s v="Tweet"/>
    <n v="0"/>
    <n v="0"/>
    <m/>
    <m/>
    <m/>
    <m/>
    <m/>
    <m/>
    <m/>
    <m/>
    <n v="1"/>
    <s v="1"/>
    <s v="1"/>
    <n v="0"/>
    <n v="0"/>
    <n v="0"/>
    <n v="0"/>
    <n v="0"/>
    <n v="0"/>
    <n v="39"/>
    <n v="100"/>
    <n v="39"/>
  </r>
  <r>
    <s v="sortulv"/>
    <s v="supercamilla"/>
    <m/>
    <m/>
    <m/>
    <m/>
    <m/>
    <m/>
    <m/>
    <m/>
    <s v="No"/>
    <n v="102"/>
    <m/>
    <m/>
    <x v="2"/>
    <d v="2019-08-12T17:22:03.000"/>
    <s v="Det er litt urovekkende at når elev varsler om at annen elev har tenkt å bli med i Nordfront og snakker om at det kommer en rasekrig, så blir det ikke oppfattet som alvorlig nok eller &quot;grunn til bekymring&quot; av Folkehøgskolen._x000a__x000a_https://t.co/w046G01jIR"/>
    <m/>
    <m/>
    <x v="0"/>
    <m/>
    <s v="http://pbs.twimg.com/profile_images/1124980989107802112/v07O_55k_normal.jpg"/>
    <x v="53"/>
    <d v="2019-08-12T00:00:00.000"/>
    <s v="17:22:03"/>
    <s v="https://twitter.com/sortulv/status/1160964677276524546"/>
    <m/>
    <m/>
    <s v="1160964677276524546"/>
    <m/>
    <b v="0"/>
    <n v="0"/>
    <s v=""/>
    <b v="0"/>
    <s v="no"/>
    <m/>
    <s v=""/>
    <b v="0"/>
    <n v="14"/>
    <s v="1160964453506146306"/>
    <s v="Twitter for iPhone"/>
    <b v="0"/>
    <s v="1160964453506146306"/>
    <s v="Tweet"/>
    <n v="0"/>
    <n v="0"/>
    <m/>
    <m/>
    <m/>
    <m/>
    <m/>
    <m/>
    <m/>
    <m/>
    <n v="1"/>
    <s v="6"/>
    <s v="6"/>
    <n v="0"/>
    <n v="0"/>
    <n v="0"/>
    <n v="0"/>
    <n v="0"/>
    <n v="0"/>
    <n v="41"/>
    <n v="100"/>
    <n v="41"/>
  </r>
  <r>
    <s v="hansbrenna"/>
    <s v="supercamilla"/>
    <m/>
    <m/>
    <m/>
    <m/>
    <m/>
    <m/>
    <m/>
    <m/>
    <s v="No"/>
    <n v="103"/>
    <m/>
    <m/>
    <x v="2"/>
    <d v="2019-08-12T17:25:03.000"/>
    <s v="Det er litt urovekkende at når elev varsler om at annen elev har tenkt å bli med i Nordfront og snakker om at det kommer en rasekrig, så blir det ikke oppfattet som alvorlig nok eller &quot;grunn til bekymring&quot; av Folkehøgskolen._x000a__x000a_https://t.co/w046G01jIR"/>
    <m/>
    <m/>
    <x v="0"/>
    <m/>
    <s v="http://pbs.twimg.com/profile_images/999575213460226048/_SMBmW45_normal.jpg"/>
    <x v="54"/>
    <d v="2019-08-12T00:00:00.000"/>
    <s v="17:25:03"/>
    <s v="https://twitter.com/hansbrenna/status/1160965433505341441"/>
    <m/>
    <m/>
    <s v="1160965433505341441"/>
    <m/>
    <b v="0"/>
    <n v="0"/>
    <s v=""/>
    <b v="0"/>
    <s v="no"/>
    <m/>
    <s v=""/>
    <b v="0"/>
    <n v="14"/>
    <s v="1160964453506146306"/>
    <s v="Twitter for Android"/>
    <b v="0"/>
    <s v="1160964453506146306"/>
    <s v="Tweet"/>
    <n v="0"/>
    <n v="0"/>
    <m/>
    <m/>
    <m/>
    <m/>
    <m/>
    <m/>
    <m/>
    <m/>
    <n v="1"/>
    <s v="6"/>
    <s v="6"/>
    <n v="0"/>
    <n v="0"/>
    <n v="0"/>
    <n v="0"/>
    <n v="0"/>
    <n v="0"/>
    <n v="41"/>
    <n v="100"/>
    <n v="41"/>
  </r>
  <r>
    <s v="erikbra"/>
    <s v="mohamabd86"/>
    <m/>
    <m/>
    <m/>
    <m/>
    <m/>
    <m/>
    <m/>
    <m/>
    <s v="No"/>
    <n v="104"/>
    <m/>
    <m/>
    <x v="2"/>
    <d v="2019-08-12T17:36:00.000"/>
    <s v="Når du vurderer å melde deg inn i Nordfront så er det ikke akkurat &quot;har lest Bibelen&quot; som er det vesentlige. Da er du en voldelig rasist og nazist. Ikke først og fremst en bibel-lesende kristen eller konservativ._x000a_https://t.co/vdMXrAYL0S"/>
    <m/>
    <m/>
    <x v="0"/>
    <m/>
    <s v="http://pbs.twimg.com/profile_images/1141339247/kul-figur2_normal.png"/>
    <x v="55"/>
    <d v="2019-08-12T00:00:00.000"/>
    <s v="17:36:00"/>
    <s v="https://twitter.com/erikbra/status/1160968186822582273"/>
    <m/>
    <m/>
    <s v="1160968186822582273"/>
    <m/>
    <b v="0"/>
    <n v="0"/>
    <s v=""/>
    <b v="0"/>
    <s v="no"/>
    <m/>
    <s v=""/>
    <b v="0"/>
    <n v="24"/>
    <s v="1160630848695279616"/>
    <s v="Twitter for Android"/>
    <b v="0"/>
    <s v="1160630848695279616"/>
    <s v="Tweet"/>
    <n v="0"/>
    <n v="0"/>
    <m/>
    <m/>
    <m/>
    <m/>
    <m/>
    <m/>
    <m/>
    <m/>
    <n v="1"/>
    <s v="1"/>
    <s v="1"/>
    <n v="0"/>
    <n v="0"/>
    <n v="0"/>
    <n v="0"/>
    <n v="0"/>
    <n v="0"/>
    <n v="39"/>
    <n v="100"/>
    <n v="39"/>
  </r>
  <r>
    <s v="linguistvera"/>
    <s v="supercamilla"/>
    <m/>
    <m/>
    <m/>
    <m/>
    <m/>
    <m/>
    <m/>
    <m/>
    <s v="No"/>
    <n v="105"/>
    <m/>
    <m/>
    <x v="2"/>
    <d v="2019-08-12T18:02:57.000"/>
    <s v="Det er litt urovekkende at når elev varsler om at annen elev har tenkt å bli med i Nordfront og snakker om at det kommer en rasekrig, så blir det ikke oppfattet som alvorlig nok eller &quot;grunn til bekymring&quot; av Folkehøgskolen._x000a__x000a_https://t.co/w046G01jIR"/>
    <m/>
    <m/>
    <x v="0"/>
    <m/>
    <s v="http://pbs.twimg.com/profile_images/1153052862492155904/cRfZk-AV_normal.jpg"/>
    <x v="56"/>
    <d v="2019-08-12T00:00:00.000"/>
    <s v="18:02:57"/>
    <s v="https://twitter.com/linguistvera/status/1160974968475332608"/>
    <m/>
    <m/>
    <s v="1160974968475332608"/>
    <m/>
    <b v="0"/>
    <n v="0"/>
    <s v=""/>
    <b v="0"/>
    <s v="no"/>
    <m/>
    <s v=""/>
    <b v="0"/>
    <n v="14"/>
    <s v="1160964453506146306"/>
    <s v="Twitter for Android"/>
    <b v="0"/>
    <s v="1160964453506146306"/>
    <s v="Tweet"/>
    <n v="0"/>
    <n v="0"/>
    <m/>
    <m/>
    <m/>
    <m/>
    <m/>
    <m/>
    <m/>
    <m/>
    <n v="1"/>
    <s v="6"/>
    <s v="6"/>
    <n v="0"/>
    <n v="0"/>
    <n v="0"/>
    <n v="0"/>
    <n v="0"/>
    <n v="0"/>
    <n v="41"/>
    <n v="100"/>
    <n v="41"/>
  </r>
  <r>
    <s v="ragnarbangmoe"/>
    <s v="mohamabd86"/>
    <m/>
    <m/>
    <m/>
    <m/>
    <m/>
    <m/>
    <m/>
    <m/>
    <s v="No"/>
    <n v="106"/>
    <m/>
    <m/>
    <x v="2"/>
    <d v="2019-08-11T20:24:21.000"/>
    <s v="Når du vurderer å melde deg inn i Nordfront så er det ikke akkurat &quot;har lest Bibelen&quot; som er det vesentlige. Da er du en voldelig rasist og nazist. Ikke først og fremst en bibel-lesende kristen eller konservativ._x000a_https://t.co/vdMXrAYL0S"/>
    <m/>
    <m/>
    <x v="0"/>
    <m/>
    <s v="http://pbs.twimg.com/profile_images/3318728693/04376ec2a0d6e7a172c67d37637e0d38_normal.jpeg"/>
    <x v="57"/>
    <d v="2019-08-11T00:00:00.000"/>
    <s v="20:24:21"/>
    <s v="https://twitter.com/ragnarbangmoe/status/1160648165844049926"/>
    <m/>
    <m/>
    <s v="1160648165844049926"/>
    <m/>
    <b v="0"/>
    <n v="0"/>
    <s v=""/>
    <b v="0"/>
    <s v="no"/>
    <m/>
    <s v=""/>
    <b v="0"/>
    <n v="24"/>
    <s v="1160630848695279616"/>
    <s v="Twitter for iPhone"/>
    <b v="0"/>
    <s v="1160630848695279616"/>
    <s v="Tweet"/>
    <n v="0"/>
    <n v="0"/>
    <m/>
    <m/>
    <m/>
    <m/>
    <m/>
    <m/>
    <m/>
    <m/>
    <n v="1"/>
    <s v="6"/>
    <s v="1"/>
    <n v="0"/>
    <n v="0"/>
    <n v="0"/>
    <n v="0"/>
    <n v="0"/>
    <n v="0"/>
    <n v="39"/>
    <n v="100"/>
    <n v="39"/>
  </r>
  <r>
    <s v="ragnarbangmoe"/>
    <s v="supercamilla"/>
    <m/>
    <m/>
    <m/>
    <m/>
    <m/>
    <m/>
    <m/>
    <m/>
    <s v="No"/>
    <n v="107"/>
    <m/>
    <m/>
    <x v="2"/>
    <d v="2019-08-12T19:20:18.000"/>
    <s v="Det er litt urovekkende at når elev varsler om at annen elev har tenkt å bli med i Nordfront og snakker om at det kommer en rasekrig, så blir det ikke oppfattet som alvorlig nok eller &quot;grunn til bekymring&quot; av Folkehøgskolen._x000a__x000a_https://t.co/w046G01jIR"/>
    <m/>
    <m/>
    <x v="0"/>
    <m/>
    <s v="http://pbs.twimg.com/profile_images/3318728693/04376ec2a0d6e7a172c67d37637e0d38_normal.jpeg"/>
    <x v="58"/>
    <d v="2019-08-12T00:00:00.000"/>
    <s v="19:20:18"/>
    <s v="https://twitter.com/ragnarbangmoe/status/1160994436521832449"/>
    <m/>
    <m/>
    <s v="1160994436521832449"/>
    <m/>
    <b v="0"/>
    <n v="0"/>
    <s v=""/>
    <b v="0"/>
    <s v="no"/>
    <m/>
    <s v=""/>
    <b v="0"/>
    <n v="14"/>
    <s v="1160964453506146306"/>
    <s v="Twitter for iPhone"/>
    <b v="0"/>
    <s v="1160964453506146306"/>
    <s v="Tweet"/>
    <n v="0"/>
    <n v="0"/>
    <m/>
    <m/>
    <m/>
    <m/>
    <m/>
    <m/>
    <m/>
    <m/>
    <n v="1"/>
    <s v="6"/>
    <s v="6"/>
    <n v="0"/>
    <n v="0"/>
    <n v="0"/>
    <n v="0"/>
    <n v="0"/>
    <n v="0"/>
    <n v="41"/>
    <n v="100"/>
    <n v="41"/>
  </r>
  <r>
    <s v="vetlemravnvedal"/>
    <s v="supercamilla"/>
    <m/>
    <m/>
    <m/>
    <m/>
    <m/>
    <m/>
    <m/>
    <m/>
    <s v="No"/>
    <n v="108"/>
    <m/>
    <m/>
    <x v="2"/>
    <d v="2019-08-12T19:32:55.000"/>
    <s v="Det er litt urovekkende at når elev varsler om at annen elev har tenkt å bli med i Nordfront og snakker om at det kommer en rasekrig, så blir det ikke oppfattet som alvorlig nok eller &quot;grunn til bekymring&quot; av Folkehøgskolen._x000a__x000a_https://t.co/w046G01jIR"/>
    <m/>
    <m/>
    <x v="0"/>
    <m/>
    <s v="http://pbs.twimg.com/profile_images/1111750477895663618/nGAeah3g_normal.jpg"/>
    <x v="59"/>
    <d v="2019-08-12T00:00:00.000"/>
    <s v="19:32:55"/>
    <s v="https://twitter.com/vetlemravnvedal/status/1160997611433803776"/>
    <m/>
    <m/>
    <s v="1160997611433803776"/>
    <m/>
    <b v="0"/>
    <n v="0"/>
    <s v=""/>
    <b v="0"/>
    <s v="no"/>
    <m/>
    <s v=""/>
    <b v="0"/>
    <n v="14"/>
    <s v="1160964453506146306"/>
    <s v="Twitter for Android"/>
    <b v="0"/>
    <s v="1160964453506146306"/>
    <s v="Tweet"/>
    <n v="0"/>
    <n v="0"/>
    <m/>
    <m/>
    <m/>
    <m/>
    <m/>
    <m/>
    <m/>
    <m/>
    <n v="1"/>
    <s v="6"/>
    <s v="6"/>
    <n v="0"/>
    <n v="0"/>
    <n v="0"/>
    <n v="0"/>
    <n v="0"/>
    <n v="0"/>
    <n v="41"/>
    <n v="100"/>
    <n v="41"/>
  </r>
  <r>
    <s v="monastrand"/>
    <s v="supercamilla"/>
    <m/>
    <m/>
    <m/>
    <m/>
    <m/>
    <m/>
    <m/>
    <m/>
    <s v="No"/>
    <n v="109"/>
    <m/>
    <m/>
    <x v="2"/>
    <d v="2019-08-12T19:46:14.000"/>
    <s v="Det er litt urovekkende at når elev varsler om at annen elev har tenkt å bli med i Nordfront og snakker om at det kommer en rasekrig, så blir det ikke oppfattet som alvorlig nok eller &quot;grunn til bekymring&quot; av Folkehøgskolen._x000a__x000a_https://t.co/w046G01jIR"/>
    <m/>
    <m/>
    <x v="0"/>
    <m/>
    <s v="http://pbs.twimg.com/profile_images/710541804710580225/MwmP2Bmc_normal.jpg"/>
    <x v="60"/>
    <d v="2019-08-12T00:00:00.000"/>
    <s v="19:46:14"/>
    <s v="https://twitter.com/monastrand/status/1161000962074525696"/>
    <m/>
    <m/>
    <s v="1161000962074525696"/>
    <m/>
    <b v="0"/>
    <n v="0"/>
    <s v=""/>
    <b v="0"/>
    <s v="no"/>
    <m/>
    <s v=""/>
    <b v="0"/>
    <n v="14"/>
    <s v="1160964453506146306"/>
    <s v="Twitter for iPhone"/>
    <b v="0"/>
    <s v="1160964453506146306"/>
    <s v="Tweet"/>
    <n v="0"/>
    <n v="0"/>
    <m/>
    <m/>
    <m/>
    <m/>
    <m/>
    <m/>
    <m/>
    <m/>
    <n v="1"/>
    <s v="6"/>
    <s v="6"/>
    <n v="0"/>
    <n v="0"/>
    <n v="0"/>
    <n v="0"/>
    <n v="0"/>
    <n v="0"/>
    <n v="41"/>
    <n v="100"/>
    <n v="41"/>
  </r>
  <r>
    <s v="nummisuutatwit"/>
    <s v="nummisuutatwit"/>
    <m/>
    <m/>
    <m/>
    <m/>
    <m/>
    <m/>
    <m/>
    <m/>
    <s v="No"/>
    <n v="110"/>
    <m/>
    <m/>
    <x v="3"/>
    <d v="2019-08-12T21:20:02.000"/>
    <s v="Hänen sanansa kulkevat kaikkea yhdistäen, kaikkea sovittaen maailman yli ja loiskivat kuin kevätsade jäävuoria vastaan. Kaikkialla kohtaa niitä vastarinta."/>
    <m/>
    <m/>
    <x v="0"/>
    <m/>
    <s v="http://pbs.twimg.com/profile_images/1158266777031335936/9zKQz-4C_normal.jpg"/>
    <x v="61"/>
    <d v="2019-08-12T00:00:00.000"/>
    <s v="21:20:02"/>
    <s v="https://twitter.com/nummisuutatwit/status/1161024566401163266"/>
    <m/>
    <m/>
    <s v="1161024566401163266"/>
    <m/>
    <b v="0"/>
    <n v="0"/>
    <s v=""/>
    <b v="0"/>
    <s v="fi"/>
    <m/>
    <s v=""/>
    <b v="0"/>
    <n v="0"/>
    <s v=""/>
    <s v="Aleksis Kivi tweeter"/>
    <b v="0"/>
    <s v="1161024566401163266"/>
    <s v="Tweet"/>
    <n v="0"/>
    <n v="0"/>
    <m/>
    <m/>
    <m/>
    <m/>
    <m/>
    <m/>
    <m/>
    <m/>
    <n v="1"/>
    <s v="3"/>
    <s v="3"/>
    <n v="0"/>
    <n v="0"/>
    <n v="0"/>
    <n v="0"/>
    <n v="0"/>
    <n v="0"/>
    <n v="19"/>
    <n v="100"/>
    <n v="19"/>
  </r>
  <r>
    <s v="fadumoooooo"/>
    <s v="supercamilla"/>
    <m/>
    <m/>
    <m/>
    <m/>
    <m/>
    <m/>
    <m/>
    <m/>
    <s v="No"/>
    <n v="111"/>
    <m/>
    <m/>
    <x v="2"/>
    <d v="2019-08-12T21:50:32.000"/>
    <s v="Det er litt urovekkende at når elev varsler om at annen elev har tenkt å bli med i Nordfront og snakker om at det kommer en rasekrig, så blir det ikke oppfattet som alvorlig nok eller &quot;grunn til bekymring&quot; av Folkehøgskolen._x000a__x000a_https://t.co/w046G01jIR"/>
    <m/>
    <m/>
    <x v="0"/>
    <m/>
    <s v="http://pbs.twimg.com/profile_images/1126644418033983488/wTXf1QEQ_normal.png"/>
    <x v="62"/>
    <d v="2019-08-12T00:00:00.000"/>
    <s v="21:50:32"/>
    <s v="https://twitter.com/fadumoooooo/status/1161032242451439617"/>
    <m/>
    <m/>
    <s v="1161032242451439617"/>
    <m/>
    <b v="0"/>
    <n v="0"/>
    <s v=""/>
    <b v="0"/>
    <s v="no"/>
    <m/>
    <s v=""/>
    <b v="0"/>
    <n v="14"/>
    <s v="1160964453506146306"/>
    <s v="Twitter for iPhone"/>
    <b v="0"/>
    <s v="1160964453506146306"/>
    <s v="Tweet"/>
    <n v="0"/>
    <n v="0"/>
    <m/>
    <m/>
    <m/>
    <m/>
    <m/>
    <m/>
    <m/>
    <m/>
    <n v="1"/>
    <s v="6"/>
    <s v="6"/>
    <n v="0"/>
    <n v="0"/>
    <n v="0"/>
    <n v="0"/>
    <n v="0"/>
    <n v="0"/>
    <n v="41"/>
    <n v="100"/>
    <n v="41"/>
  </r>
  <r>
    <s v="unnimay"/>
    <s v="supercamilla"/>
    <m/>
    <m/>
    <m/>
    <m/>
    <m/>
    <m/>
    <m/>
    <m/>
    <s v="No"/>
    <n v="112"/>
    <m/>
    <m/>
    <x v="2"/>
    <d v="2019-08-12T22:04:58.000"/>
    <s v="Det er litt urovekkende at når elev varsler om at annen elev har tenkt å bli med i Nordfront og snakker om at det kommer en rasekrig, så blir det ikke oppfattet som alvorlig nok eller &quot;grunn til bekymring&quot; av Folkehøgskolen._x000a__x000a_https://t.co/w046G01jIR"/>
    <m/>
    <m/>
    <x v="0"/>
    <m/>
    <s v="http://pbs.twimg.com/profile_images/984918607200169986/xoPgBPgO_normal.jpg"/>
    <x v="63"/>
    <d v="2019-08-12T00:00:00.000"/>
    <s v="22:04:58"/>
    <s v="https://twitter.com/unnimay/status/1161035876929036289"/>
    <m/>
    <m/>
    <s v="1161035876929036289"/>
    <m/>
    <b v="0"/>
    <n v="0"/>
    <s v=""/>
    <b v="0"/>
    <s v="no"/>
    <m/>
    <s v=""/>
    <b v="0"/>
    <n v="14"/>
    <s v="1160964453506146306"/>
    <s v="Twitter for Android"/>
    <b v="0"/>
    <s v="1160964453506146306"/>
    <s v="Tweet"/>
    <n v="0"/>
    <n v="0"/>
    <m/>
    <m/>
    <m/>
    <m/>
    <m/>
    <m/>
    <m/>
    <m/>
    <n v="1"/>
    <s v="6"/>
    <s v="6"/>
    <n v="0"/>
    <n v="0"/>
    <n v="0"/>
    <n v="0"/>
    <n v="0"/>
    <n v="0"/>
    <n v="41"/>
    <n v="100"/>
    <n v="41"/>
  </r>
  <r>
    <s v="bessviken"/>
    <s v="supercamilla"/>
    <m/>
    <m/>
    <m/>
    <m/>
    <m/>
    <m/>
    <m/>
    <m/>
    <s v="No"/>
    <n v="113"/>
    <m/>
    <m/>
    <x v="2"/>
    <d v="2019-08-13T02:44:14.000"/>
    <s v="Det er litt urovekkende at når elev varsler om at annen elev har tenkt å bli med i Nordfront og snakker om at det kommer en rasekrig, så blir det ikke oppfattet som alvorlig nok eller &quot;grunn til bekymring&quot; av Folkehøgskolen._x000a__x000a_https://t.co/w046G01jIR"/>
    <m/>
    <m/>
    <x v="0"/>
    <m/>
    <s v="http://pbs.twimg.com/profile_images/517892129021231104/5TZFJG-F_normal.jpeg"/>
    <x v="64"/>
    <d v="2019-08-13T00:00:00.000"/>
    <s v="02:44:14"/>
    <s v="https://twitter.com/bessviken/status/1161106156485599232"/>
    <m/>
    <m/>
    <s v="1161106156485599232"/>
    <m/>
    <b v="0"/>
    <n v="0"/>
    <s v=""/>
    <b v="0"/>
    <s v="no"/>
    <m/>
    <s v=""/>
    <b v="0"/>
    <n v="14"/>
    <s v="1160964453506146306"/>
    <s v="Twitter for Android"/>
    <b v="0"/>
    <s v="1160964453506146306"/>
    <s v="Tweet"/>
    <n v="0"/>
    <n v="0"/>
    <m/>
    <m/>
    <m/>
    <m/>
    <m/>
    <m/>
    <m/>
    <m/>
    <n v="1"/>
    <s v="6"/>
    <s v="6"/>
    <n v="0"/>
    <n v="0"/>
    <n v="0"/>
    <n v="0"/>
    <n v="0"/>
    <n v="0"/>
    <n v="41"/>
    <n v="100"/>
    <n v="41"/>
  </r>
  <r>
    <s v="johanbendtsen"/>
    <s v="johanbendtsen"/>
    <m/>
    <m/>
    <m/>
    <m/>
    <m/>
    <m/>
    <m/>
    <m/>
    <s v="No"/>
    <n v="114"/>
    <m/>
    <m/>
    <x v="3"/>
    <d v="2019-08-13T06:09:37.000"/>
    <s v="På højskolen hvor den formodede gerningsmand bag lørdagens moske-angreb gik indtil maj, fortalte han bl.a. om at ville kontakte den højreekstreme gruppering Nordfront, der er forbudt i Finland, for at få våbentræning https://t.co/CvGffMSaYS #dkmedier"/>
    <s v="https://www.tv2.no/a/10774451/"/>
    <s v="tv2.no"/>
    <x v="3"/>
    <m/>
    <s v="http://pbs.twimg.com/profile_images/1081866755130175490/r9qvM_OK_normal.jpg"/>
    <x v="65"/>
    <d v="2019-08-13T00:00:00.000"/>
    <s v="06:09:37"/>
    <s v="https://twitter.com/johanbendtsen/status/1161157842700816386"/>
    <m/>
    <m/>
    <s v="1161157842700816386"/>
    <m/>
    <b v="0"/>
    <n v="2"/>
    <s v=""/>
    <b v="0"/>
    <s v="da"/>
    <m/>
    <s v=""/>
    <b v="0"/>
    <n v="0"/>
    <s v=""/>
    <s v="Twitter Web App"/>
    <b v="0"/>
    <s v="1161157842700816386"/>
    <s v="Tweet"/>
    <n v="0"/>
    <n v="0"/>
    <m/>
    <m/>
    <m/>
    <m/>
    <m/>
    <m/>
    <m/>
    <m/>
    <n v="1"/>
    <s v="3"/>
    <s v="3"/>
    <n v="0"/>
    <n v="0"/>
    <n v="0"/>
    <n v="0"/>
    <n v="0"/>
    <n v="0"/>
    <n v="35"/>
    <n v="100"/>
    <n v="35"/>
  </r>
  <r>
    <s v="lyktestolpe"/>
    <s v="supercamilla"/>
    <m/>
    <m/>
    <m/>
    <m/>
    <m/>
    <m/>
    <m/>
    <m/>
    <s v="No"/>
    <n v="115"/>
    <m/>
    <m/>
    <x v="2"/>
    <d v="2019-08-13T08:02:13.000"/>
    <s v="Det er litt urovekkende at når elev varsler om at annen elev har tenkt å bli med i Nordfront og snakker om at det kommer en rasekrig, så blir det ikke oppfattet som alvorlig nok eller &quot;grunn til bekymring&quot; av Folkehøgskolen._x000a__x000a_https://t.co/w046G01jIR"/>
    <m/>
    <m/>
    <x v="0"/>
    <m/>
    <s v="http://pbs.twimg.com/profile_images/1143139053396791298/AVy0k2Vf_normal.png"/>
    <x v="66"/>
    <d v="2019-08-13T00:00:00.000"/>
    <s v="08:02:13"/>
    <s v="https://twitter.com/lyktestolpe/status/1161186179867447296"/>
    <m/>
    <m/>
    <s v="1161186179867447296"/>
    <m/>
    <b v="0"/>
    <n v="0"/>
    <s v=""/>
    <b v="0"/>
    <s v="no"/>
    <m/>
    <s v=""/>
    <b v="0"/>
    <n v="14"/>
    <s v="1160964453506146306"/>
    <s v="Twitter for Android"/>
    <b v="0"/>
    <s v="1160964453506146306"/>
    <s v="Tweet"/>
    <n v="0"/>
    <n v="0"/>
    <m/>
    <m/>
    <m/>
    <m/>
    <m/>
    <m/>
    <m/>
    <m/>
    <n v="1"/>
    <s v="6"/>
    <s v="6"/>
    <n v="0"/>
    <n v="0"/>
    <n v="0"/>
    <n v="0"/>
    <n v="0"/>
    <n v="0"/>
    <n v="41"/>
    <n v="100"/>
    <n v="41"/>
  </r>
  <r>
    <s v="markrial"/>
    <s v="supercamilla"/>
    <m/>
    <m/>
    <m/>
    <m/>
    <m/>
    <m/>
    <m/>
    <m/>
    <s v="No"/>
    <n v="116"/>
    <m/>
    <m/>
    <x v="2"/>
    <d v="2019-08-13T08:07:41.000"/>
    <s v="Det er litt urovekkende at når elev varsler om at annen elev har tenkt å bli med i Nordfront og snakker om at det kommer en rasekrig, så blir det ikke oppfattet som alvorlig nok eller &quot;grunn til bekymring&quot; av Folkehøgskolen._x000a__x000a_https://t.co/w046G01jIR"/>
    <m/>
    <m/>
    <x v="0"/>
    <m/>
    <s v="http://pbs.twimg.com/profile_images/1153662708266557440/DB0Biu7Q_normal.jpg"/>
    <x v="67"/>
    <d v="2019-08-13T00:00:00.000"/>
    <s v="08:07:41"/>
    <s v="https://twitter.com/markrial/status/1161187554311442432"/>
    <m/>
    <m/>
    <s v="1161187554311442432"/>
    <m/>
    <b v="0"/>
    <n v="0"/>
    <s v=""/>
    <b v="0"/>
    <s v="no"/>
    <m/>
    <s v=""/>
    <b v="0"/>
    <n v="14"/>
    <s v="1160964453506146306"/>
    <s v="TweetDeck"/>
    <b v="0"/>
    <s v="1160964453506146306"/>
    <s v="Tweet"/>
    <n v="0"/>
    <n v="0"/>
    <m/>
    <m/>
    <m/>
    <m/>
    <m/>
    <m/>
    <m/>
    <m/>
    <n v="1"/>
    <s v="6"/>
    <s v="6"/>
    <n v="0"/>
    <n v="0"/>
    <n v="0"/>
    <n v="0"/>
    <n v="0"/>
    <n v="0"/>
    <n v="41"/>
    <n v="100"/>
    <n v="41"/>
  </r>
  <r>
    <s v="mohamabd86"/>
    <s v="mohamabd86"/>
    <m/>
    <m/>
    <m/>
    <m/>
    <m/>
    <m/>
    <m/>
    <m/>
    <s v="No"/>
    <n v="117"/>
    <m/>
    <m/>
    <x v="3"/>
    <d v="2019-08-11T19:15:32.000"/>
    <s v="Når du vurderer å melde deg inn i Nordfront så er det ikke akkurat &quot;har lest Bibelen&quot; som er det vesentlige. Da er du en voldelig rasist og nazist. Ikke først og fremst en bibel-lesende kristen eller konservativ._x000a_https://t.co/vdMXrAYL0S"/>
    <s v="https://www.vg.no/nyheter/innenriks/i/Wbxn6G/medelever-var-bekymret-for-siktedes-holdninger-jeg-skjoente-at-noe-saant-kunne-skje"/>
    <s v="vg.no"/>
    <x v="0"/>
    <m/>
    <s v="http://pbs.twimg.com/profile_images/1145418372680753152/GE3GxRNG_normal.jpg"/>
    <x v="68"/>
    <d v="2019-08-11T00:00:00.000"/>
    <s v="19:15:32"/>
    <s v="https://twitter.com/mohamabd86/status/1160630848695279616"/>
    <m/>
    <m/>
    <s v="1160630848695279616"/>
    <m/>
    <b v="0"/>
    <n v="124"/>
    <s v=""/>
    <b v="0"/>
    <s v="no"/>
    <m/>
    <s v=""/>
    <b v="0"/>
    <n v="24"/>
    <s v=""/>
    <s v="Twitter for Android"/>
    <b v="0"/>
    <s v="1160630848695279616"/>
    <s v="Tweet"/>
    <n v="0"/>
    <n v="0"/>
    <m/>
    <m/>
    <m/>
    <m/>
    <m/>
    <m/>
    <m/>
    <m/>
    <n v="1"/>
    <s v="1"/>
    <s v="1"/>
    <n v="0"/>
    <n v="0"/>
    <n v="0"/>
    <n v="0"/>
    <n v="0"/>
    <n v="0"/>
    <n v="39"/>
    <n v="100"/>
    <n v="39"/>
  </r>
  <r>
    <s v="squintyswij"/>
    <s v="mohamabd86"/>
    <m/>
    <m/>
    <m/>
    <m/>
    <m/>
    <m/>
    <m/>
    <m/>
    <s v="No"/>
    <n v="118"/>
    <m/>
    <m/>
    <x v="2"/>
    <d v="2019-08-11T21:11:55.000"/>
    <s v="Når du vurderer å melde deg inn i Nordfront så er det ikke akkurat &quot;har lest Bibelen&quot; som er det vesentlige. Da er du en voldelig rasist og nazist. Ikke først og fremst en bibel-lesende kristen eller konservativ._x000a_https://t.co/vdMXrAYL0S"/>
    <m/>
    <m/>
    <x v="0"/>
    <m/>
    <s v="http://pbs.twimg.com/profile_images/1139193086364520449/6Uj1qmNe_normal.jpg"/>
    <x v="69"/>
    <d v="2019-08-11T00:00:00.000"/>
    <s v="21:11:55"/>
    <s v="https://twitter.com/squintyswij/status/1160660137293602816"/>
    <m/>
    <m/>
    <s v="1160660137293602816"/>
    <m/>
    <b v="0"/>
    <n v="0"/>
    <s v=""/>
    <b v="0"/>
    <s v="no"/>
    <m/>
    <s v=""/>
    <b v="0"/>
    <n v="24"/>
    <s v="1160630848695279616"/>
    <s v="Twitter for Android"/>
    <b v="0"/>
    <s v="1160630848695279616"/>
    <s v="Tweet"/>
    <n v="0"/>
    <n v="0"/>
    <m/>
    <m/>
    <m/>
    <m/>
    <m/>
    <m/>
    <m/>
    <m/>
    <n v="1"/>
    <s v="6"/>
    <s v="1"/>
    <n v="0"/>
    <n v="0"/>
    <n v="0"/>
    <n v="0"/>
    <n v="0"/>
    <n v="0"/>
    <n v="39"/>
    <n v="100"/>
    <n v="39"/>
  </r>
  <r>
    <s v="squintyswij"/>
    <s v="supercamilla"/>
    <m/>
    <m/>
    <m/>
    <m/>
    <m/>
    <m/>
    <m/>
    <m/>
    <s v="No"/>
    <n v="119"/>
    <m/>
    <m/>
    <x v="2"/>
    <d v="2019-08-13T08:09:40.000"/>
    <s v="Det er litt urovekkende at når elev varsler om at annen elev har tenkt å bli med i Nordfront og snakker om at det kommer en rasekrig, så blir det ikke oppfattet som alvorlig nok eller &quot;grunn til bekymring&quot; av Folkehøgskolen._x000a__x000a_https://t.co/w046G01jIR"/>
    <m/>
    <m/>
    <x v="0"/>
    <m/>
    <s v="http://pbs.twimg.com/profile_images/1139193086364520449/6Uj1qmNe_normal.jpg"/>
    <x v="70"/>
    <d v="2019-08-13T00:00:00.000"/>
    <s v="08:09:40"/>
    <s v="https://twitter.com/squintyswij/status/1161188053328830464"/>
    <m/>
    <m/>
    <s v="1161188053328830464"/>
    <m/>
    <b v="0"/>
    <n v="0"/>
    <s v=""/>
    <b v="0"/>
    <s v="no"/>
    <m/>
    <s v=""/>
    <b v="0"/>
    <n v="14"/>
    <s v="1160964453506146306"/>
    <s v="Twitter for Android"/>
    <b v="0"/>
    <s v="1160964453506146306"/>
    <s v="Tweet"/>
    <n v="0"/>
    <n v="0"/>
    <m/>
    <m/>
    <m/>
    <m/>
    <m/>
    <m/>
    <m/>
    <m/>
    <n v="1"/>
    <s v="6"/>
    <s v="6"/>
    <n v="0"/>
    <n v="0"/>
    <n v="0"/>
    <n v="0"/>
    <n v="0"/>
    <n v="0"/>
    <n v="41"/>
    <n v="100"/>
    <n v="41"/>
  </r>
  <r>
    <s v="permanentnick"/>
    <s v="sakurabaks"/>
    <m/>
    <m/>
    <m/>
    <m/>
    <m/>
    <m/>
    <m/>
    <m/>
    <s v="No"/>
    <n v="120"/>
    <m/>
    <m/>
    <x v="0"/>
    <d v="2019-08-10T14:14:10.000"/>
    <s v="@mariahindalias @SakurabaKS @CheyGayvara Jag menar, återigen, inte att NMR är nå snälla gossar som har rätt i sin ideologi. Men du rekommenderade precis en person som ofta länkar till och stöder AFA, och specifikt länkar till deras doxxing. Som en som håller &quot;god ton&quot;._x000a__x000a_Kunde lika bra länkat till nordfront."/>
    <m/>
    <m/>
    <x v="0"/>
    <m/>
    <s v="http://pbs.twimg.com/profile_images/1137442362236571653/7VjWv-B3_normal.png"/>
    <x v="71"/>
    <d v="2019-08-10T00:00:00.000"/>
    <s v="14:14:10"/>
    <s v="https://twitter.com/permanentnick/status/1160192621081444354"/>
    <m/>
    <m/>
    <s v="1160192621081444354"/>
    <s v="1160191947048456192"/>
    <b v="0"/>
    <n v="0"/>
    <s v="780116332423614468"/>
    <b v="0"/>
    <s v="sv"/>
    <m/>
    <s v=""/>
    <b v="0"/>
    <n v="0"/>
    <s v=""/>
    <s v="Twitter Web App"/>
    <b v="0"/>
    <s v="1160191947048456192"/>
    <s v="Tweet"/>
    <n v="0"/>
    <n v="0"/>
    <m/>
    <m/>
    <m/>
    <m/>
    <m/>
    <m/>
    <m/>
    <m/>
    <n v="2"/>
    <s v="13"/>
    <s v="13"/>
    <m/>
    <m/>
    <m/>
    <m/>
    <m/>
    <m/>
    <m/>
    <m/>
    <m/>
  </r>
  <r>
    <s v="permanentnick"/>
    <s v="sakurabaks"/>
    <m/>
    <m/>
    <m/>
    <m/>
    <m/>
    <m/>
    <m/>
    <m/>
    <s v="No"/>
    <n v="121"/>
    <m/>
    <m/>
    <x v="0"/>
    <d v="2019-08-10T14:26:23.000"/>
    <s v="@mariahindalias @SakurabaKS @CheyGayvara Ah, det är ju deras variant när de inte har nått argument. En slagdänga liksom._x000a__x000a_Undrar fortfarande varför du tycker Emma har god ton med sin inblandning i AFA och deras doxxing av motståndare? Bland annat. Är Nordfront också god ton?"/>
    <m/>
    <m/>
    <x v="0"/>
    <m/>
    <s v="http://pbs.twimg.com/profile_images/1137442362236571653/7VjWv-B3_normal.png"/>
    <x v="72"/>
    <d v="2019-08-10T00:00:00.000"/>
    <s v="14:26:23"/>
    <s v="https://twitter.com/permanentnick/status/1160195694436786176"/>
    <m/>
    <m/>
    <s v="1160195694436786176"/>
    <s v="1160194802807447552"/>
    <b v="0"/>
    <n v="2"/>
    <s v="780116332423614468"/>
    <b v="0"/>
    <s v="sv"/>
    <m/>
    <s v=""/>
    <b v="0"/>
    <n v="0"/>
    <s v=""/>
    <s v="Twitter Web App"/>
    <b v="0"/>
    <s v="1160194802807447552"/>
    <s v="Tweet"/>
    <n v="0"/>
    <n v="0"/>
    <m/>
    <m/>
    <m/>
    <m/>
    <m/>
    <m/>
    <m/>
    <m/>
    <n v="2"/>
    <s v="13"/>
    <s v="13"/>
    <m/>
    <m/>
    <m/>
    <m/>
    <m/>
    <m/>
    <m/>
    <m/>
    <m/>
  </r>
  <r>
    <s v="permanentnick"/>
    <s v="sofielowenmark"/>
    <m/>
    <m/>
    <m/>
    <m/>
    <m/>
    <m/>
    <m/>
    <m/>
    <s v="No"/>
    <n v="124"/>
    <m/>
    <m/>
    <x v="0"/>
    <d v="2019-08-13T08:35:42.000"/>
    <s v="@BodyImano @SofieLowenmark Inte heller hört talas om just dessa, däremot NMR/nordfront har jag läst och diskuterat med ett antal gånger."/>
    <m/>
    <m/>
    <x v="0"/>
    <m/>
    <s v="http://pbs.twimg.com/profile_images/1137442362236571653/7VjWv-B3_normal.png"/>
    <x v="73"/>
    <d v="2019-08-13T00:00:00.000"/>
    <s v="08:35:42"/>
    <s v="https://twitter.com/permanentnick/status/1161194605057961984"/>
    <m/>
    <m/>
    <s v="1161194605057961984"/>
    <s v="1161194168473063424"/>
    <b v="0"/>
    <n v="0"/>
    <s v="1128591694918819842"/>
    <b v="0"/>
    <s v="sv"/>
    <m/>
    <s v=""/>
    <b v="0"/>
    <n v="0"/>
    <s v=""/>
    <s v="Twitter Web App"/>
    <b v="0"/>
    <s v="1161194168473063424"/>
    <s v="Tweet"/>
    <n v="0"/>
    <n v="0"/>
    <m/>
    <m/>
    <m/>
    <m/>
    <m/>
    <m/>
    <m/>
    <m/>
    <n v="1"/>
    <s v="13"/>
    <s v="13"/>
    <m/>
    <m/>
    <m/>
    <m/>
    <m/>
    <m/>
    <m/>
    <m/>
    <m/>
  </r>
  <r>
    <s v="hmmmhmmmmhmm"/>
    <s v="juudassoini"/>
    <m/>
    <m/>
    <m/>
    <m/>
    <m/>
    <m/>
    <m/>
    <m/>
    <s v="No"/>
    <n v="126"/>
    <m/>
    <m/>
    <x v="2"/>
    <d v="2019-08-13T08:56:47.000"/>
    <s v="@JuudasSoini's account is temporarily unavailable because it violates the Twitter Media Policy. Learn more."/>
    <s v="https://help.twitter.com/articles/20169199"/>
    <s v="twitter.com"/>
    <x v="0"/>
    <m/>
    <s v="http://pbs.twimg.com/profile_images/1156639507372019712/VkhtnWt5_normal.jpg"/>
    <x v="74"/>
    <d v="2019-08-13T00:00:00.000"/>
    <s v="08:56:47"/>
    <s v="https://twitter.com/hmmmhmmmmhmm/status/1161199910936555520"/>
    <m/>
    <m/>
    <s v="1161199910936555520"/>
    <m/>
    <b v="0"/>
    <n v="0"/>
    <s v=""/>
    <b v="0"/>
    <s v="fi"/>
    <m/>
    <s v=""/>
    <b v="0"/>
    <n v="2"/>
    <s v="1161199816841596928"/>
    <s v="Twitter Web App"/>
    <b v="0"/>
    <s v="1161199816841596928"/>
    <s v="Tweet"/>
    <n v="0"/>
    <n v="0"/>
    <m/>
    <m/>
    <m/>
    <m/>
    <m/>
    <m/>
    <m/>
    <m/>
    <n v="1"/>
    <s v="4"/>
    <s v="4"/>
    <m/>
    <m/>
    <m/>
    <m/>
    <m/>
    <m/>
    <m/>
    <m/>
    <m/>
  </r>
  <r>
    <s v="bulmersjente"/>
    <s v="bulmersjente"/>
    <m/>
    <m/>
    <m/>
    <m/>
    <m/>
    <m/>
    <m/>
    <m/>
    <s v="No"/>
    <n v="128"/>
    <m/>
    <m/>
    <x v="3"/>
    <d v="2019-08-13T09:10:49.000"/>
    <s v="«og gjøre sånn som vi egentlig gjorde på 90-tallet, vende nynazismen, eh og nå rasismen ryggen» erna, sier du at høyreekstremisten som frivillig spankulerte inn i en moske for å skyte uskyldige mennesker, ikke er nazist? har du ikke sett nordfront og sian i det siste?"/>
    <m/>
    <m/>
    <x v="0"/>
    <m/>
    <s v="http://pbs.twimg.com/profile_images/1141638516532756480/cB0TUy5O_normal.jpg"/>
    <x v="75"/>
    <d v="2019-08-13T00:00:00.000"/>
    <s v="09:10:49"/>
    <s v="https://twitter.com/bulmersjente/status/1161203443069050880"/>
    <m/>
    <m/>
    <s v="1161203443069050880"/>
    <m/>
    <b v="0"/>
    <n v="2"/>
    <s v=""/>
    <b v="0"/>
    <s v="no"/>
    <m/>
    <s v=""/>
    <b v="0"/>
    <n v="0"/>
    <s v=""/>
    <s v="Twitter for iPhone"/>
    <b v="0"/>
    <s v="1161203443069050880"/>
    <s v="Tweet"/>
    <n v="0"/>
    <n v="0"/>
    <m/>
    <m/>
    <m/>
    <m/>
    <m/>
    <m/>
    <m/>
    <m/>
    <n v="1"/>
    <s v="3"/>
    <s v="3"/>
    <n v="0"/>
    <n v="0"/>
    <n v="0"/>
    <n v="0"/>
    <n v="0"/>
    <n v="0"/>
    <n v="47"/>
    <n v="100"/>
    <n v="47"/>
  </r>
  <r>
    <s v="eivindtraedal"/>
    <s v="supercamilla"/>
    <m/>
    <m/>
    <m/>
    <m/>
    <m/>
    <m/>
    <m/>
    <m/>
    <s v="No"/>
    <n v="129"/>
    <m/>
    <m/>
    <x v="2"/>
    <d v="2019-08-13T10:19:30.000"/>
    <s v="Det er litt urovekkende at når elev varsler om at annen elev har tenkt å bli med i Nordfront og snakker om at det kommer en rasekrig, så blir det ikke oppfattet som alvorlig nok eller &quot;grunn til bekymring&quot; av Folkehøgskolen._x000a__x000a_https://t.co/w046G01jIR"/>
    <m/>
    <m/>
    <x v="0"/>
    <m/>
    <s v="http://pbs.twimg.com/profile_images/1009394262075756544/h2iEOFlf_normal.jpg"/>
    <x v="76"/>
    <d v="2019-08-13T00:00:00.000"/>
    <s v="10:19:30"/>
    <s v="https://twitter.com/eivindtraedal/status/1161220726160023552"/>
    <m/>
    <m/>
    <s v="1161220726160023552"/>
    <m/>
    <b v="0"/>
    <n v="0"/>
    <s v=""/>
    <b v="0"/>
    <s v="no"/>
    <m/>
    <s v=""/>
    <b v="0"/>
    <n v="14"/>
    <s v="1160964453506146306"/>
    <s v="Twitter for Android"/>
    <b v="0"/>
    <s v="1160964453506146306"/>
    <s v="Tweet"/>
    <n v="0"/>
    <n v="0"/>
    <m/>
    <m/>
    <m/>
    <m/>
    <m/>
    <m/>
    <m/>
    <m/>
    <n v="1"/>
    <s v="6"/>
    <s v="6"/>
    <n v="0"/>
    <n v="0"/>
    <n v="0"/>
    <n v="0"/>
    <n v="0"/>
    <n v="0"/>
    <n v="41"/>
    <n v="100"/>
    <n v="41"/>
  </r>
  <r>
    <s v="supercamilla"/>
    <s v="supercamilla"/>
    <m/>
    <m/>
    <m/>
    <m/>
    <m/>
    <m/>
    <m/>
    <m/>
    <s v="No"/>
    <n v="130"/>
    <m/>
    <m/>
    <x v="3"/>
    <d v="2019-08-12T17:21:10.000"/>
    <s v="Det er litt urovekkende at når elev varsler om at annen elev har tenkt å bli med i Nordfront og snakker om at det kommer en rasekrig, så blir det ikke oppfattet som alvorlig nok eller &quot;grunn til bekymring&quot; av Folkehøgskolen._x000a__x000a_https://t.co/w046G01jIR"/>
    <s v="https://www.tv2.no/nyheter/10774451/"/>
    <s v="tv2.no"/>
    <x v="0"/>
    <m/>
    <s v="http://pbs.twimg.com/profile_images/1145281147657756677/aQiUuzZs_normal.jpg"/>
    <x v="77"/>
    <d v="2019-08-12T00:00:00.000"/>
    <s v="17:21:10"/>
    <s v="https://twitter.com/supercamilla/status/1160964453506146306"/>
    <m/>
    <m/>
    <s v="1160964453506146306"/>
    <m/>
    <b v="0"/>
    <n v="92"/>
    <s v=""/>
    <b v="0"/>
    <s v="no"/>
    <m/>
    <s v=""/>
    <b v="0"/>
    <n v="14"/>
    <s v=""/>
    <s v="Twitter for Android"/>
    <b v="0"/>
    <s v="1160964453506146306"/>
    <s v="Tweet"/>
    <n v="0"/>
    <n v="0"/>
    <s v="10,4914682,59,8097794 _x000a_10,9515836,59,8097794 _x000a_10,9515836,60,1350316 _x000a_10,4914682,60,1350316"/>
    <s v="Norway"/>
    <s v="NO"/>
    <s v="Oslo, Norway"/>
    <s v="e42ed02b50d62e29"/>
    <s v="Oslo"/>
    <s v="city"/>
    <s v="https://api.twitter.com/1.1/geo/id/e42ed02b50d62e29.json"/>
    <n v="1"/>
    <s v="6"/>
    <s v="6"/>
    <n v="0"/>
    <n v="0"/>
    <n v="0"/>
    <n v="0"/>
    <n v="0"/>
    <n v="0"/>
    <n v="41"/>
    <n v="100"/>
    <n v="41"/>
  </r>
  <r>
    <s v="carnage_con"/>
    <s v="supercamilla"/>
    <m/>
    <m/>
    <m/>
    <m/>
    <m/>
    <m/>
    <m/>
    <m/>
    <s v="No"/>
    <n v="131"/>
    <m/>
    <m/>
    <x v="2"/>
    <d v="2019-08-13T13:37:28.000"/>
    <s v="Det er litt urovekkende at når elev varsler om at annen elev har tenkt å bli med i Nordfront og snakker om at det kommer en rasekrig, så blir det ikke oppfattet som alvorlig nok eller &quot;grunn til bekymring&quot; av Folkehøgskolen._x000a__x000a_https://t.co/w046G01jIR"/>
    <m/>
    <m/>
    <x v="0"/>
    <m/>
    <s v="http://pbs.twimg.com/profile_images/1114629105226518528/gzLmbybQ_normal.jpg"/>
    <x v="78"/>
    <d v="2019-08-13T00:00:00.000"/>
    <s v="13:37:28"/>
    <s v="https://twitter.com/carnage_con/status/1161270545670950912"/>
    <m/>
    <m/>
    <s v="1161270545670950912"/>
    <m/>
    <b v="0"/>
    <n v="0"/>
    <s v=""/>
    <b v="0"/>
    <s v="no"/>
    <m/>
    <s v=""/>
    <b v="0"/>
    <n v="14"/>
    <s v="1160964453506146306"/>
    <s v="Twitter for Android"/>
    <b v="0"/>
    <s v="1160964453506146306"/>
    <s v="Tweet"/>
    <n v="0"/>
    <n v="0"/>
    <m/>
    <m/>
    <m/>
    <m/>
    <m/>
    <m/>
    <m/>
    <m/>
    <n v="1"/>
    <s v="6"/>
    <s v="6"/>
    <n v="0"/>
    <n v="0"/>
    <n v="0"/>
    <n v="0"/>
    <n v="0"/>
    <n v="0"/>
    <n v="41"/>
    <n v="100"/>
    <n v="41"/>
  </r>
  <r>
    <s v="politiikkatv"/>
    <s v="politiikkatv"/>
    <m/>
    <m/>
    <m/>
    <m/>
    <m/>
    <m/>
    <m/>
    <m/>
    <s v="No"/>
    <n v="132"/>
    <m/>
    <m/>
    <x v="3"/>
    <d v="2019-08-13T14:43:58.000"/>
    <s v="Juutalaisjohtajat: Valkoisia kansallismielisiä kohdeltava kuin muslimiterroristeja_x000a_https://t.co/488pbqczwb"/>
    <s v="https://www.vastarinta.com/juutalaisjohtajat-valkoisia-kansallismielisia-kohdeltava-kuin-muslimiterroristeja/"/>
    <s v="vastarinta.com"/>
    <x v="0"/>
    <m/>
    <s v="http://pbs.twimg.com/profile_images/1047278632635432963/-zbMVwP8_normal.jpg"/>
    <x v="79"/>
    <d v="2019-08-13T00:00:00.000"/>
    <s v="14:43:58"/>
    <s v="https://twitter.com/politiikkatv/status/1161287284421009408"/>
    <m/>
    <m/>
    <s v="1161287284421009408"/>
    <m/>
    <b v="0"/>
    <n v="2"/>
    <s v=""/>
    <b v="0"/>
    <s v="fi"/>
    <m/>
    <s v=""/>
    <b v="0"/>
    <n v="1"/>
    <s v=""/>
    <s v="Twitter Web App"/>
    <b v="0"/>
    <s v="1161287284421009408"/>
    <s v="Tweet"/>
    <n v="0"/>
    <n v="0"/>
    <m/>
    <m/>
    <m/>
    <m/>
    <m/>
    <m/>
    <m/>
    <m/>
    <n v="1"/>
    <s v="3"/>
    <s v="3"/>
    <n v="0"/>
    <n v="0"/>
    <n v="0"/>
    <n v="0"/>
    <n v="0"/>
    <n v="0"/>
    <n v="6"/>
    <n v="100"/>
    <n v="6"/>
  </r>
  <r>
    <s v="findusfindus1"/>
    <s v="findusfindus1"/>
    <m/>
    <m/>
    <m/>
    <m/>
    <m/>
    <m/>
    <m/>
    <m/>
    <s v="No"/>
    <n v="133"/>
    <m/>
    <m/>
    <x v="3"/>
    <d v="2019-08-13T18:21:12.000"/>
    <s v="@chupotterr0000 NORDFRONT es un partido &quot;Nacional SOCIALISTA”"/>
    <m/>
    <m/>
    <x v="0"/>
    <m/>
    <s v="http://pbs.twimg.com/profile_images/1066095478050353152/bn5s8n2C_normal.jpg"/>
    <x v="80"/>
    <d v="2019-08-13T00:00:00.000"/>
    <s v="18:21:12"/>
    <s v="https://twitter.com/findusfindus1/status/1161341949267329024"/>
    <m/>
    <m/>
    <s v="1161341949267329024"/>
    <s v="1161339414850785280"/>
    <b v="0"/>
    <n v="0"/>
    <s v="1098990772618186752"/>
    <b v="0"/>
    <s v="ca"/>
    <m/>
    <s v=""/>
    <b v="0"/>
    <n v="0"/>
    <s v=""/>
    <s v="Twitter Web App"/>
    <b v="0"/>
    <s v="1161339414850785280"/>
    <s v="Tweet"/>
    <n v="0"/>
    <n v="0"/>
    <m/>
    <m/>
    <m/>
    <m/>
    <m/>
    <m/>
    <m/>
    <m/>
    <n v="1"/>
    <s v="3"/>
    <s v="3"/>
    <n v="0"/>
    <n v="0"/>
    <n v="0"/>
    <n v="0"/>
    <n v="0"/>
    <n v="0"/>
    <n v="7"/>
    <n v="100"/>
    <n v="7"/>
  </r>
  <r>
    <s v="vonjari"/>
    <s v="vonjari"/>
    <m/>
    <m/>
    <m/>
    <m/>
    <m/>
    <m/>
    <m/>
    <m/>
    <s v="No"/>
    <n v="134"/>
    <m/>
    <m/>
    <x v="3"/>
    <d v="2019-08-13T19:56:14.000"/>
    <s v="Näetkö antisemitismiä tässä pilakuvassa? Juutalaisjärjestöt näkevät! https://t.co/rw9D39Uueq käyttäen @vastarinta1"/>
    <s v="https://www.vastarinta.com/naetko-antisemitismia-tassa-pilakuvassa-juutalaisjarjestot-nakevat/"/>
    <s v="vastarinta.com"/>
    <x v="0"/>
    <m/>
    <s v="http://pbs.twimg.com/profile_images/1075618295590596609/NbQX8Ptb_normal.jpg"/>
    <x v="81"/>
    <d v="2019-08-13T00:00:00.000"/>
    <s v="19:56:14"/>
    <s v="https://twitter.com/vonjari/status/1161365865675272192"/>
    <m/>
    <m/>
    <s v="1161365865675272192"/>
    <m/>
    <b v="0"/>
    <n v="0"/>
    <s v=""/>
    <b v="0"/>
    <s v="fi"/>
    <m/>
    <s v=""/>
    <b v="0"/>
    <n v="0"/>
    <s v=""/>
    <s v="Twitter Web App"/>
    <b v="0"/>
    <s v="1161365865675272192"/>
    <s v="Tweet"/>
    <n v="0"/>
    <n v="0"/>
    <m/>
    <m/>
    <m/>
    <m/>
    <m/>
    <m/>
    <m/>
    <m/>
    <n v="1"/>
    <s v="3"/>
    <s v="3"/>
    <n v="0"/>
    <n v="0"/>
    <n v="0"/>
    <n v="0"/>
    <n v="0"/>
    <n v="0"/>
    <n v="8"/>
    <n v="100"/>
    <n v="8"/>
  </r>
  <r>
    <s v="queenofonnela"/>
    <s v="queenofonnela"/>
    <m/>
    <m/>
    <m/>
    <m/>
    <m/>
    <m/>
    <m/>
    <m/>
    <s v="No"/>
    <n v="135"/>
    <m/>
    <m/>
    <x v="3"/>
    <d v="2019-08-13T22:15:58.000"/>
    <s v="#juutalaiset Mitenkäs kansallisvaltio Israelin ja juutalaismielisiä kannattajija olisi heidän mielestä kohdeltava? https://t.co/SPyn0kctKN"/>
    <s v="https://www.vastarinta.com/juutalaisjohtajat-valkoisia-kansallismielisia-kohdeltava-kuin-muslimiterroristeja/?fbclid=IwAR3iPII-dr4WG22XV7Jw-n8ZTOMi8x_nmoXP0kYvtoSlzVhhzHLrzKLD618"/>
    <s v="vastarinta.com"/>
    <x v="4"/>
    <m/>
    <s v="http://pbs.twimg.com/profile_images/959424749817552896/NjFbL-ms_normal.jpg"/>
    <x v="82"/>
    <d v="2019-08-13T00:00:00.000"/>
    <s v="22:15:58"/>
    <s v="https://twitter.com/queenofonnela/status/1161401032171278338"/>
    <m/>
    <m/>
    <s v="1161401032171278338"/>
    <m/>
    <b v="0"/>
    <n v="0"/>
    <s v=""/>
    <b v="0"/>
    <s v="fi"/>
    <m/>
    <s v=""/>
    <b v="0"/>
    <n v="0"/>
    <s v=""/>
    <s v="Twitter Web App"/>
    <b v="0"/>
    <s v="1161401032171278338"/>
    <s v="Tweet"/>
    <n v="0"/>
    <n v="0"/>
    <m/>
    <m/>
    <m/>
    <m/>
    <m/>
    <m/>
    <m/>
    <m/>
    <n v="1"/>
    <s v="3"/>
    <s v="3"/>
    <n v="0"/>
    <n v="0"/>
    <n v="0"/>
    <n v="0"/>
    <n v="0"/>
    <n v="0"/>
    <n v="11"/>
    <n v="100"/>
    <n v="11"/>
  </r>
  <r>
    <s v="thinkingness9"/>
    <s v="pwolodarski"/>
    <m/>
    <m/>
    <m/>
    <m/>
    <m/>
    <m/>
    <m/>
    <m/>
    <s v="No"/>
    <n v="136"/>
    <m/>
    <m/>
    <x v="0"/>
    <d v="2019-08-12T21:02:38.000"/>
    <s v="@beckmansasikter @dagensnyheter @dn_ledare @pwolodarski Ursäkta mig? Varför skulle inte du få länka till NyheterIdag? Skall DN bestämma det? Det bestämmer lagen. DN står inte över lagen. Sluta låta media styra den fria debatten. Nordfront är väl en sak, men NyheterIdag?"/>
    <m/>
    <m/>
    <x v="0"/>
    <m/>
    <s v="http://abs.twimg.com/sticky/default_profile_images/default_profile_normal.png"/>
    <x v="83"/>
    <d v="2019-08-12T00:00:00.000"/>
    <s v="21:02:38"/>
    <s v="https://twitter.com/thinkingness9/status/1161020190739636229"/>
    <m/>
    <m/>
    <s v="1161020190739636229"/>
    <s v="1161008971219685376"/>
    <b v="0"/>
    <n v="0"/>
    <s v="298744792"/>
    <b v="0"/>
    <s v="sv"/>
    <m/>
    <s v=""/>
    <b v="0"/>
    <n v="0"/>
    <s v=""/>
    <s v="Twitter Web App"/>
    <b v="0"/>
    <s v="1161008971219685376"/>
    <s v="Tweet"/>
    <n v="0"/>
    <n v="0"/>
    <m/>
    <m/>
    <m/>
    <m/>
    <m/>
    <m/>
    <m/>
    <m/>
    <n v="1"/>
    <s v="11"/>
    <s v="11"/>
    <m/>
    <m/>
    <m/>
    <m/>
    <m/>
    <m/>
    <m/>
    <m/>
    <m/>
  </r>
  <r>
    <s v="thinkingness9"/>
    <s v="a_sokolnicki"/>
    <m/>
    <m/>
    <m/>
    <m/>
    <m/>
    <m/>
    <m/>
    <m/>
    <s v="No"/>
    <n v="140"/>
    <m/>
    <m/>
    <x v="0"/>
    <d v="2019-08-14T00:15:24.000"/>
    <s v="@teknikfornuft @A_Sokolnicki Att vi ens har denna diskussion i ett fritt land? Det är väl en sak att länka till exempelvis tydligt rasistiska Nordfront, men NyheterIdag? Kom igen. DN behöver bli lite mer NyheterIdag och bredda sina perspektiv."/>
    <m/>
    <m/>
    <x v="0"/>
    <m/>
    <s v="http://abs.twimg.com/sticky/default_profile_images/default_profile_normal.png"/>
    <x v="84"/>
    <d v="2019-08-14T00:00:00.000"/>
    <s v="00:15:24"/>
    <s v="https://twitter.com/thinkingness9/status/1161431088809619456"/>
    <m/>
    <m/>
    <s v="1161431088809619456"/>
    <s v="1161377165851746304"/>
    <b v="0"/>
    <n v="0"/>
    <s v="4396943723"/>
    <b v="0"/>
    <s v="sv"/>
    <m/>
    <s v=""/>
    <b v="0"/>
    <n v="0"/>
    <s v=""/>
    <s v="Twitter Web App"/>
    <b v="0"/>
    <s v="1161377165851746304"/>
    <s v="Tweet"/>
    <n v="0"/>
    <n v="0"/>
    <m/>
    <m/>
    <m/>
    <m/>
    <m/>
    <m/>
    <m/>
    <m/>
    <n v="1"/>
    <s v="11"/>
    <s v="11"/>
    <m/>
    <m/>
    <m/>
    <m/>
    <m/>
    <m/>
    <m/>
    <m/>
    <m/>
  </r>
  <r>
    <s v="truth_detectiv3"/>
    <s v="truth_detectiv3"/>
    <m/>
    <m/>
    <m/>
    <m/>
    <m/>
    <m/>
    <m/>
    <m/>
    <s v="No"/>
    <n v="142"/>
    <m/>
    <m/>
    <x v="3"/>
    <d v="2019-08-14T03:02:50.000"/>
    <s v="https://t.co/rq6DDNgOB3 #yhteiskunta #raha #perseestä #tuote #ravitsemus #hyvinvointivaltio #terveydenhuolto #voitto #bisnes #yritys #menestyminen #vastarinta"/>
    <s v="https://www.youtube.com/watch?v=p1btQfF4F3U"/>
    <s v="youtube.com"/>
    <x v="5"/>
    <m/>
    <s v="http://pbs.twimg.com/profile_images/1147411254803337217/z5Y5E-Cn_normal.png"/>
    <x v="85"/>
    <d v="2019-08-14T00:00:00.000"/>
    <s v="03:02:50"/>
    <s v="https://twitter.com/truth_detectiv3/status/1161473226029117440"/>
    <m/>
    <m/>
    <s v="1161473226029117440"/>
    <m/>
    <b v="0"/>
    <n v="1"/>
    <s v=""/>
    <b v="0"/>
    <s v="und"/>
    <m/>
    <s v=""/>
    <b v="0"/>
    <n v="0"/>
    <s v=""/>
    <s v="Twitter Web App"/>
    <b v="0"/>
    <s v="1161473226029117440"/>
    <s v="Tweet"/>
    <n v="0"/>
    <n v="0"/>
    <m/>
    <m/>
    <m/>
    <m/>
    <m/>
    <m/>
    <m/>
    <m/>
    <n v="1"/>
    <s v="3"/>
    <s v="3"/>
    <n v="0"/>
    <n v="0"/>
    <n v="0"/>
    <n v="0"/>
    <n v="0"/>
    <n v="0"/>
    <n v="12"/>
    <n v="100"/>
    <n v="12"/>
  </r>
  <r>
    <s v="apepusekatt"/>
    <s v="fuchsiablix"/>
    <m/>
    <m/>
    <m/>
    <m/>
    <m/>
    <m/>
    <m/>
    <m/>
    <s v="No"/>
    <n v="143"/>
    <m/>
    <m/>
    <x v="2"/>
    <d v="2019-08-14T06:51:46.000"/>
    <s v="Eldre FØR:Kilder til uant visdom, maner respekt og beundring_x000a_Eldre NÅ:Bestefar har fått pornovirus etter å ha delt memes fra Nordfront igjen"/>
    <m/>
    <m/>
    <x v="0"/>
    <m/>
    <s v="http://pbs.twimg.com/profile_images/1030871190888480769/xkgBf8eu_normal.jpg"/>
    <x v="86"/>
    <d v="2019-08-14T00:00:00.000"/>
    <s v="06:51:46"/>
    <s v="https://twitter.com/apepusekatt/status/1161530839433396224"/>
    <m/>
    <m/>
    <s v="1161530839433396224"/>
    <m/>
    <b v="0"/>
    <n v="0"/>
    <s v=""/>
    <b v="0"/>
    <s v="no"/>
    <m/>
    <s v=""/>
    <b v="0"/>
    <n v="153"/>
    <s v="856857193651609600"/>
    <s v="Twitter for Android"/>
    <b v="0"/>
    <s v="856857193651609600"/>
    <s v="Tweet"/>
    <n v="0"/>
    <n v="0"/>
    <m/>
    <m/>
    <m/>
    <m/>
    <m/>
    <m/>
    <m/>
    <m/>
    <n v="1"/>
    <s v="9"/>
    <s v="9"/>
    <n v="0"/>
    <n v="0"/>
    <n v="0"/>
    <n v="0"/>
    <n v="0"/>
    <n v="0"/>
    <n v="24"/>
    <n v="100"/>
    <n v="24"/>
  </r>
  <r>
    <s v="knooten"/>
    <s v="fuchsiablix"/>
    <m/>
    <m/>
    <m/>
    <m/>
    <m/>
    <m/>
    <m/>
    <m/>
    <s v="No"/>
    <n v="144"/>
    <m/>
    <m/>
    <x v="2"/>
    <d v="2019-08-14T07:03:20.000"/>
    <s v="Eldre FØR:Kilder til uant visdom, maner respekt og beundring_x000a_Eldre NÅ:Bestefar har fått pornovirus etter å ha delt memes fra Nordfront igjen"/>
    <m/>
    <m/>
    <x v="0"/>
    <m/>
    <s v="http://pbs.twimg.com/profile_images/984371345994772480/04b1mHI4_normal.jpg"/>
    <x v="87"/>
    <d v="2019-08-14T00:00:00.000"/>
    <s v="07:03:20"/>
    <s v="https://twitter.com/knooten/status/1161533748078424066"/>
    <m/>
    <m/>
    <s v="1161533748078424066"/>
    <m/>
    <b v="0"/>
    <n v="0"/>
    <s v=""/>
    <b v="0"/>
    <s v="no"/>
    <m/>
    <s v=""/>
    <b v="0"/>
    <n v="153"/>
    <s v="856857193651609600"/>
    <s v="Twitter Web App"/>
    <b v="0"/>
    <s v="856857193651609600"/>
    <s v="Tweet"/>
    <n v="0"/>
    <n v="0"/>
    <m/>
    <m/>
    <m/>
    <m/>
    <m/>
    <m/>
    <m/>
    <m/>
    <n v="1"/>
    <s v="9"/>
    <s v="9"/>
    <n v="0"/>
    <n v="0"/>
    <n v="0"/>
    <n v="0"/>
    <n v="0"/>
    <n v="0"/>
    <n v="24"/>
    <n v="100"/>
    <n v="24"/>
  </r>
  <r>
    <s v="alfhaga"/>
    <s v="essensielt_no"/>
    <m/>
    <m/>
    <m/>
    <m/>
    <m/>
    <m/>
    <m/>
    <m/>
    <s v="No"/>
    <n v="145"/>
    <m/>
    <m/>
    <x v="1"/>
    <d v="2019-08-14T10:23:35.000"/>
    <s v="@Essensielt_no Hvis Resett forebygger muslimhat, så må jo Nordfront være en spydspiss i kampen mot jødehat.."/>
    <m/>
    <m/>
    <x v="0"/>
    <m/>
    <s v="http://pbs.twimg.com/profile_images/511086795585355777/u75bFZrw_normal.jpeg"/>
    <x v="88"/>
    <d v="2019-08-14T00:00:00.000"/>
    <s v="10:23:35"/>
    <s v="https://twitter.com/alfhaga/status/1161584142359891968"/>
    <m/>
    <m/>
    <s v="1161584142359891968"/>
    <s v="1161486320071512064"/>
    <b v="0"/>
    <n v="3"/>
    <s v="1362331039"/>
    <b v="0"/>
    <s v="no"/>
    <m/>
    <s v=""/>
    <b v="0"/>
    <n v="0"/>
    <s v=""/>
    <s v="Twitter Web App"/>
    <b v="0"/>
    <s v="1161486320071512064"/>
    <s v="Tweet"/>
    <n v="0"/>
    <n v="0"/>
    <m/>
    <m/>
    <m/>
    <m/>
    <m/>
    <m/>
    <m/>
    <m/>
    <n v="1"/>
    <s v="24"/>
    <s v="24"/>
    <n v="0"/>
    <n v="0"/>
    <n v="0"/>
    <n v="0"/>
    <n v="0"/>
    <n v="0"/>
    <n v="16"/>
    <n v="100"/>
    <n v="16"/>
  </r>
  <r>
    <s v="oscar_hp"/>
    <s v="fuchsiablix"/>
    <m/>
    <m/>
    <m/>
    <m/>
    <m/>
    <m/>
    <m/>
    <m/>
    <s v="No"/>
    <n v="146"/>
    <m/>
    <m/>
    <x v="2"/>
    <d v="2019-08-14T10:37:46.000"/>
    <s v="Eldre FØR:Kilder til uant visdom, maner respekt og beundring_x000a_Eldre NÅ:Bestefar har fått pornovirus etter å ha delt memes fra Nordfront igjen"/>
    <m/>
    <m/>
    <x v="0"/>
    <m/>
    <s v="http://pbs.twimg.com/profile_images/2583093721/qvvb64see5i9ez4pae94_normal.jpeg"/>
    <x v="89"/>
    <d v="2019-08-14T00:00:00.000"/>
    <s v="10:37:46"/>
    <s v="https://twitter.com/oscar_hp/status/1161587710915764224"/>
    <m/>
    <m/>
    <s v="1161587710915764224"/>
    <m/>
    <b v="0"/>
    <n v="0"/>
    <s v=""/>
    <b v="0"/>
    <s v="no"/>
    <m/>
    <s v=""/>
    <b v="0"/>
    <n v="153"/>
    <s v="856857193651609600"/>
    <s v="Twitter for Android"/>
    <b v="0"/>
    <s v="856857193651609600"/>
    <s v="Tweet"/>
    <n v="0"/>
    <n v="0"/>
    <m/>
    <m/>
    <m/>
    <m/>
    <m/>
    <m/>
    <m/>
    <m/>
    <n v="1"/>
    <s v="9"/>
    <s v="9"/>
    <n v="0"/>
    <n v="0"/>
    <n v="0"/>
    <n v="0"/>
    <n v="0"/>
    <n v="0"/>
    <n v="24"/>
    <n v="100"/>
    <n v="24"/>
  </r>
  <r>
    <s v="simen_eriksen"/>
    <s v="fuchsiablix"/>
    <m/>
    <m/>
    <m/>
    <m/>
    <m/>
    <m/>
    <m/>
    <m/>
    <s v="No"/>
    <n v="147"/>
    <m/>
    <m/>
    <x v="2"/>
    <d v="2019-08-14T11:04:59.000"/>
    <s v="Eldre FØR:Kilder til uant visdom, maner respekt og beundring_x000a_Eldre NÅ:Bestefar har fått pornovirus etter å ha delt memes fra Nordfront igjen"/>
    <m/>
    <m/>
    <x v="0"/>
    <m/>
    <s v="http://pbs.twimg.com/profile_images/1121692256069505025/HP5zRyM0_normal.jpg"/>
    <x v="90"/>
    <d v="2019-08-14T00:00:00.000"/>
    <s v="11:04:59"/>
    <s v="https://twitter.com/simen_eriksen/status/1161594562059616256"/>
    <m/>
    <m/>
    <s v="1161594562059616256"/>
    <m/>
    <b v="0"/>
    <n v="0"/>
    <s v=""/>
    <b v="0"/>
    <s v="no"/>
    <m/>
    <s v=""/>
    <b v="0"/>
    <n v="153"/>
    <s v="856857193651609600"/>
    <s v="Twitter for Android"/>
    <b v="0"/>
    <s v="856857193651609600"/>
    <s v="Tweet"/>
    <n v="0"/>
    <n v="0"/>
    <m/>
    <m/>
    <m/>
    <m/>
    <m/>
    <m/>
    <m/>
    <m/>
    <n v="1"/>
    <s v="9"/>
    <s v="9"/>
    <n v="0"/>
    <n v="0"/>
    <n v="0"/>
    <n v="0"/>
    <n v="0"/>
    <n v="0"/>
    <n v="24"/>
    <n v="100"/>
    <n v="24"/>
  </r>
  <r>
    <s v="ragholmas"/>
    <s v="fuchsiablix"/>
    <m/>
    <m/>
    <m/>
    <m/>
    <m/>
    <m/>
    <m/>
    <m/>
    <s v="No"/>
    <n v="148"/>
    <m/>
    <m/>
    <x v="2"/>
    <d v="2019-08-14T11:07:21.000"/>
    <s v="Eldre FØR:Kilder til uant visdom, maner respekt og beundring_x000a_Eldre NÅ:Bestefar har fått pornovirus etter å ha delt memes fra Nordfront igjen"/>
    <m/>
    <m/>
    <x v="0"/>
    <m/>
    <s v="http://pbs.twimg.com/profile_images/1058061678678601728/C9Ovq9XR_normal.jpg"/>
    <x v="91"/>
    <d v="2019-08-14T00:00:00.000"/>
    <s v="11:07:21"/>
    <s v="https://twitter.com/ragholmas/status/1161595155343912963"/>
    <m/>
    <m/>
    <s v="1161595155343912963"/>
    <m/>
    <b v="0"/>
    <n v="0"/>
    <s v=""/>
    <b v="0"/>
    <s v="no"/>
    <m/>
    <s v=""/>
    <b v="0"/>
    <n v="153"/>
    <s v="856857193651609600"/>
    <s v="Twitter Web App"/>
    <b v="0"/>
    <s v="856857193651609600"/>
    <s v="Tweet"/>
    <n v="0"/>
    <n v="0"/>
    <m/>
    <m/>
    <m/>
    <m/>
    <m/>
    <m/>
    <m/>
    <m/>
    <n v="1"/>
    <s v="9"/>
    <s v="9"/>
    <n v="0"/>
    <n v="0"/>
    <n v="0"/>
    <n v="0"/>
    <n v="0"/>
    <n v="0"/>
    <n v="24"/>
    <n v="100"/>
    <n v="24"/>
  </r>
  <r>
    <s v="aslakr"/>
    <s v="fuchsiablix"/>
    <m/>
    <m/>
    <m/>
    <m/>
    <m/>
    <m/>
    <m/>
    <m/>
    <s v="No"/>
    <n v="149"/>
    <m/>
    <m/>
    <x v="2"/>
    <d v="2019-08-14T11:13:14.000"/>
    <s v="Eldre FØR:Kilder til uant visdom, maner respekt og beundring_x000a_Eldre NÅ:Bestefar har fått pornovirus etter å ha delt memes fra Nordfront igjen"/>
    <m/>
    <m/>
    <x v="0"/>
    <m/>
    <s v="http://pbs.twimg.com/profile_images/965611480434577408/pl6uipva_normal.jpg"/>
    <x v="92"/>
    <d v="2019-08-14T00:00:00.000"/>
    <s v="11:13:14"/>
    <s v="https://twitter.com/aslakr/status/1161596638940606464"/>
    <m/>
    <m/>
    <s v="1161596638940606464"/>
    <m/>
    <b v="0"/>
    <n v="0"/>
    <s v=""/>
    <b v="0"/>
    <s v="no"/>
    <m/>
    <s v=""/>
    <b v="0"/>
    <n v="153"/>
    <s v="856857193651609600"/>
    <s v="Twitter for iPhone"/>
    <b v="0"/>
    <s v="856857193651609600"/>
    <s v="Tweet"/>
    <n v="0"/>
    <n v="0"/>
    <m/>
    <m/>
    <m/>
    <m/>
    <m/>
    <m/>
    <m/>
    <m/>
    <n v="1"/>
    <s v="9"/>
    <s v="9"/>
    <n v="0"/>
    <n v="0"/>
    <n v="0"/>
    <n v="0"/>
    <n v="0"/>
    <n v="0"/>
    <n v="24"/>
    <n v="100"/>
    <n v="24"/>
  </r>
  <r>
    <s v="fyrmorsaren"/>
    <s v="jonathanleman"/>
    <m/>
    <m/>
    <m/>
    <m/>
    <m/>
    <m/>
    <m/>
    <m/>
    <s v="No"/>
    <n v="150"/>
    <m/>
    <m/>
    <x v="0"/>
    <d v="2019-08-14T12:32:57.000"/>
    <s v="@RobinFridays @JonathanLeman Tja, han sprider antisemitisk galla till exempel. Googla Nordfront + Lasse Wilhelmsson"/>
    <m/>
    <m/>
    <x v="0"/>
    <m/>
    <s v="http://pbs.twimg.com/profile_images/1076764291838210048/9aBWJHrY_normal.jpg"/>
    <x v="93"/>
    <d v="2019-08-14T00:00:00.000"/>
    <s v="12:32:57"/>
    <s v="https://twitter.com/fyrmorsaren/status/1161616698966978562"/>
    <m/>
    <m/>
    <s v="1161616698966978562"/>
    <s v="1161616086216904705"/>
    <b v="0"/>
    <n v="1"/>
    <s v="3557601197"/>
    <b v="0"/>
    <s v="sv"/>
    <m/>
    <s v=""/>
    <b v="0"/>
    <n v="0"/>
    <s v=""/>
    <s v="Twitter for iPhone"/>
    <b v="0"/>
    <s v="1161616086216904705"/>
    <s v="Tweet"/>
    <n v="0"/>
    <n v="0"/>
    <m/>
    <m/>
    <m/>
    <m/>
    <m/>
    <m/>
    <m/>
    <m/>
    <n v="1"/>
    <s v="19"/>
    <s v="19"/>
    <m/>
    <m/>
    <m/>
    <m/>
    <m/>
    <m/>
    <m/>
    <m/>
    <m/>
  </r>
  <r>
    <s v="pojken_ade"/>
    <s v="pojken_ade"/>
    <m/>
    <m/>
    <m/>
    <m/>
    <m/>
    <m/>
    <m/>
    <m/>
    <s v="No"/>
    <n v="152"/>
    <m/>
    <m/>
    <x v="3"/>
    <d v="2019-08-14T12:40:23.000"/>
    <s v="Måtte det komma något gott ur NS utbrytningen! Klart det bidrar inget bra om man är missnöjd med en organisation men de indicier jag har fått så har NMR sakta men säkert varit på stadig frammarsch samt är Nordfront en av Sveriges bästa alternativa medier. Svenska folket &amp;gt; Ego https://t.co/uaqMsndwln"/>
    <m/>
    <m/>
    <x v="0"/>
    <s v="https://pbs.twimg.com/media/EB7l2gsWsAAvW7I.jpg"/>
    <s v="https://pbs.twimg.com/media/EB7l2gsWsAAvW7I.jpg"/>
    <x v="94"/>
    <d v="2019-08-14T00:00:00.000"/>
    <s v="12:40:23"/>
    <s v="https://twitter.com/pojken_ade/status/1161618571765735427"/>
    <m/>
    <m/>
    <s v="1161618571765735427"/>
    <m/>
    <b v="0"/>
    <n v="7"/>
    <s v=""/>
    <b v="0"/>
    <s v="sv"/>
    <m/>
    <s v=""/>
    <b v="0"/>
    <n v="0"/>
    <s v=""/>
    <s v="Twitter Web App"/>
    <b v="0"/>
    <s v="1161618571765735427"/>
    <s v="Tweet"/>
    <n v="0"/>
    <n v="0"/>
    <m/>
    <m/>
    <m/>
    <m/>
    <m/>
    <m/>
    <m/>
    <m/>
    <n v="1"/>
    <s v="3"/>
    <s v="3"/>
    <n v="0"/>
    <n v="0"/>
    <n v="0"/>
    <n v="0"/>
    <n v="0"/>
    <n v="0"/>
    <n v="49"/>
    <n v="100"/>
    <n v="49"/>
  </r>
  <r>
    <s v="kruxigt"/>
    <s v="expressendebatt"/>
    <m/>
    <m/>
    <m/>
    <m/>
    <m/>
    <m/>
    <m/>
    <m/>
    <s v="No"/>
    <n v="153"/>
    <m/>
    <m/>
    <x v="0"/>
    <d v="2019-08-14T13:14:20.000"/>
    <s v="@Traynspotting @ExpressenDebatt Att ge sken av att Sebastian Marquez von Hage skulle vara involverad med nazister/Nordfront är väl sannolikt ett åtalbart förtal."/>
    <m/>
    <m/>
    <x v="0"/>
    <m/>
    <s v="http://pbs.twimg.com/profile_images/948981304699379712/G-lhwtFt_normal.jpg"/>
    <x v="95"/>
    <d v="2019-08-14T00:00:00.000"/>
    <s v="13:14:20"/>
    <s v="https://twitter.com/kruxigt/status/1161627113893650433"/>
    <m/>
    <m/>
    <s v="1161627113893650433"/>
    <s v="1161621903687200768"/>
    <b v="0"/>
    <n v="2"/>
    <s v="424418612"/>
    <b v="0"/>
    <s v="sv"/>
    <m/>
    <s v=""/>
    <b v="0"/>
    <n v="0"/>
    <s v=""/>
    <s v="Twitter Web App"/>
    <b v="0"/>
    <s v="1161621903687200768"/>
    <s v="Tweet"/>
    <n v="0"/>
    <n v="0"/>
    <m/>
    <m/>
    <m/>
    <m/>
    <m/>
    <m/>
    <m/>
    <m/>
    <n v="1"/>
    <s v="14"/>
    <s v="14"/>
    <m/>
    <m/>
    <m/>
    <m/>
    <m/>
    <m/>
    <m/>
    <m/>
    <m/>
  </r>
  <r>
    <s v="ingridnesse"/>
    <s v="fuchsiablix"/>
    <m/>
    <m/>
    <m/>
    <m/>
    <m/>
    <m/>
    <m/>
    <m/>
    <s v="No"/>
    <n v="155"/>
    <m/>
    <m/>
    <x v="2"/>
    <d v="2019-08-14T13:21:43.000"/>
    <s v="Eldre FØR:Kilder til uant visdom, maner respekt og beundring_x000a_Eldre NÅ:Bestefar har fått pornovirus etter å ha delt memes fra Nordfront igjen"/>
    <m/>
    <m/>
    <x v="0"/>
    <m/>
    <s v="http://pbs.twimg.com/profile_images/714043199132712961/vi0HOaiv_normal.jpg"/>
    <x v="96"/>
    <d v="2019-08-14T00:00:00.000"/>
    <s v="13:21:43"/>
    <s v="https://twitter.com/ingridnesse/status/1161628971009740801"/>
    <m/>
    <m/>
    <s v="1161628971009740801"/>
    <m/>
    <b v="0"/>
    <n v="0"/>
    <s v=""/>
    <b v="0"/>
    <s v="no"/>
    <m/>
    <s v=""/>
    <b v="0"/>
    <n v="153"/>
    <s v="856857193651609600"/>
    <s v="Twitter for iPhone"/>
    <b v="0"/>
    <s v="856857193651609600"/>
    <s v="Tweet"/>
    <n v="0"/>
    <n v="0"/>
    <m/>
    <m/>
    <m/>
    <m/>
    <m/>
    <m/>
    <m/>
    <m/>
    <n v="1"/>
    <s v="9"/>
    <s v="9"/>
    <n v="0"/>
    <n v="0"/>
    <n v="0"/>
    <n v="0"/>
    <n v="0"/>
    <n v="0"/>
    <n v="24"/>
    <n v="100"/>
    <n v="24"/>
  </r>
  <r>
    <s v="svenskrebell"/>
    <s v="hgtvp_msga"/>
    <m/>
    <m/>
    <m/>
    <m/>
    <m/>
    <m/>
    <m/>
    <m/>
    <s v="No"/>
    <n v="156"/>
    <m/>
    <m/>
    <x v="2"/>
    <d v="2019-08-14T20:40:39.000"/>
    <s v="Ett helt suveränt tal av @Holmqvist_NF från 1 maj 2018 i Boden._x000a__x000a_Mycket bra jobbat, Simon!_x000a__x000a_Detta tal får ni inte missa!_x000a_Gå in på Nordfront och donera en slant också!_x000a__x000a_#NMR2022_x000a__x000a_https://t.co/KQnZ0GobEo"/>
    <m/>
    <m/>
    <x v="0"/>
    <m/>
    <s v="http://pbs.twimg.com/profile_images/1133005925730672642/q0IL02tQ_normal.png"/>
    <x v="97"/>
    <d v="2019-08-14T00:00:00.000"/>
    <s v="20:40:39"/>
    <s v="https://twitter.com/svenskrebell/status/1161739433571319808"/>
    <m/>
    <m/>
    <s v="1161739433571319808"/>
    <m/>
    <b v="0"/>
    <n v="0"/>
    <s v=""/>
    <b v="0"/>
    <s v="sv"/>
    <m/>
    <s v=""/>
    <b v="0"/>
    <n v="4"/>
    <s v="1160545838827016193"/>
    <s v="Twitter Web App"/>
    <b v="0"/>
    <s v="1160545838827016193"/>
    <s v="Tweet"/>
    <n v="0"/>
    <n v="0"/>
    <m/>
    <m/>
    <m/>
    <m/>
    <m/>
    <m/>
    <m/>
    <m/>
    <n v="1"/>
    <s v="2"/>
    <s v="2"/>
    <m/>
    <m/>
    <m/>
    <m/>
    <m/>
    <m/>
    <m/>
    <m/>
    <m/>
  </r>
  <r>
    <s v="blanchebullshit"/>
    <s v="blanchebullshit"/>
    <m/>
    <m/>
    <m/>
    <m/>
    <m/>
    <m/>
    <m/>
    <m/>
    <s v="No"/>
    <n v="158"/>
    <m/>
    <m/>
    <x v="3"/>
    <d v="2019-08-15T05:17:53.000"/>
    <s v="https://t.co/GShXZy32dT"/>
    <s v="https://www.google.com/imgres?imgurl=https://www.nordfront.se/wp-content/uploads/2015/01/soros-460x267.jpg&amp;imgrefurl=https://www.nordfront.se/ferguson-protestanter-protesterar-mot-uteblivna-betalningar.smr&amp;docid=I26gA2wH9ysZQM&amp;tbnid=EXLV4HUL5CdUvM:&amp;vet=1&amp;w=460&amp;h=267&amp;source=sh/x/im"/>
    <s v="google.com"/>
    <x v="0"/>
    <m/>
    <s v="http://pbs.twimg.com/profile_images/1125860444436975616/8gnh55TZ_normal.jpg"/>
    <x v="98"/>
    <d v="2019-08-15T00:00:00.000"/>
    <s v="05:17:53"/>
    <s v="https://twitter.com/blanchebullshit/status/1161869599014416384"/>
    <m/>
    <m/>
    <s v="1161869599014416384"/>
    <m/>
    <b v="0"/>
    <n v="1"/>
    <s v=""/>
    <b v="0"/>
    <s v="und"/>
    <m/>
    <s v=""/>
    <b v="0"/>
    <n v="1"/>
    <s v=""/>
    <s v="Twitter Web Client"/>
    <b v="0"/>
    <s v="1161869599014416384"/>
    <s v="Tweet"/>
    <n v="0"/>
    <n v="0"/>
    <m/>
    <m/>
    <m/>
    <m/>
    <m/>
    <m/>
    <m/>
    <m/>
    <n v="2"/>
    <s v="3"/>
    <s v="3"/>
    <n v="0"/>
    <n v="0"/>
    <n v="0"/>
    <n v="0"/>
    <n v="0"/>
    <n v="0"/>
    <n v="0"/>
    <n v="0"/>
    <n v="0"/>
  </r>
  <r>
    <s v="blanchebullshit"/>
    <s v="blanchebullshit"/>
    <m/>
    <m/>
    <m/>
    <m/>
    <m/>
    <m/>
    <m/>
    <m/>
    <s v="No"/>
    <n v="159"/>
    <m/>
    <m/>
    <x v="3"/>
    <d v="2019-08-15T05:18:05.000"/>
    <s v="https://t.co/nnIqVCBxJI"/>
    <s v="https://www.google.com/imgres?imgurl=https://www.nordfront.se/wp-content/uploads/2015/01/soros-460x267.jpg&amp;imgrefurl=https://www.nordfront.se/ferguson-protestanter-protesterar-mot-uteblivna-betalningar.smr&amp;docid=I26gA2wH9ysZQM&amp;tbnid=EXLV4HUL5CdUvM:&amp;vet=1&amp;w=460&amp;h=267&amp;source=sh/x/im"/>
    <s v="google.com"/>
    <x v="0"/>
    <m/>
    <s v="http://pbs.twimg.com/profile_images/1125860444436975616/8gnh55TZ_normal.jpg"/>
    <x v="99"/>
    <d v="2019-08-15T00:00:00.000"/>
    <s v="05:18:05"/>
    <s v="https://twitter.com/blanchebullshit/status/1161869648893116416"/>
    <m/>
    <m/>
    <s v="1161869648893116416"/>
    <m/>
    <b v="0"/>
    <n v="1"/>
    <s v=""/>
    <b v="0"/>
    <s v="und"/>
    <m/>
    <s v=""/>
    <b v="0"/>
    <n v="1"/>
    <s v=""/>
    <s v="Twitter Web Client"/>
    <b v="0"/>
    <s v="1161869648893116416"/>
    <s v="Tweet"/>
    <n v="0"/>
    <n v="0"/>
    <m/>
    <m/>
    <m/>
    <m/>
    <m/>
    <m/>
    <m/>
    <m/>
    <n v="2"/>
    <s v="3"/>
    <s v="3"/>
    <n v="0"/>
    <n v="0"/>
    <n v="0"/>
    <n v="0"/>
    <n v="0"/>
    <n v="0"/>
    <n v="0"/>
    <n v="0"/>
    <n v="0"/>
  </r>
  <r>
    <s v="tarukemppainen"/>
    <s v="tuijavuorinen"/>
    <m/>
    <m/>
    <m/>
    <m/>
    <m/>
    <m/>
    <m/>
    <m/>
    <s v="No"/>
    <n v="160"/>
    <m/>
    <m/>
    <x v="2"/>
    <d v="2019-08-15T06:38:41.000"/>
    <s v="Mamselli jätti pois tarjottimet henkilöstöravintola Kajateriasta #ympäristöteko #resurssiviisaus . Ensimmäinen viikko takana ja pahin vastarinta alkaa onneksi jo laantua. Pieniä toimivuutta lisääviä muutoksia vielä tulossa. https://t.co/wczTu2AMVm"/>
    <m/>
    <m/>
    <x v="6"/>
    <m/>
    <s v="http://pbs.twimg.com/profile_images/1131823575281930242/m0SpnEWY_normal.jpg"/>
    <x v="100"/>
    <d v="2019-08-15T00:00:00.000"/>
    <s v="06:38:41"/>
    <s v="https://twitter.com/tarukemppainen/status/1161889931981144064"/>
    <m/>
    <m/>
    <s v="1161889931981144064"/>
    <m/>
    <b v="0"/>
    <n v="0"/>
    <s v=""/>
    <b v="0"/>
    <s v="fi"/>
    <m/>
    <s v=""/>
    <b v="0"/>
    <n v="2"/>
    <s v="1161881417929936897"/>
    <s v="Twitter for iPhone"/>
    <b v="0"/>
    <s v="1161881417929936897"/>
    <s v="Tweet"/>
    <n v="0"/>
    <n v="0"/>
    <m/>
    <m/>
    <m/>
    <m/>
    <m/>
    <m/>
    <m/>
    <m/>
    <n v="1"/>
    <s v="18"/>
    <s v="18"/>
    <n v="0"/>
    <n v="0"/>
    <n v="0"/>
    <n v="0"/>
    <n v="0"/>
    <n v="0"/>
    <n v="24"/>
    <n v="100"/>
    <n v="24"/>
  </r>
  <r>
    <s v="tuijavuorinen"/>
    <s v="tuijavuorinen"/>
    <m/>
    <m/>
    <m/>
    <m/>
    <m/>
    <m/>
    <m/>
    <m/>
    <s v="No"/>
    <n v="161"/>
    <m/>
    <m/>
    <x v="3"/>
    <d v="2019-08-15T06:04:51.000"/>
    <s v="Mamselli jätti pois tarjottimet henkilöstöravintola Kajateriasta #ympäristöteko #resurssiviisaus . Ensimmäinen viikko takana ja pahin vastarinta alkaa onneksi jo laantua. Pieniä toimivuutta lisääviä muutoksia vielä tulossa. https://t.co/wczTu2AMVm"/>
    <m/>
    <m/>
    <x v="6"/>
    <s v="https://pbs.twimg.com/media/EB_U-2MWkAEPILS.jpg"/>
    <s v="https://pbs.twimg.com/media/EB_U-2MWkAEPILS.jpg"/>
    <x v="101"/>
    <d v="2019-08-15T00:00:00.000"/>
    <s v="06:04:51"/>
    <s v="https://twitter.com/tuijavuorinen/status/1161881417929936897"/>
    <m/>
    <m/>
    <s v="1161881417929936897"/>
    <m/>
    <b v="0"/>
    <n v="24"/>
    <s v=""/>
    <b v="0"/>
    <s v="fi"/>
    <m/>
    <s v=""/>
    <b v="0"/>
    <n v="2"/>
    <s v=""/>
    <s v="Twitter Web App"/>
    <b v="0"/>
    <s v="1161881417929936897"/>
    <s v="Tweet"/>
    <n v="0"/>
    <n v="0"/>
    <m/>
    <m/>
    <m/>
    <m/>
    <m/>
    <m/>
    <m/>
    <m/>
    <n v="1"/>
    <s v="18"/>
    <s v="18"/>
    <n v="0"/>
    <n v="0"/>
    <n v="0"/>
    <n v="0"/>
    <n v="0"/>
    <n v="0"/>
    <n v="24"/>
    <n v="100"/>
    <n v="24"/>
  </r>
  <r>
    <s v="villemakel"/>
    <s v="tuijavuorinen"/>
    <m/>
    <m/>
    <m/>
    <m/>
    <m/>
    <m/>
    <m/>
    <m/>
    <s v="No"/>
    <n v="162"/>
    <m/>
    <m/>
    <x v="2"/>
    <d v="2019-08-15T07:05:53.000"/>
    <s v="Mamselli jätti pois tarjottimet henkilöstöravintola Kajateriasta #ympäristöteko #resurssiviisaus . Ensimmäinen viikko takana ja pahin vastarinta alkaa onneksi jo laantua. Pieniä toimivuutta lisääviä muutoksia vielä tulossa. https://t.co/wczTu2AMVm"/>
    <m/>
    <m/>
    <x v="6"/>
    <m/>
    <s v="http://pbs.twimg.com/profile_images/645858352950460416/L4n3hvPM_normal.jpg"/>
    <x v="102"/>
    <d v="2019-08-15T00:00:00.000"/>
    <s v="07:05:53"/>
    <s v="https://twitter.com/villemakel/status/1161896779832537089"/>
    <m/>
    <m/>
    <s v="1161896779832537089"/>
    <m/>
    <b v="0"/>
    <n v="0"/>
    <s v=""/>
    <b v="0"/>
    <s v="fi"/>
    <m/>
    <s v=""/>
    <b v="0"/>
    <n v="2"/>
    <s v="1161881417929936897"/>
    <s v="Twitter for iPhone"/>
    <b v="0"/>
    <s v="1161881417929936897"/>
    <s v="Tweet"/>
    <n v="0"/>
    <n v="0"/>
    <m/>
    <m/>
    <m/>
    <m/>
    <m/>
    <m/>
    <m/>
    <m/>
    <n v="1"/>
    <s v="18"/>
    <s v="18"/>
    <n v="0"/>
    <n v="0"/>
    <n v="0"/>
    <n v="0"/>
    <n v="0"/>
    <n v="0"/>
    <n v="24"/>
    <n v="100"/>
    <n v="24"/>
  </r>
  <r>
    <s v="noirdavi"/>
    <s v="jonsson_henrik"/>
    <m/>
    <m/>
    <m/>
    <m/>
    <m/>
    <m/>
    <m/>
    <m/>
    <s v="No"/>
    <n v="163"/>
    <m/>
    <m/>
    <x v="0"/>
    <d v="2019-08-15T07:06:42.000"/>
    <s v="@MiaVest66 @MagnusRanstorp @jonsson_henrik Ja, jag skulle också vara väldigt intresserad av vart denna påverkan kommer ifrån? Pratar vi nordfront, friatider, nyheteridag, svd, GP eller DN. Även, vad är innehållet och syftet i denna påverkan? Finns det påverkanskrafter från andra hållet? Hur ser de ut?"/>
    <m/>
    <m/>
    <x v="0"/>
    <m/>
    <s v="http://pbs.twimg.com/profile_images/983647596999737345/fEENoj05_normal.jpg"/>
    <x v="103"/>
    <d v="2019-08-15T00:00:00.000"/>
    <s v="07:06:42"/>
    <s v="https://twitter.com/noirdavi/status/1161896983596081152"/>
    <m/>
    <m/>
    <s v="1161896983596081152"/>
    <s v="1161889580997648384"/>
    <b v="0"/>
    <n v="4"/>
    <s v="4227822587"/>
    <b v="0"/>
    <s v="sv"/>
    <m/>
    <s v=""/>
    <b v="0"/>
    <n v="0"/>
    <s v=""/>
    <s v="Twitter for Android"/>
    <b v="0"/>
    <s v="1161889580997648384"/>
    <s v="Tweet"/>
    <n v="0"/>
    <n v="0"/>
    <m/>
    <m/>
    <m/>
    <m/>
    <m/>
    <m/>
    <m/>
    <m/>
    <n v="1"/>
    <s v="7"/>
    <s v="7"/>
    <m/>
    <m/>
    <m/>
    <m/>
    <m/>
    <m/>
    <m/>
    <m/>
    <m/>
  </r>
  <r>
    <s v="jantunenkaarina"/>
    <s v="huuhtanenpanu"/>
    <m/>
    <m/>
    <m/>
    <m/>
    <m/>
    <m/>
    <m/>
    <m/>
    <s v="No"/>
    <n v="166"/>
    <m/>
    <m/>
    <x v="2"/>
    <d v="2019-08-15T09:31:37.000"/>
    <s v="Hienoa, että Kansallinen Vastarintakin osallistuu #Kukkavirta188:aan 👍🏻_x000a__x000a_KAIKKI isänmaalliset nyt yhtenä rintamana Suomen hullua suvakkihallintoa kaatamaan! _x000a__x000a_Nähdään sunnuntaina Turussa klo 12 🙂_x000a__x000a_https://t.co/X2NBQZxgGR"/>
    <m/>
    <m/>
    <x v="7"/>
    <m/>
    <s v="http://pbs.twimg.com/profile_images/1082315152874242058/L8J67S6U_normal.jpg"/>
    <x v="104"/>
    <d v="2019-08-15T00:00:00.000"/>
    <s v="09:31:37"/>
    <s v="https://twitter.com/jantunenkaarina/status/1161933450879913984"/>
    <m/>
    <m/>
    <s v="1161933450879913984"/>
    <m/>
    <b v="0"/>
    <n v="0"/>
    <s v=""/>
    <b v="0"/>
    <s v="fi"/>
    <m/>
    <s v=""/>
    <b v="0"/>
    <n v="2"/>
    <s v="1161933186345119744"/>
    <s v="Twitter Web App"/>
    <b v="0"/>
    <s v="1161933186345119744"/>
    <s v="Tweet"/>
    <n v="0"/>
    <n v="0"/>
    <m/>
    <m/>
    <m/>
    <m/>
    <m/>
    <m/>
    <m/>
    <m/>
    <n v="1"/>
    <s v="4"/>
    <s v="4"/>
    <n v="0"/>
    <n v="0"/>
    <n v="0"/>
    <n v="0"/>
    <n v="0"/>
    <n v="0"/>
    <n v="21"/>
    <n v="100"/>
    <n v="21"/>
  </r>
  <r>
    <s v="vapaustaistelu"/>
    <s v="vapaustaistelu"/>
    <m/>
    <m/>
    <m/>
    <m/>
    <m/>
    <m/>
    <m/>
    <m/>
    <s v="No"/>
    <n v="167"/>
    <m/>
    <m/>
    <x v="3"/>
    <d v="2019-08-15T14:07:21.000"/>
    <s v="Turun terrori-iskun muistotapahtuma kokoontuu Vähätorilla https://t.co/wkmHuIJlOT #turku188 https://t.co/Mq0HeKExCS"/>
    <s v="https://www.vastarinta.com/turun-terrori-iskun-muistotapahtuma-kokoontuu-vahatorilla/"/>
    <s v="vastarinta.com"/>
    <x v="8"/>
    <s v="https://pbs.twimg.com/media/ECBDa_xXYAAOV6u.jpg"/>
    <s v="https://pbs.twimg.com/media/ECBDa_xXYAAOV6u.jpg"/>
    <x v="105"/>
    <d v="2019-08-15T00:00:00.000"/>
    <s v="14:07:21"/>
    <s v="https://twitter.com/vapaustaistelu/status/1162002842305093632"/>
    <m/>
    <m/>
    <s v="1162002842305093632"/>
    <m/>
    <b v="0"/>
    <n v="2"/>
    <s v=""/>
    <b v="0"/>
    <s v="fi"/>
    <m/>
    <s v=""/>
    <b v="0"/>
    <n v="0"/>
    <s v=""/>
    <s v="Twitter for Android"/>
    <b v="0"/>
    <s v="1162002842305093632"/>
    <s v="Tweet"/>
    <n v="0"/>
    <n v="0"/>
    <m/>
    <m/>
    <m/>
    <m/>
    <m/>
    <m/>
    <m/>
    <m/>
    <n v="1"/>
    <s v="3"/>
    <s v="3"/>
    <n v="0"/>
    <n v="0"/>
    <n v="0"/>
    <n v="0"/>
    <n v="0"/>
    <n v="0"/>
    <n v="7"/>
    <n v="100"/>
    <n v="7"/>
  </r>
  <r>
    <s v="mikaeljungner"/>
    <s v="realtimewwii"/>
    <m/>
    <m/>
    <m/>
    <m/>
    <m/>
    <m/>
    <m/>
    <m/>
    <s v="No"/>
    <n v="168"/>
    <m/>
    <m/>
    <x v="0"/>
    <d v="2019-08-15T14:55:50.000"/>
    <s v="Mielenkiintoista seurata toista maailmansotaa twiitteinä @RealTimeWWII. Saksa otettiin Venäjällä kukkasin vastaan -41. Mutta kun sotavankeja, juutalaisia ja muita ”epäilyttäviä” ammuttiin pilvin pimein, ja kun venäläisiä kohdeltiin ali-ihmisinä, vastarinta koveni. Kumma juttu 🤔"/>
    <m/>
    <m/>
    <x v="0"/>
    <m/>
    <s v="http://pbs.twimg.com/profile_images/422378225/n574737088_3038_normal.jpg"/>
    <x v="106"/>
    <d v="2019-08-15T00:00:00.000"/>
    <s v="14:55:50"/>
    <s v="https://twitter.com/mikaeljungner/status/1162015043891974144"/>
    <m/>
    <m/>
    <s v="1162015043891974144"/>
    <m/>
    <b v="0"/>
    <n v="10"/>
    <s v=""/>
    <b v="0"/>
    <s v="fi"/>
    <m/>
    <s v=""/>
    <b v="0"/>
    <n v="0"/>
    <s v=""/>
    <s v="Twitter for iPhone"/>
    <b v="0"/>
    <s v="1162015043891974144"/>
    <s v="Tweet"/>
    <n v="0"/>
    <n v="0"/>
    <m/>
    <m/>
    <m/>
    <m/>
    <m/>
    <m/>
    <m/>
    <m/>
    <n v="1"/>
    <s v="23"/>
    <s v="23"/>
    <n v="0"/>
    <n v="0"/>
    <n v="0"/>
    <n v="0"/>
    <n v="0"/>
    <n v="0"/>
    <n v="32"/>
    <n v="100"/>
    <n v="32"/>
  </r>
  <r>
    <s v="fingerlickins"/>
    <s v="erna_solberg"/>
    <m/>
    <m/>
    <m/>
    <m/>
    <m/>
    <m/>
    <m/>
    <m/>
    <s v="No"/>
    <n v="169"/>
    <m/>
    <m/>
    <x v="0"/>
    <d v="2019-08-15T18:20:31.000"/>
    <s v="@ParkAdolf @naitwit @MagnusRanstorp @Ygeman @erna_solberg Ja det är ju bara det dom gör nu för tiden, iofs så skapade ju nordfront en syjunta grupp nyligen så dom expanderar."/>
    <m/>
    <m/>
    <x v="0"/>
    <m/>
    <s v="http://abs.twimg.com/sticky/default_profile_images/default_profile_normal.png"/>
    <x v="107"/>
    <d v="2019-08-15T00:00:00.000"/>
    <s v="18:20:31"/>
    <s v="https://twitter.com/fingerlickins/status/1162066555951288321"/>
    <m/>
    <m/>
    <s v="1162066555951288321"/>
    <s v="1162053464115097600"/>
    <b v="0"/>
    <n v="0"/>
    <s v="1135584278623006720"/>
    <b v="0"/>
    <s v="sv"/>
    <m/>
    <s v=""/>
    <b v="0"/>
    <n v="0"/>
    <s v=""/>
    <s v="Twitter Web App"/>
    <b v="0"/>
    <s v="1162053464115097600"/>
    <s v="Tweet"/>
    <n v="0"/>
    <n v="0"/>
    <m/>
    <m/>
    <m/>
    <m/>
    <m/>
    <m/>
    <m/>
    <m/>
    <n v="1"/>
    <s v="7"/>
    <s v="7"/>
    <m/>
    <m/>
    <m/>
    <m/>
    <m/>
    <m/>
    <m/>
    <m/>
    <m/>
  </r>
  <r>
    <s v="gospelofpuns"/>
    <s v="expressendebatt"/>
    <m/>
    <m/>
    <m/>
    <m/>
    <m/>
    <m/>
    <m/>
    <m/>
    <s v="No"/>
    <n v="174"/>
    <m/>
    <m/>
    <x v="0"/>
    <d v="2019-08-16T16:07:34.000"/>
    <s v="@Traynspotting @ExpressenDebatt Det är väl ingen som tvingar dig att läsa? 😏_x000a__x000a_Hade du dessutom orkat följa länken så hade du sett att Nordfront bara citerar ett öppet brev han skrev till SvD._x000a__x000a_Var står det att han är uttalad nazist?"/>
    <m/>
    <m/>
    <x v="0"/>
    <m/>
    <s v="http://pbs.twimg.com/profile_images/1151409434394013697/fsEhNnYI_normal.jpg"/>
    <x v="108"/>
    <d v="2019-08-16T00:00:00.000"/>
    <s v="16:07:34"/>
    <s v="https://twitter.com/gospelofpuns/status/1162395484343930881"/>
    <m/>
    <m/>
    <s v="1162395484343930881"/>
    <s v="1161621903687200768"/>
    <b v="0"/>
    <n v="0"/>
    <s v="424418612"/>
    <b v="0"/>
    <s v="sv"/>
    <m/>
    <s v=""/>
    <b v="0"/>
    <n v="0"/>
    <s v=""/>
    <s v="Twitter for Android"/>
    <b v="0"/>
    <s v="1161621903687200768"/>
    <s v="Tweet"/>
    <n v="0"/>
    <n v="0"/>
    <m/>
    <m/>
    <m/>
    <m/>
    <m/>
    <m/>
    <m/>
    <m/>
    <n v="1"/>
    <s v="14"/>
    <s v="14"/>
    <m/>
    <m/>
    <m/>
    <m/>
    <m/>
    <m/>
    <m/>
    <m/>
    <m/>
  </r>
  <r>
    <s v="finlandpost"/>
    <s v="ilmastovaalit"/>
    <m/>
    <m/>
    <m/>
    <m/>
    <m/>
    <m/>
    <m/>
    <m/>
    <s v="No"/>
    <n v="176"/>
    <m/>
    <m/>
    <x v="2"/>
    <d v="2019-08-15T00:40:21.000"/>
    <s v="Kokoelma naurettavimpia holokaustivalheita https://t.co/xSSx4z6LRp"/>
    <s v="https://www.vastarinta.com/kokoelma-naurettavimpia-holokaustivalheita/"/>
    <s v="vastarinta.com"/>
    <x v="0"/>
    <m/>
    <s v="http://pbs.twimg.com/profile_images/1153025965146222592/2Sj9UZIY_normal.jpg"/>
    <x v="109"/>
    <d v="2019-08-15T00:00:00.000"/>
    <s v="00:40:21"/>
    <s v="https://twitter.com/finlandpost/status/1161799756487827457"/>
    <m/>
    <m/>
    <s v="1161799756487827457"/>
    <m/>
    <b v="0"/>
    <n v="0"/>
    <s v=""/>
    <b v="0"/>
    <s v="fi"/>
    <m/>
    <s v=""/>
    <b v="0"/>
    <n v="1"/>
    <s v="1161783556164575232"/>
    <s v="Twitter Web App"/>
    <b v="0"/>
    <s v="1161783556164575232"/>
    <s v="Tweet"/>
    <n v="0"/>
    <n v="0"/>
    <m/>
    <m/>
    <m/>
    <m/>
    <m/>
    <m/>
    <m/>
    <m/>
    <n v="4"/>
    <s v="4"/>
    <s v="4"/>
    <n v="0"/>
    <n v="0"/>
    <n v="0"/>
    <n v="0"/>
    <n v="0"/>
    <n v="0"/>
    <n v="3"/>
    <n v="100"/>
    <n v="3"/>
  </r>
  <r>
    <s v="finlandpost"/>
    <s v="ilmastovaalit"/>
    <m/>
    <m/>
    <m/>
    <m/>
    <m/>
    <m/>
    <m/>
    <m/>
    <s v="No"/>
    <n v="177"/>
    <m/>
    <m/>
    <x v="2"/>
    <d v="2019-08-15T05:40:13.000"/>
    <s v="Vihreiden Pekka Hätösestä tuli mainehaitta PolPolle https://t.co/bFUGGRtiVt"/>
    <s v="https://www.vastarinta.com/vihreiden-pekka-hatosesta-tuli-mainehaitta-polpolle/"/>
    <s v="vastarinta.com"/>
    <x v="0"/>
    <m/>
    <s v="http://pbs.twimg.com/profile_images/1153025965146222592/2Sj9UZIY_normal.jpg"/>
    <x v="110"/>
    <d v="2019-08-15T00:00:00.000"/>
    <s v="05:40:13"/>
    <s v="https://twitter.com/finlandpost/status/1161875219268669440"/>
    <m/>
    <m/>
    <s v="1161875219268669440"/>
    <m/>
    <b v="0"/>
    <n v="0"/>
    <s v=""/>
    <b v="0"/>
    <s v="fi"/>
    <m/>
    <s v=""/>
    <b v="0"/>
    <n v="1"/>
    <s v="1161874242809417733"/>
    <s v="Twitter Web App"/>
    <b v="0"/>
    <s v="1161874242809417733"/>
    <s v="Tweet"/>
    <n v="0"/>
    <n v="0"/>
    <m/>
    <m/>
    <m/>
    <m/>
    <m/>
    <m/>
    <m/>
    <m/>
    <n v="4"/>
    <s v="4"/>
    <s v="4"/>
    <n v="0"/>
    <n v="0"/>
    <n v="0"/>
    <n v="0"/>
    <n v="0"/>
    <n v="0"/>
    <n v="6"/>
    <n v="100"/>
    <n v="6"/>
  </r>
  <r>
    <s v="finlandpost"/>
    <s v="ilmastovaalit"/>
    <m/>
    <m/>
    <m/>
    <m/>
    <m/>
    <m/>
    <m/>
    <m/>
    <s v="No"/>
    <n v="178"/>
    <m/>
    <m/>
    <x v="2"/>
    <d v="2019-08-15T09:31:49.000"/>
    <s v="Turun terrori-iskun muistotapahtuma kokoontuu Vähätorilla https://t.co/8TtX868wFL"/>
    <s v="https://www.vastarinta.com/turun-terrori-iskun-muistotapahtuma-kokoontuu-vahatorilla/"/>
    <s v="vastarinta.com"/>
    <x v="0"/>
    <m/>
    <s v="http://pbs.twimg.com/profile_images/1153025965146222592/2Sj9UZIY_normal.jpg"/>
    <x v="111"/>
    <d v="2019-08-15T00:00:00.000"/>
    <s v="09:31:49"/>
    <s v="https://twitter.com/finlandpost/status/1161933503459659776"/>
    <m/>
    <m/>
    <s v="1161933503459659776"/>
    <m/>
    <b v="0"/>
    <n v="0"/>
    <s v=""/>
    <b v="0"/>
    <s v="fi"/>
    <m/>
    <s v=""/>
    <b v="0"/>
    <n v="2"/>
    <s v="1161891142423547904"/>
    <s v="Twitter Web App"/>
    <b v="0"/>
    <s v="1161891142423547904"/>
    <s v="Tweet"/>
    <n v="0"/>
    <n v="0"/>
    <m/>
    <m/>
    <m/>
    <m/>
    <m/>
    <m/>
    <m/>
    <m/>
    <n v="4"/>
    <s v="4"/>
    <s v="4"/>
    <n v="0"/>
    <n v="0"/>
    <n v="0"/>
    <n v="0"/>
    <n v="0"/>
    <n v="0"/>
    <n v="6"/>
    <n v="100"/>
    <n v="6"/>
  </r>
  <r>
    <s v="finlandpost"/>
    <s v="ilmastovaalit"/>
    <m/>
    <m/>
    <m/>
    <m/>
    <m/>
    <m/>
    <m/>
    <m/>
    <s v="No"/>
    <n v="179"/>
    <m/>
    <m/>
    <x v="2"/>
    <d v="2019-08-16T20:40:22.000"/>
    <s v="Viikon kappale: Ultima Thule – My Land https://t.co/fDrJbrz3eu"/>
    <s v="https://www.vastarinta.com/viikon-kappale-ultima-thule-my-land/"/>
    <s v="vastarinta.com"/>
    <x v="0"/>
    <m/>
    <s v="http://pbs.twimg.com/profile_images/1153025965146222592/2Sj9UZIY_normal.jpg"/>
    <x v="112"/>
    <d v="2019-08-16T00:00:00.000"/>
    <s v="20:40:22"/>
    <s v="https://twitter.com/finlandpost/status/1162464138800566272"/>
    <m/>
    <m/>
    <s v="1162464138800566272"/>
    <m/>
    <b v="0"/>
    <n v="0"/>
    <s v=""/>
    <b v="0"/>
    <s v="et"/>
    <m/>
    <s v=""/>
    <b v="0"/>
    <n v="3"/>
    <s v="1162409210530783237"/>
    <s v="Twitter Web App"/>
    <b v="0"/>
    <s v="1162409210530783237"/>
    <s v="Tweet"/>
    <n v="0"/>
    <n v="0"/>
    <m/>
    <m/>
    <m/>
    <m/>
    <m/>
    <m/>
    <m/>
    <m/>
    <n v="4"/>
    <s v="4"/>
    <s v="4"/>
    <n v="0"/>
    <n v="0"/>
    <n v="0"/>
    <n v="0"/>
    <n v="0"/>
    <n v="0"/>
    <n v="6"/>
    <n v="100"/>
    <n v="6"/>
  </r>
  <r>
    <s v="hgtvp_msga"/>
    <s v="stefanlun"/>
    <m/>
    <m/>
    <m/>
    <m/>
    <m/>
    <m/>
    <m/>
    <m/>
    <s v="No"/>
    <n v="180"/>
    <m/>
    <m/>
    <x v="0"/>
    <d v="2019-08-16T23:36:44.000"/>
    <s v="@MH_Sthlm @AlvaSwe @dalmas69166141 @par_oberg @StefanLun @Martin__NF SVT mer äkta än Expressen... Wow._x000a__x000a_Stort tack!_x000a__x000a_Finns även info på Nordfront. (Nu vet ni alla vad ni ska söka efter - i sökrutan)."/>
    <m/>
    <m/>
    <x v="0"/>
    <m/>
    <s v="http://pbs.twimg.com/profile_images/1115675674918948865/wQlN8Anz_normal.jpg"/>
    <x v="113"/>
    <d v="2019-08-16T00:00:00.000"/>
    <s v="23:36:44"/>
    <s v="https://twitter.com/hgtvp_msga/status/1162508519939149824"/>
    <m/>
    <m/>
    <s v="1162508519939149824"/>
    <s v="1162508081760210946"/>
    <b v="0"/>
    <n v="1"/>
    <s v="839776190806245377"/>
    <b v="0"/>
    <s v="sv"/>
    <m/>
    <s v=""/>
    <b v="0"/>
    <n v="0"/>
    <s v=""/>
    <s v="Twitter Web App"/>
    <b v="0"/>
    <s v="1162508081760210946"/>
    <s v="Tweet"/>
    <n v="0"/>
    <n v="0"/>
    <m/>
    <m/>
    <m/>
    <m/>
    <m/>
    <m/>
    <m/>
    <m/>
    <n v="1"/>
    <s v="2"/>
    <s v="2"/>
    <m/>
    <m/>
    <m/>
    <m/>
    <m/>
    <m/>
    <m/>
    <m/>
    <m/>
  </r>
  <r>
    <s v="hgtvp_msga"/>
    <s v="holmqvist_nf"/>
    <m/>
    <m/>
    <m/>
    <m/>
    <m/>
    <m/>
    <m/>
    <m/>
    <s v="No"/>
    <n v="184"/>
    <m/>
    <m/>
    <x v="0"/>
    <d v="2019-08-11T13:37:44.000"/>
    <s v="Ett helt suveränt tal av @Holmqvist_NF från 1 maj 2018 i Boden._x000a__x000a_Mycket bra jobbat, Simon!_x000a__x000a_Detta tal får ni inte missa!_x000a_Gå in på Nordfront och donera en slant också!_x000a__x000a_#NMR2022_x000a__x000a_https://t.co/KQnZ0GobEo"/>
    <s v="https://www.brighteon.com/6d2b6a15-4bfb-4598-bd01-c746a8726346"/>
    <s v="brighteon.com"/>
    <x v="9"/>
    <m/>
    <s v="http://pbs.twimg.com/profile_images/1115675674918948865/wQlN8Anz_normal.jpg"/>
    <x v="114"/>
    <d v="2019-08-11T00:00:00.000"/>
    <s v="13:37:44"/>
    <s v="https://twitter.com/hgtvp_msga/status/1160545838827016193"/>
    <m/>
    <m/>
    <s v="1160545838827016193"/>
    <m/>
    <b v="0"/>
    <n v="7"/>
    <s v=""/>
    <b v="0"/>
    <s v="sv"/>
    <m/>
    <s v=""/>
    <b v="0"/>
    <n v="4"/>
    <s v=""/>
    <s v="Twitter Web App"/>
    <b v="0"/>
    <s v="1160545838827016193"/>
    <s v="Tweet"/>
    <n v="0"/>
    <n v="0"/>
    <m/>
    <m/>
    <m/>
    <m/>
    <m/>
    <m/>
    <m/>
    <m/>
    <n v="1"/>
    <s v="2"/>
    <s v="2"/>
    <n v="0"/>
    <n v="0"/>
    <n v="0"/>
    <n v="0"/>
    <n v="0"/>
    <n v="0"/>
    <n v="32"/>
    <n v="100"/>
    <n v="32"/>
  </r>
  <r>
    <s v="tiinakeskimki"/>
    <s v="huuhtanenpanu"/>
    <m/>
    <m/>
    <m/>
    <m/>
    <m/>
    <m/>
    <m/>
    <m/>
    <s v="No"/>
    <n v="187"/>
    <m/>
    <m/>
    <x v="2"/>
    <d v="2019-08-17T10:23:39.000"/>
    <s v="Vastarintaliike puhuu suoraan Turunkin terrori-iskun mahdollistaneista globalistisista pankkiirivoimista._x000a__x000a_Suora puhe on syy, miksi Suomi haluaa kieltää PVL:n. Samasta syystä tuhottiin Ilja Janitskin._x000a__x000a_Huomenna #Kukkavirta188-tapahtumaan kaikki Turkuun!_x000a__x000a_https://t.co/YuJySCWlR0"/>
    <m/>
    <m/>
    <x v="0"/>
    <m/>
    <s v="http://pbs.twimg.com/profile_images/639548820892717056/tmwKKrl7_normal.jpg"/>
    <x v="115"/>
    <d v="2019-08-17T00:00:00.000"/>
    <s v="10:23:39"/>
    <s v="https://twitter.com/tiinakeskimki/status/1162671324617224192"/>
    <m/>
    <m/>
    <s v="1162671324617224192"/>
    <m/>
    <b v="0"/>
    <n v="0"/>
    <s v=""/>
    <b v="0"/>
    <s v="fi"/>
    <m/>
    <s v=""/>
    <b v="0"/>
    <n v="3"/>
    <s v="1162670421562535936"/>
    <s v="Twitter for Android"/>
    <b v="0"/>
    <s v="1162670421562535936"/>
    <s v="Tweet"/>
    <n v="0"/>
    <n v="0"/>
    <m/>
    <m/>
    <m/>
    <m/>
    <m/>
    <m/>
    <m/>
    <m/>
    <n v="1"/>
    <s v="4"/>
    <s v="4"/>
    <n v="0"/>
    <n v="0"/>
    <n v="0"/>
    <n v="0"/>
    <n v="0"/>
    <n v="0"/>
    <n v="29"/>
    <n v="100"/>
    <n v="29"/>
  </r>
  <r>
    <s v="plaitteri"/>
    <s v="suomisos"/>
    <m/>
    <m/>
    <m/>
    <m/>
    <m/>
    <m/>
    <m/>
    <m/>
    <s v="No"/>
    <n v="188"/>
    <m/>
    <m/>
    <x v="2"/>
    <d v="2019-08-15T06:59:28.000"/>
    <s v="Turun terrori-iskun muistotapahtuma kokoontuu Vähätorilla https://t.co/TDnBtfUkQ3"/>
    <s v="https://www.vastarinta.com/turun-terrori-iskun-muistotapahtuma-kokoontuu-vahatorilla/"/>
    <s v="vastarinta.com"/>
    <x v="0"/>
    <m/>
    <s v="http://pbs.twimg.com/profile_images/1138379698940063744/VTxbhTdp_normal.jpg"/>
    <x v="116"/>
    <d v="2019-08-15T00:00:00.000"/>
    <s v="06:59:28"/>
    <s v="https://twitter.com/plaitteri/status/1161895164866117632"/>
    <m/>
    <m/>
    <s v="1161895164866117632"/>
    <m/>
    <b v="0"/>
    <n v="0"/>
    <s v=""/>
    <b v="0"/>
    <s v="fi"/>
    <m/>
    <s v=""/>
    <b v="0"/>
    <n v="1"/>
    <s v="1161894228005412864"/>
    <s v="Twitter for Android"/>
    <b v="0"/>
    <s v="1161894228005412864"/>
    <s v="Tweet"/>
    <n v="0"/>
    <n v="0"/>
    <m/>
    <m/>
    <m/>
    <m/>
    <m/>
    <m/>
    <m/>
    <m/>
    <n v="1"/>
    <s v="4"/>
    <s v="4"/>
    <n v="0"/>
    <n v="0"/>
    <n v="0"/>
    <n v="0"/>
    <n v="0"/>
    <n v="0"/>
    <n v="6"/>
    <n v="100"/>
    <n v="6"/>
  </r>
  <r>
    <s v="plaitteri"/>
    <s v="huuhtanenpanu"/>
    <m/>
    <m/>
    <m/>
    <m/>
    <m/>
    <m/>
    <m/>
    <m/>
    <s v="No"/>
    <n v="189"/>
    <m/>
    <m/>
    <x v="2"/>
    <d v="2019-08-17T10:40:02.000"/>
    <s v="Vastarintaliike puhuu suoraan Turunkin terrori-iskun mahdollistaneista globalistisista pankkiirivoimista._x000a__x000a_Suora puhe on syy, miksi Suomi haluaa kieltää PVL:n. Samasta syystä tuhottiin Ilja Janitskin._x000a__x000a_Huomenna #Kukkavirta188-tapahtumaan kaikki Turkuun!_x000a__x000a_https://t.co/YuJySCWlR0"/>
    <m/>
    <m/>
    <x v="0"/>
    <m/>
    <s v="http://pbs.twimg.com/profile_images/1138379698940063744/VTxbhTdp_normal.jpg"/>
    <x v="117"/>
    <d v="2019-08-17T00:00:00.000"/>
    <s v="10:40:02"/>
    <s v="https://twitter.com/plaitteri/status/1162675444535189505"/>
    <m/>
    <m/>
    <s v="1162675444535189505"/>
    <m/>
    <b v="0"/>
    <n v="0"/>
    <s v=""/>
    <b v="0"/>
    <s v="fi"/>
    <m/>
    <s v=""/>
    <b v="0"/>
    <n v="3"/>
    <s v="1162670421562535936"/>
    <s v="Twitter for Android"/>
    <b v="0"/>
    <s v="1162670421562535936"/>
    <s v="Tweet"/>
    <n v="0"/>
    <n v="0"/>
    <m/>
    <m/>
    <m/>
    <m/>
    <m/>
    <m/>
    <m/>
    <m/>
    <n v="1"/>
    <s v="4"/>
    <s v="4"/>
    <n v="0"/>
    <n v="0"/>
    <n v="0"/>
    <n v="0"/>
    <n v="0"/>
    <n v="0"/>
    <n v="29"/>
    <n v="100"/>
    <n v="29"/>
  </r>
  <r>
    <s v="antirasisti"/>
    <s v="ilmastovaalit"/>
    <m/>
    <m/>
    <m/>
    <m/>
    <m/>
    <m/>
    <m/>
    <m/>
    <s v="No"/>
    <n v="190"/>
    <m/>
    <m/>
    <x v="2"/>
    <d v="2019-08-16T20:03:31.000"/>
    <s v="Viikon kappale: Ultima Thule – My Land https://t.co/fDrJbrz3eu"/>
    <s v="https://www.vastarinta.com/viikon-kappale-ultima-thule-my-land/"/>
    <s v="vastarinta.com"/>
    <x v="0"/>
    <m/>
    <s v="http://pbs.twimg.com/profile_images/1149835838617989120/dcOrcTYX_normal.jpg"/>
    <x v="118"/>
    <d v="2019-08-16T00:00:00.000"/>
    <s v="20:03:31"/>
    <s v="https://twitter.com/antirasisti/status/1162454862933741569"/>
    <m/>
    <m/>
    <s v="1162454862933741569"/>
    <m/>
    <b v="0"/>
    <n v="0"/>
    <s v=""/>
    <b v="0"/>
    <s v="et"/>
    <m/>
    <s v=""/>
    <b v="0"/>
    <n v="3"/>
    <s v="1162409210530783237"/>
    <s v="Twitter Web App"/>
    <b v="0"/>
    <s v="1162409210530783237"/>
    <s v="Tweet"/>
    <n v="0"/>
    <n v="0"/>
    <m/>
    <m/>
    <m/>
    <m/>
    <m/>
    <m/>
    <m/>
    <m/>
    <n v="3"/>
    <s v="4"/>
    <s v="4"/>
    <n v="0"/>
    <n v="0"/>
    <n v="0"/>
    <n v="0"/>
    <n v="0"/>
    <n v="0"/>
    <n v="6"/>
    <n v="100"/>
    <n v="6"/>
  </r>
  <r>
    <s v="antirasisti"/>
    <s v="ilmastovaalit"/>
    <m/>
    <m/>
    <m/>
    <m/>
    <m/>
    <m/>
    <m/>
    <m/>
    <s v="No"/>
    <n v="191"/>
    <m/>
    <m/>
    <x v="2"/>
    <d v="2019-08-17T07:49:53.000"/>
    <s v="Lisää suomalaisten rahaa Afrikkaan – hallitus nostaa kehitysyhteistyön määrää https://t.co/hI6czTcpc9"/>
    <s v="https://www.vastarinta.com/lisaa-suomalaisten-rahaa-afrikkaan-hallitus-nostaa-kehitysyhteistyon-maaraa/"/>
    <s v="vastarinta.com"/>
    <x v="0"/>
    <m/>
    <s v="http://pbs.twimg.com/profile_images/1149835838617989120/dcOrcTYX_normal.jpg"/>
    <x v="119"/>
    <d v="2019-08-17T00:00:00.000"/>
    <s v="07:49:53"/>
    <s v="https://twitter.com/antirasisti/status/1162632624780840961"/>
    <m/>
    <m/>
    <s v="1162632624780840961"/>
    <m/>
    <b v="0"/>
    <n v="0"/>
    <s v=""/>
    <b v="0"/>
    <s v="fi"/>
    <m/>
    <s v=""/>
    <b v="0"/>
    <n v="2"/>
    <s v="1162626352094171136"/>
    <s v="Twitter Web App"/>
    <b v="0"/>
    <s v="1162626352094171136"/>
    <s v="Tweet"/>
    <n v="0"/>
    <n v="0"/>
    <m/>
    <m/>
    <m/>
    <m/>
    <m/>
    <m/>
    <m/>
    <m/>
    <n v="3"/>
    <s v="4"/>
    <s v="4"/>
    <n v="0"/>
    <n v="0"/>
    <n v="0"/>
    <n v="0"/>
    <n v="0"/>
    <n v="0"/>
    <n v="8"/>
    <n v="100"/>
    <n v="8"/>
  </r>
  <r>
    <s v="antirasisti"/>
    <s v="ilmastovaalit"/>
    <m/>
    <m/>
    <m/>
    <m/>
    <m/>
    <m/>
    <m/>
    <m/>
    <s v="No"/>
    <n v="192"/>
    <m/>
    <m/>
    <x v="2"/>
    <d v="2019-08-17T10:44:21.000"/>
    <s v="Kaksi vuotta Turun monikulttuurisesta terrori-iskusta https://t.co/v0c1k3zvTq"/>
    <s v="https://www.vastarinta.com/kaksi-vuotta-turun-monikulttuurisesta-terrori-iskusta/"/>
    <s v="vastarinta.com"/>
    <x v="0"/>
    <m/>
    <s v="http://pbs.twimg.com/profile_images/1149835838617989120/dcOrcTYX_normal.jpg"/>
    <x v="120"/>
    <d v="2019-08-17T00:00:00.000"/>
    <s v="10:44:21"/>
    <s v="https://twitter.com/antirasisti/status/1162676532466376706"/>
    <m/>
    <m/>
    <s v="1162676532466376706"/>
    <m/>
    <b v="0"/>
    <n v="0"/>
    <s v=""/>
    <b v="0"/>
    <s v="fi"/>
    <m/>
    <s v=""/>
    <b v="0"/>
    <n v="5"/>
    <s v="1162666011272704000"/>
    <s v="Twitter Web App"/>
    <b v="0"/>
    <s v="1162666011272704000"/>
    <s v="Tweet"/>
    <n v="0"/>
    <n v="0"/>
    <m/>
    <m/>
    <m/>
    <m/>
    <m/>
    <m/>
    <m/>
    <m/>
    <n v="3"/>
    <s v="4"/>
    <s v="4"/>
    <n v="0"/>
    <n v="0"/>
    <n v="0"/>
    <n v="0"/>
    <n v="0"/>
    <n v="0"/>
    <n v="6"/>
    <n v="100"/>
    <n v="6"/>
  </r>
  <r>
    <s v="dalmas69166141"/>
    <s v="pogo_pedagog1"/>
    <m/>
    <m/>
    <m/>
    <m/>
    <m/>
    <m/>
    <m/>
    <m/>
    <s v="No"/>
    <n v="193"/>
    <m/>
    <m/>
    <x v="0"/>
    <d v="2019-08-12T15:57:59.000"/>
    <s v="@altPontus @Pogo_Pedagog1 Jonas har gjort två bra inhopp i radio nordfront 👍😁"/>
    <m/>
    <m/>
    <x v="0"/>
    <m/>
    <s v="http://pbs.twimg.com/profile_images/1149755328466161666/6oOnnVMC_normal.jpg"/>
    <x v="121"/>
    <d v="2019-08-12T00:00:00.000"/>
    <s v="15:57:59"/>
    <s v="https://twitter.com/dalmas69166141/status/1160943522117312512"/>
    <m/>
    <m/>
    <s v="1160943522117312512"/>
    <s v="1160788775456452608"/>
    <b v="0"/>
    <n v="5"/>
    <s v="161078483"/>
    <b v="0"/>
    <s v="sv"/>
    <m/>
    <s v=""/>
    <b v="0"/>
    <n v="0"/>
    <s v=""/>
    <s v="Twitter for Android"/>
    <b v="0"/>
    <s v="1160788775456452608"/>
    <s v="Tweet"/>
    <n v="0"/>
    <n v="0"/>
    <m/>
    <m/>
    <m/>
    <m/>
    <m/>
    <m/>
    <m/>
    <m/>
    <n v="1"/>
    <s v="2"/>
    <s v="2"/>
    <m/>
    <m/>
    <m/>
    <m/>
    <m/>
    <m/>
    <m/>
    <m/>
    <m/>
  </r>
  <r>
    <s v="dalmas69166141"/>
    <s v="martin__nf"/>
    <m/>
    <m/>
    <m/>
    <m/>
    <m/>
    <m/>
    <m/>
    <m/>
    <s v="No"/>
    <n v="195"/>
    <m/>
    <m/>
    <x v="2"/>
    <d v="2019-08-17T11:02:32.000"/>
    <s v="https://t.co/atp9LzNMrc_x000a__x000a_#stockholm https://t.co/TLXTfwXuUn"/>
    <s v="https://www.nordfront.se/just-nu-nordiska-motstandsrorelsen-i-stockholm.smr"/>
    <s v="nordfront.se"/>
    <x v="10"/>
    <s v="https://pbs.twimg.com/media/ECKrTcDXUAIOv7S.jpg"/>
    <s v="https://pbs.twimg.com/media/ECKrTcDXUAIOv7S.jpg"/>
    <x v="122"/>
    <d v="2019-08-17T00:00:00.000"/>
    <s v="11:02:32"/>
    <s v="https://twitter.com/dalmas69166141/status/1162681108913360896"/>
    <m/>
    <m/>
    <s v="1162681108913360896"/>
    <m/>
    <b v="0"/>
    <n v="0"/>
    <s v=""/>
    <b v="0"/>
    <s v="und"/>
    <m/>
    <s v=""/>
    <b v="0"/>
    <n v="5"/>
    <s v="1162680065764839425"/>
    <s v="Twitter for Android"/>
    <b v="0"/>
    <s v="1162680065764839425"/>
    <s v="Tweet"/>
    <n v="0"/>
    <n v="0"/>
    <m/>
    <m/>
    <m/>
    <m/>
    <m/>
    <m/>
    <m/>
    <m/>
    <n v="1"/>
    <s v="2"/>
    <s v="2"/>
    <n v="0"/>
    <n v="0"/>
    <n v="0"/>
    <n v="0"/>
    <n v="0"/>
    <n v="0"/>
    <n v="1"/>
    <n v="100"/>
    <n v="1"/>
  </r>
  <r>
    <s v="se_illusionen14"/>
    <s v="martin__nf"/>
    <m/>
    <m/>
    <m/>
    <m/>
    <m/>
    <m/>
    <m/>
    <m/>
    <s v="No"/>
    <n v="196"/>
    <m/>
    <m/>
    <x v="2"/>
    <d v="2019-08-17T11:04:34.000"/>
    <s v="https://t.co/atp9LzNMrc_x000a__x000a_#stockholm https://t.co/TLXTfwXuUn"/>
    <s v="https://www.nordfront.se/just-nu-nordiska-motstandsrorelsen-i-stockholm.smr"/>
    <s v="nordfront.se"/>
    <x v="10"/>
    <s v="https://pbs.twimg.com/media/ECKrTcDXUAIOv7S.jpg"/>
    <s v="https://pbs.twimg.com/media/ECKrTcDXUAIOv7S.jpg"/>
    <x v="123"/>
    <d v="2019-08-17T00:00:00.000"/>
    <s v="11:04:34"/>
    <s v="https://twitter.com/se_illusionen14/status/1162681620136177664"/>
    <m/>
    <m/>
    <s v="1162681620136177664"/>
    <m/>
    <b v="0"/>
    <n v="0"/>
    <s v=""/>
    <b v="0"/>
    <s v="und"/>
    <m/>
    <s v=""/>
    <b v="0"/>
    <n v="5"/>
    <s v="1162680065764839425"/>
    <s v="Twitter for Android"/>
    <b v="0"/>
    <s v="1162680065764839425"/>
    <s v="Tweet"/>
    <n v="0"/>
    <n v="0"/>
    <m/>
    <m/>
    <m/>
    <m/>
    <m/>
    <m/>
    <m/>
    <m/>
    <n v="1"/>
    <s v="2"/>
    <s v="2"/>
    <n v="0"/>
    <n v="0"/>
    <n v="0"/>
    <n v="0"/>
    <n v="0"/>
    <n v="0"/>
    <n v="1"/>
    <n v="100"/>
    <n v="1"/>
  </r>
  <r>
    <s v="mariacancan"/>
    <s v="fuchsiablix"/>
    <m/>
    <m/>
    <m/>
    <m/>
    <m/>
    <m/>
    <m/>
    <m/>
    <s v="No"/>
    <n v="197"/>
    <m/>
    <m/>
    <x v="2"/>
    <d v="2019-08-17T11:37:44.000"/>
    <s v="Eldre FØR:Kilder til uant visdom, maner respekt og beundring_x000a_Eldre NÅ:Bestefar har fått pornovirus etter å ha delt memes fra Nordfront igjen"/>
    <m/>
    <m/>
    <x v="0"/>
    <m/>
    <s v="http://pbs.twimg.com/profile_images/1157009381172682752/pY0ySH1D_normal.jpg"/>
    <x v="124"/>
    <d v="2019-08-17T00:00:00.000"/>
    <s v="11:37:44"/>
    <s v="https://twitter.com/mariacancan/status/1162689965710594050"/>
    <m/>
    <m/>
    <s v="1162689965710594050"/>
    <m/>
    <b v="0"/>
    <n v="0"/>
    <s v=""/>
    <b v="0"/>
    <s v="no"/>
    <m/>
    <s v=""/>
    <b v="0"/>
    <n v="153"/>
    <s v="856857193651609600"/>
    <s v="Twitter for Android"/>
    <b v="0"/>
    <s v="856857193651609600"/>
    <s v="Tweet"/>
    <n v="0"/>
    <n v="0"/>
    <m/>
    <m/>
    <m/>
    <m/>
    <m/>
    <m/>
    <m/>
    <m/>
    <n v="1"/>
    <s v="9"/>
    <s v="9"/>
    <n v="0"/>
    <n v="0"/>
    <n v="0"/>
    <n v="0"/>
    <n v="0"/>
    <n v="0"/>
    <n v="24"/>
    <n v="100"/>
    <n v="24"/>
  </r>
  <r>
    <s v="fuchsiablix"/>
    <s v="fuchsiablix"/>
    <m/>
    <m/>
    <m/>
    <m/>
    <m/>
    <m/>
    <m/>
    <m/>
    <s v="No"/>
    <n v="198"/>
    <m/>
    <m/>
    <x v="3"/>
    <d v="2017-04-25T13:07:29.000"/>
    <s v="Eldre FØR:Kilder til uant visdom, maner respekt og beundring_x000a_Eldre NÅ:Bestefar har fått pornovirus etter å ha delt memes fra Nordfront igjen"/>
    <m/>
    <m/>
    <x v="0"/>
    <m/>
    <s v="http://pbs.twimg.com/profile_images/1059146154858950656/jNiOBur7_normal.jpg"/>
    <x v="125"/>
    <d v="2017-04-25T00:00:00.000"/>
    <s v="13:07:29"/>
    <s v="https://twitter.com/fuchsiablix/status/856857193651609600"/>
    <m/>
    <m/>
    <s v="856857193651609600"/>
    <m/>
    <b v="0"/>
    <n v="594"/>
    <s v=""/>
    <b v="0"/>
    <s v="no"/>
    <m/>
    <s v=""/>
    <b v="0"/>
    <n v="153"/>
    <s v=""/>
    <s v="Twitter Web Client"/>
    <b v="0"/>
    <s v="856857193651609600"/>
    <s v="Retweet"/>
    <n v="0"/>
    <n v="0"/>
    <m/>
    <m/>
    <m/>
    <m/>
    <m/>
    <m/>
    <m/>
    <m/>
    <n v="1"/>
    <s v="9"/>
    <s v="9"/>
    <n v="0"/>
    <n v="0"/>
    <n v="0"/>
    <n v="0"/>
    <n v="0"/>
    <n v="0"/>
    <n v="24"/>
    <n v="100"/>
    <n v="24"/>
  </r>
  <r>
    <s v="fuchsiablix"/>
    <s v="fuchsiablix"/>
    <m/>
    <m/>
    <m/>
    <m/>
    <m/>
    <m/>
    <m/>
    <m/>
    <s v="No"/>
    <n v="199"/>
    <m/>
    <m/>
    <x v="2"/>
    <d v="2019-08-14T11:04:15.000"/>
    <s v="Eldre FØR:Kilder til uant visdom, maner respekt og beundring_x000a_Eldre NÅ:Bestefar har fått pornovirus etter å ha delt memes fra Nordfront igjen"/>
    <m/>
    <m/>
    <x v="0"/>
    <m/>
    <s v="http://pbs.twimg.com/profile_images/1059146154858950656/jNiOBur7_normal.jpg"/>
    <x v="126"/>
    <d v="2019-08-14T00:00:00.000"/>
    <s v="11:04:15"/>
    <s v="https://twitter.com/fuchsiablix/status/1161594377623494657"/>
    <m/>
    <m/>
    <s v="1161594377623494657"/>
    <m/>
    <b v="0"/>
    <n v="0"/>
    <s v=""/>
    <b v="0"/>
    <s v="no"/>
    <m/>
    <s v=""/>
    <b v="0"/>
    <n v="153"/>
    <s v="856857193651609600"/>
    <s v="Twitter for iPhone"/>
    <b v="0"/>
    <s v="856857193651609600"/>
    <s v="Tweet"/>
    <n v="0"/>
    <n v="0"/>
    <m/>
    <m/>
    <m/>
    <m/>
    <m/>
    <m/>
    <m/>
    <m/>
    <n v="1"/>
    <s v="9"/>
    <s v="9"/>
    <n v="0"/>
    <n v="0"/>
    <n v="0"/>
    <n v="0"/>
    <n v="0"/>
    <n v="0"/>
    <n v="24"/>
    <n v="100"/>
    <n v="24"/>
  </r>
  <r>
    <s v="frebrake"/>
    <s v="fuchsiablix"/>
    <m/>
    <m/>
    <m/>
    <m/>
    <m/>
    <m/>
    <m/>
    <m/>
    <s v="No"/>
    <n v="200"/>
    <m/>
    <m/>
    <x v="2"/>
    <d v="2019-08-17T11:38:26.000"/>
    <s v="Eldre FØR:Kilder til uant visdom, maner respekt og beundring_x000a_Eldre NÅ:Bestefar har fått pornovirus etter å ha delt memes fra Nordfront igjen"/>
    <m/>
    <m/>
    <x v="0"/>
    <m/>
    <s v="http://pbs.twimg.com/profile_images/1154554082058801152/7IQCyuh7_normal.jpg"/>
    <x v="127"/>
    <d v="2019-08-17T00:00:00.000"/>
    <s v="11:38:26"/>
    <s v="https://twitter.com/frebrake/status/1162690144916377600"/>
    <m/>
    <m/>
    <s v="1162690144916377600"/>
    <m/>
    <b v="0"/>
    <n v="0"/>
    <s v=""/>
    <b v="0"/>
    <s v="no"/>
    <m/>
    <s v=""/>
    <b v="0"/>
    <n v="153"/>
    <s v="856857193651609600"/>
    <s v="Twitter for iPhone"/>
    <b v="0"/>
    <s v="856857193651609600"/>
    <s v="Tweet"/>
    <n v="0"/>
    <n v="0"/>
    <m/>
    <m/>
    <m/>
    <m/>
    <m/>
    <m/>
    <m/>
    <m/>
    <n v="1"/>
    <s v="9"/>
    <s v="9"/>
    <n v="0"/>
    <n v="0"/>
    <n v="0"/>
    <n v="0"/>
    <n v="0"/>
    <n v="0"/>
    <n v="24"/>
    <n v="100"/>
    <n v="24"/>
  </r>
  <r>
    <s v="david_nilssonn6"/>
    <s v="martin__nf"/>
    <m/>
    <m/>
    <m/>
    <m/>
    <m/>
    <m/>
    <m/>
    <m/>
    <s v="No"/>
    <n v="201"/>
    <m/>
    <m/>
    <x v="2"/>
    <d v="2019-08-17T11:46:23.000"/>
    <s v="https://t.co/atp9LzNMrc_x000a__x000a_#stockholm https://t.co/TLXTfwXuUn"/>
    <s v="https://www.nordfront.se/just-nu-nordiska-motstandsrorelsen-i-stockholm.smr"/>
    <s v="nordfront.se"/>
    <x v="10"/>
    <s v="https://pbs.twimg.com/media/ECKrTcDXUAIOv7S.jpg"/>
    <s v="https://pbs.twimg.com/media/ECKrTcDXUAIOv7S.jpg"/>
    <x v="128"/>
    <d v="2019-08-17T00:00:00.000"/>
    <s v="11:46:23"/>
    <s v="https://twitter.com/david_nilssonn6/status/1162692142080372736"/>
    <m/>
    <m/>
    <s v="1162692142080372736"/>
    <m/>
    <b v="0"/>
    <n v="0"/>
    <s v=""/>
    <b v="0"/>
    <s v="und"/>
    <m/>
    <s v=""/>
    <b v="0"/>
    <n v="5"/>
    <s v="1162680065764839425"/>
    <s v="Twitter for Android"/>
    <b v="0"/>
    <s v="1162680065764839425"/>
    <s v="Tweet"/>
    <n v="0"/>
    <n v="0"/>
    <m/>
    <m/>
    <m/>
    <m/>
    <m/>
    <m/>
    <m/>
    <m/>
    <n v="1"/>
    <s v="2"/>
    <s v="2"/>
    <n v="0"/>
    <n v="0"/>
    <n v="0"/>
    <n v="0"/>
    <n v="0"/>
    <n v="0"/>
    <n v="1"/>
    <n v="100"/>
    <n v="1"/>
  </r>
  <r>
    <s v="jasperton9"/>
    <s v="martin__nf"/>
    <m/>
    <m/>
    <m/>
    <m/>
    <m/>
    <m/>
    <m/>
    <m/>
    <s v="No"/>
    <n v="202"/>
    <m/>
    <m/>
    <x v="2"/>
    <d v="2019-08-17T13:04:14.000"/>
    <s v="https://t.co/atp9LzNMrc_x000a__x000a_#stockholm https://t.co/TLXTfwXuUn"/>
    <s v="https://www.nordfront.se/just-nu-nordiska-motstandsrorelsen-i-stockholm.smr"/>
    <s v="nordfront.se"/>
    <x v="10"/>
    <s v="https://pbs.twimg.com/media/ECKrTcDXUAIOv7S.jpg"/>
    <s v="https://pbs.twimg.com/media/ECKrTcDXUAIOv7S.jpg"/>
    <x v="129"/>
    <d v="2019-08-17T00:00:00.000"/>
    <s v="13:04:14"/>
    <s v="https://twitter.com/jasperton9/status/1162711737159827459"/>
    <m/>
    <m/>
    <s v="1162711737159827459"/>
    <m/>
    <b v="0"/>
    <n v="0"/>
    <s v=""/>
    <b v="0"/>
    <s v="und"/>
    <m/>
    <s v=""/>
    <b v="0"/>
    <n v="5"/>
    <s v="1162680065764839425"/>
    <s v="Twitter Web App"/>
    <b v="0"/>
    <s v="1162680065764839425"/>
    <s v="Tweet"/>
    <n v="0"/>
    <n v="0"/>
    <m/>
    <m/>
    <m/>
    <m/>
    <m/>
    <m/>
    <m/>
    <m/>
    <n v="1"/>
    <s v="2"/>
    <s v="2"/>
    <n v="0"/>
    <n v="0"/>
    <n v="0"/>
    <n v="0"/>
    <n v="0"/>
    <n v="0"/>
    <n v="1"/>
    <n v="100"/>
    <n v="1"/>
  </r>
  <r>
    <s v="icelandicnation"/>
    <s v="martin__nf"/>
    <m/>
    <m/>
    <m/>
    <m/>
    <m/>
    <m/>
    <m/>
    <m/>
    <s v="No"/>
    <n v="203"/>
    <m/>
    <m/>
    <x v="2"/>
    <d v="2019-08-17T13:26:49.000"/>
    <s v="https://t.co/atp9LzNMrc_x000a__x000a_#stockholm https://t.co/TLXTfwXuUn"/>
    <s v="https://www.nordfront.se/just-nu-nordiska-motstandsrorelsen-i-stockholm.smr"/>
    <s v="nordfront.se"/>
    <x v="10"/>
    <s v="https://pbs.twimg.com/media/ECKrTcDXUAIOv7S.jpg"/>
    <s v="https://pbs.twimg.com/media/ECKrTcDXUAIOv7S.jpg"/>
    <x v="130"/>
    <d v="2019-08-17T00:00:00.000"/>
    <s v="13:26:49"/>
    <s v="https://twitter.com/icelandicnation/status/1162717418889908224"/>
    <m/>
    <m/>
    <s v="1162717418889908224"/>
    <m/>
    <b v="0"/>
    <n v="0"/>
    <s v=""/>
    <b v="0"/>
    <s v="und"/>
    <m/>
    <s v=""/>
    <b v="0"/>
    <n v="5"/>
    <s v="1162680065764839425"/>
    <s v="Twitter Web App"/>
    <b v="0"/>
    <s v="1162680065764839425"/>
    <s v="Tweet"/>
    <n v="0"/>
    <n v="0"/>
    <m/>
    <m/>
    <m/>
    <m/>
    <m/>
    <m/>
    <m/>
    <m/>
    <n v="1"/>
    <s v="2"/>
    <s v="2"/>
    <n v="0"/>
    <n v="0"/>
    <n v="0"/>
    <n v="0"/>
    <n v="0"/>
    <n v="0"/>
    <n v="1"/>
    <n v="100"/>
    <n v="1"/>
  </r>
  <r>
    <s v="kentflink1"/>
    <s v="kenteklund"/>
    <m/>
    <m/>
    <m/>
    <m/>
    <m/>
    <m/>
    <m/>
    <m/>
    <s v="No"/>
    <n v="204"/>
    <m/>
    <m/>
    <x v="0"/>
    <d v="2019-08-09T18:42:00.000"/>
    <s v="@MarieNordin6 @KentEklund https://t.co/omJng0H3Yj_x000a_Lars Nilsson (SD) i Perstorp hyllade NMR på Nordfront ..._x000a_SD nazisterna ett hot mot demokratin"/>
    <s v="https://www.aftonbladet.se/nyheter/samhalle/a/wEmypM/hyllade-nazister--nu-ar-han-sd-ordforande"/>
    <s v="aftonbladet.se"/>
    <x v="0"/>
    <m/>
    <s v="http://pbs.twimg.com/profile_images/1155769260926545920/Is7ncIYS_normal.jpg"/>
    <x v="131"/>
    <d v="2019-08-09T00:00:00.000"/>
    <s v="18:42:00"/>
    <s v="https://twitter.com/kentflink1/status/1159897632984260608"/>
    <m/>
    <m/>
    <s v="1159897632984260608"/>
    <s v="1159888232936542208"/>
    <b v="0"/>
    <n v="1"/>
    <s v="830358173504663552"/>
    <b v="0"/>
    <s v="sv"/>
    <m/>
    <s v=""/>
    <b v="0"/>
    <n v="0"/>
    <s v=""/>
    <s v="Twitter for Android"/>
    <b v="0"/>
    <s v="1159888232936542208"/>
    <s v="Tweet"/>
    <n v="0"/>
    <n v="0"/>
    <m/>
    <m/>
    <m/>
    <m/>
    <m/>
    <m/>
    <m/>
    <m/>
    <n v="1"/>
    <s v="5"/>
    <s v="5"/>
    <m/>
    <m/>
    <m/>
    <m/>
    <m/>
    <m/>
    <m/>
    <m/>
    <m/>
  </r>
  <r>
    <s v="kentflink1"/>
    <s v="jonnasima"/>
    <m/>
    <m/>
    <m/>
    <m/>
    <m/>
    <m/>
    <m/>
    <m/>
    <s v="No"/>
    <n v="206"/>
    <m/>
    <m/>
    <x v="0"/>
    <d v="2019-08-13T14:33:08.000"/>
    <s v="@SwedenAway @jonnasima https://t.co/omJng0H3Yj_x000a_Lars Nilsson (SD) i Perstorp hyllade NMR på Nordfront ..."/>
    <s v="https://www.aftonbladet.se/nyheter/samhalle/a/wEmypM/hyllade-nazister--nu-ar-han-sd-ordforande"/>
    <s v="aftonbladet.se"/>
    <x v="0"/>
    <m/>
    <s v="http://pbs.twimg.com/profile_images/1155769260926545920/Is7ncIYS_normal.jpg"/>
    <x v="132"/>
    <d v="2019-08-13T00:00:00.000"/>
    <s v="14:33:08"/>
    <s v="https://twitter.com/kentflink1/status/1161284554214301697"/>
    <m/>
    <m/>
    <s v="1161284554214301697"/>
    <s v="1161266152926076930"/>
    <b v="0"/>
    <n v="1"/>
    <s v="240728989"/>
    <b v="0"/>
    <s v="sv"/>
    <m/>
    <s v=""/>
    <b v="0"/>
    <n v="0"/>
    <s v=""/>
    <s v="Twitter for Android"/>
    <b v="0"/>
    <s v="1161266152926076930"/>
    <s v="Tweet"/>
    <n v="0"/>
    <n v="0"/>
    <m/>
    <m/>
    <m/>
    <m/>
    <m/>
    <m/>
    <m/>
    <m/>
    <n v="1"/>
    <s v="5"/>
    <s v="5"/>
    <m/>
    <m/>
    <m/>
    <m/>
    <m/>
    <m/>
    <m/>
    <m/>
    <m/>
  </r>
  <r>
    <s v="kentflink1"/>
    <s v="jimmieakesson"/>
    <m/>
    <m/>
    <m/>
    <m/>
    <m/>
    <m/>
    <m/>
    <m/>
    <s v="No"/>
    <n v="208"/>
    <m/>
    <m/>
    <x v="0"/>
    <d v="2019-08-14T10:00:52.000"/>
    <s v="@saghult @ulricaedlund @jimmieakesson https://t.co/omJng0H3Yj_x000a_Lars Nilsson (SD) i Perstorp hyllade NMR på Nordfront ..."/>
    <s v="https://www.aftonbladet.se/nyheter/samhalle/a/wEmypM/hyllade-nazister--nu-ar-han-sd-ordforande"/>
    <s v="aftonbladet.se"/>
    <x v="0"/>
    <m/>
    <s v="http://pbs.twimg.com/profile_images/1155769260926545920/Is7ncIYS_normal.jpg"/>
    <x v="133"/>
    <d v="2019-08-14T00:00:00.000"/>
    <s v="10:00:52"/>
    <s v="https://twitter.com/kentflink1/status/1161578426484101121"/>
    <m/>
    <m/>
    <s v="1161578426484101121"/>
    <s v="1161573848858406912"/>
    <b v="0"/>
    <n v="1"/>
    <s v="1018194841791090689"/>
    <b v="0"/>
    <s v="sv"/>
    <m/>
    <s v=""/>
    <b v="0"/>
    <n v="0"/>
    <s v=""/>
    <s v="Twitter for Android"/>
    <b v="0"/>
    <s v="1161573848858406912"/>
    <s v="Tweet"/>
    <n v="0"/>
    <n v="0"/>
    <m/>
    <m/>
    <m/>
    <m/>
    <m/>
    <m/>
    <m/>
    <m/>
    <n v="1"/>
    <s v="5"/>
    <s v="5"/>
    <m/>
    <m/>
    <m/>
    <m/>
    <m/>
    <m/>
    <m/>
    <m/>
    <m/>
  </r>
  <r>
    <s v="kentflink1"/>
    <s v="tobiashubinette"/>
    <m/>
    <m/>
    <m/>
    <m/>
    <m/>
    <m/>
    <m/>
    <m/>
    <s v="No"/>
    <n v="211"/>
    <m/>
    <m/>
    <x v="0"/>
    <d v="2019-08-15T16:48:02.000"/>
    <s v="@Tyar_ente @TobiasHubinette https://t.co/omJng0H3Yj_x000a_Lars Nilsson (SD) i Perstorp hyllade NMR på Nordfront ..._x000a_SD är nazister. Same shit different assholes 😏"/>
    <s v="https://www.aftonbladet.se/nyheter/samhalle/a/wEmypM/hyllade-nazister--nu-ar-han-sd-ordforande"/>
    <s v="aftonbladet.se"/>
    <x v="0"/>
    <m/>
    <s v="http://pbs.twimg.com/profile_images/1155769260926545920/Is7ncIYS_normal.jpg"/>
    <x v="134"/>
    <d v="2019-08-15T00:00:00.000"/>
    <s v="16:48:02"/>
    <s v="https://twitter.com/kentflink1/status/1162043282513440768"/>
    <m/>
    <m/>
    <s v="1162043282513440768"/>
    <s v="1162017788518641664"/>
    <b v="0"/>
    <n v="0"/>
    <s v="2292629930"/>
    <b v="0"/>
    <s v="sv"/>
    <m/>
    <s v=""/>
    <b v="0"/>
    <n v="0"/>
    <s v=""/>
    <s v="Twitter for Android"/>
    <b v="0"/>
    <s v="1162017788518641664"/>
    <s v="Tweet"/>
    <n v="0"/>
    <n v="0"/>
    <m/>
    <m/>
    <m/>
    <m/>
    <m/>
    <m/>
    <m/>
    <m/>
    <n v="1"/>
    <s v="5"/>
    <s v="5"/>
    <m/>
    <m/>
    <m/>
    <m/>
    <m/>
    <m/>
    <m/>
    <m/>
    <m/>
  </r>
  <r>
    <s v="kentflink1"/>
    <s v="veronicapalm"/>
    <m/>
    <m/>
    <m/>
    <m/>
    <m/>
    <m/>
    <m/>
    <m/>
    <s v="No"/>
    <n v="213"/>
    <m/>
    <m/>
    <x v="0"/>
    <d v="2019-08-17T15:27:17.000"/>
    <s v="@JohanSventon @veronicapalm https://t.co/omJng0H3Yj_x000a_Lars Nilsson (SD) i Perstorp hyllade NMR på Nordfront ..._x000a_Viktigt på riktigt😁"/>
    <s v="https://www.aftonbladet.se/nyheter/samhalle/a/wEmypM/hyllade-nazister--nu-ar-han-sd-ordforande"/>
    <s v="aftonbladet.se"/>
    <x v="0"/>
    <m/>
    <s v="http://pbs.twimg.com/profile_images/1155769260926545920/Is7ncIYS_normal.jpg"/>
    <x v="135"/>
    <d v="2019-08-17T00:00:00.000"/>
    <s v="15:27:17"/>
    <s v="https://twitter.com/kentflink1/status/1162747733779931136"/>
    <m/>
    <m/>
    <s v="1162747733779931136"/>
    <s v="1162692745888239618"/>
    <b v="0"/>
    <n v="0"/>
    <s v="1116899314075361281"/>
    <b v="0"/>
    <s v="sv"/>
    <m/>
    <s v=""/>
    <b v="0"/>
    <n v="0"/>
    <s v=""/>
    <s v="Twitter for Android"/>
    <b v="0"/>
    <s v="1162692745888239618"/>
    <s v="Tweet"/>
    <n v="0"/>
    <n v="0"/>
    <m/>
    <m/>
    <m/>
    <m/>
    <m/>
    <m/>
    <m/>
    <m/>
    <n v="1"/>
    <s v="5"/>
    <s v="5"/>
    <m/>
    <m/>
    <m/>
    <m/>
    <m/>
    <m/>
    <m/>
    <m/>
    <m/>
  </r>
  <r>
    <s v="talginjektion"/>
    <s v="martin__nf"/>
    <m/>
    <m/>
    <m/>
    <m/>
    <m/>
    <m/>
    <m/>
    <m/>
    <s v="No"/>
    <n v="215"/>
    <m/>
    <m/>
    <x v="0"/>
    <d v="2019-08-17T17:38:57.000"/>
    <s v="@Holmqvist_NF @Martin__NF Måste säga att Jonas tagit Radio Nordfront till en ny nivå. Snälla behåll honom permanent."/>
    <m/>
    <m/>
    <x v="0"/>
    <m/>
    <s v="http://pbs.twimg.com/profile_images/989218356560580613/kaaF8ocD_normal.jpg"/>
    <x v="136"/>
    <d v="2019-08-17T00:00:00.000"/>
    <s v="17:38:57"/>
    <s v="https://twitter.com/talginjektion/status/1162780868324274177"/>
    <m/>
    <m/>
    <s v="1162780868324274177"/>
    <s v="1162744088921280512"/>
    <b v="0"/>
    <n v="1"/>
    <s v="902129469875515392"/>
    <b v="0"/>
    <s v="sv"/>
    <m/>
    <s v=""/>
    <b v="0"/>
    <n v="0"/>
    <s v=""/>
    <s v="Twitter for iPhone"/>
    <b v="0"/>
    <s v="1162744088921280512"/>
    <s v="Tweet"/>
    <n v="0"/>
    <n v="0"/>
    <m/>
    <m/>
    <m/>
    <m/>
    <m/>
    <m/>
    <m/>
    <m/>
    <n v="1"/>
    <s v="2"/>
    <s v="2"/>
    <m/>
    <m/>
    <m/>
    <m/>
    <m/>
    <m/>
    <m/>
    <m/>
    <m/>
  </r>
  <r>
    <s v="neonaziwallets"/>
    <s v="neonaziwallets"/>
    <m/>
    <m/>
    <m/>
    <m/>
    <m/>
    <m/>
    <m/>
    <m/>
    <s v="No"/>
    <n v="217"/>
    <m/>
    <m/>
    <x v="3"/>
    <d v="2019-08-09T17:47:02.000"/>
    <s v="Nordfront daily wallet summary report (Lifetime Numbers): _x000a_Rec: 6.53148454 BTC ~$76,893.23 USD_x000a_Spent: 2.98048606 BTC ~$35,088.38 USD_x000a_Bal: 3.55099848 BTC ~$41,804.85 USD."/>
    <m/>
    <m/>
    <x v="0"/>
    <m/>
    <s v="http://pbs.twimg.com/profile_images/898575863410601984/dBxCWaFf_normal.jpg"/>
    <x v="137"/>
    <d v="2019-08-09T00:00:00.000"/>
    <s v="17:47:02"/>
    <s v="https://twitter.com/neonaziwallets/status/1159883802841374720"/>
    <m/>
    <m/>
    <s v="1159883802841374720"/>
    <m/>
    <b v="0"/>
    <n v="0"/>
    <s v=""/>
    <b v="0"/>
    <s v="en"/>
    <m/>
    <s v=""/>
    <b v="0"/>
    <n v="0"/>
    <s v=""/>
    <s v="Neonazi Bitcoin Tracker"/>
    <b v="0"/>
    <s v="1159883802841374720"/>
    <s v="Tweet"/>
    <n v="0"/>
    <n v="0"/>
    <m/>
    <m/>
    <m/>
    <m/>
    <m/>
    <m/>
    <m/>
    <m/>
    <n v="10"/>
    <s v="3"/>
    <s v="3"/>
    <n v="0"/>
    <n v="0"/>
    <n v="0"/>
    <n v="0"/>
    <n v="0"/>
    <n v="0"/>
    <n v="31"/>
    <n v="100"/>
    <n v="31"/>
  </r>
  <r>
    <s v="neonaziwallets"/>
    <s v="neonaziwallets"/>
    <m/>
    <m/>
    <m/>
    <m/>
    <m/>
    <m/>
    <m/>
    <m/>
    <s v="No"/>
    <n v="218"/>
    <m/>
    <m/>
    <x v="3"/>
    <d v="2019-08-10T17:47:03.000"/>
    <s v="Nordfront daily wallet summary report (Lifetime Numbers): _x000a_Rec: 6.53148454 BTC ~$74,402.51 USD_x000a_Spent: 2.98048606 BTC ~$33,951.8 USD_x000a_Bal: 3.55099848 BTC ~$40,450.71 USD."/>
    <m/>
    <m/>
    <x v="0"/>
    <m/>
    <s v="http://pbs.twimg.com/profile_images/898575863410601984/dBxCWaFf_normal.jpg"/>
    <x v="138"/>
    <d v="2019-08-10T00:00:00.000"/>
    <s v="17:47:03"/>
    <s v="https://twitter.com/neonaziwallets/status/1160246192162430976"/>
    <m/>
    <m/>
    <s v="1160246192162430976"/>
    <m/>
    <b v="0"/>
    <n v="0"/>
    <s v=""/>
    <b v="0"/>
    <s v="en"/>
    <m/>
    <s v=""/>
    <b v="0"/>
    <n v="0"/>
    <s v=""/>
    <s v="Neonazi Bitcoin Tracker"/>
    <b v="0"/>
    <s v="1160246192162430976"/>
    <s v="Tweet"/>
    <n v="0"/>
    <n v="0"/>
    <m/>
    <m/>
    <m/>
    <m/>
    <m/>
    <m/>
    <m/>
    <m/>
    <n v="10"/>
    <s v="3"/>
    <s v="3"/>
    <n v="0"/>
    <n v="0"/>
    <n v="0"/>
    <n v="0"/>
    <n v="0"/>
    <n v="0"/>
    <n v="31"/>
    <n v="100"/>
    <n v="31"/>
  </r>
  <r>
    <s v="neonaziwallets"/>
    <s v="neonaziwallets"/>
    <m/>
    <m/>
    <m/>
    <m/>
    <m/>
    <m/>
    <m/>
    <m/>
    <s v="No"/>
    <n v="219"/>
    <m/>
    <m/>
    <x v="3"/>
    <d v="2019-08-11T17:47:04.000"/>
    <s v="Nordfront daily wallet summary report (Lifetime Numbers): _x000a_Rec: 6.53148454 BTC ~$74,416.68 USD_x000a_Spent: 2.98048606 BTC ~$33,958.26 USD_x000a_Bal: 3.55099848 BTC ~$40,458.41 USD."/>
    <m/>
    <m/>
    <x v="0"/>
    <m/>
    <s v="http://pbs.twimg.com/profile_images/898575863410601984/dBxCWaFf_normal.jpg"/>
    <x v="139"/>
    <d v="2019-08-11T00:00:00.000"/>
    <s v="17:47:04"/>
    <s v="https://twitter.com/neonaziwallets/status/1160608583815503872"/>
    <m/>
    <m/>
    <s v="1160608583815503872"/>
    <m/>
    <b v="0"/>
    <n v="0"/>
    <s v=""/>
    <b v="0"/>
    <s v="en"/>
    <m/>
    <s v=""/>
    <b v="0"/>
    <n v="0"/>
    <s v=""/>
    <s v="Neonazi Bitcoin Tracker"/>
    <b v="0"/>
    <s v="1160608583815503872"/>
    <s v="Tweet"/>
    <n v="0"/>
    <n v="0"/>
    <m/>
    <m/>
    <m/>
    <m/>
    <m/>
    <m/>
    <m/>
    <m/>
    <n v="10"/>
    <s v="3"/>
    <s v="3"/>
    <n v="0"/>
    <n v="0"/>
    <n v="0"/>
    <n v="0"/>
    <n v="0"/>
    <n v="0"/>
    <n v="31"/>
    <n v="100"/>
    <n v="31"/>
  </r>
  <r>
    <s v="neonaziwallets"/>
    <s v="neonaziwallets"/>
    <m/>
    <m/>
    <m/>
    <m/>
    <m/>
    <m/>
    <m/>
    <m/>
    <s v="No"/>
    <n v="220"/>
    <m/>
    <m/>
    <x v="3"/>
    <d v="2019-08-12T02:17:00.000"/>
    <s v="New payment to Nordfront:_x000a_0.00087222 BTC ($10.02)_x000a_https://t.co/IKA5jSCzPx_x000a_Total of Nordfront BTC wallets:_x000a_3.5518707 BTC ($40,805.99)"/>
    <s v="https://www.blockchain.com/btc/tx/057b2286c988a528f06f754d372a2c58f8fc90cc250cef089c5b2c29370ee5ea"/>
    <s v="blockchain.com"/>
    <x v="0"/>
    <m/>
    <s v="http://pbs.twimg.com/profile_images/898575863410601984/dBxCWaFf_normal.jpg"/>
    <x v="140"/>
    <d v="2019-08-12T00:00:00.000"/>
    <s v="02:17:00"/>
    <s v="https://twitter.com/neonaziwallets/status/1160736913617297408"/>
    <m/>
    <m/>
    <s v="1160736913617297408"/>
    <m/>
    <b v="0"/>
    <n v="1"/>
    <s v=""/>
    <b v="0"/>
    <s v="en"/>
    <m/>
    <s v=""/>
    <b v="0"/>
    <n v="0"/>
    <s v=""/>
    <s v="Neonazi Bitcoin Tracker"/>
    <b v="0"/>
    <s v="1160736913617297408"/>
    <s v="Tweet"/>
    <n v="0"/>
    <n v="0"/>
    <m/>
    <m/>
    <m/>
    <m/>
    <m/>
    <m/>
    <m/>
    <m/>
    <n v="10"/>
    <s v="3"/>
    <s v="3"/>
    <n v="0"/>
    <n v="0"/>
    <n v="0"/>
    <n v="0"/>
    <n v="0"/>
    <n v="0"/>
    <n v="20"/>
    <n v="100"/>
    <n v="20"/>
  </r>
  <r>
    <s v="neonaziwallets"/>
    <s v="neonaziwallets"/>
    <m/>
    <m/>
    <m/>
    <m/>
    <m/>
    <m/>
    <m/>
    <m/>
    <s v="No"/>
    <n v="221"/>
    <m/>
    <m/>
    <x v="3"/>
    <d v="2019-08-12T17:47:04.000"/>
    <s v="Nordfront daily wallet summary report (Lifetime Numbers): _x000a_Rec: 6.53235676 BTC ~$74,409.98 USD_x000a_Spent: 2.98048606 BTC ~$33,950.67 USD_x000a_Bal: 3.5518707 BTC ~$40,459.31 USD."/>
    <m/>
    <m/>
    <x v="0"/>
    <m/>
    <s v="http://pbs.twimg.com/profile_images/898575863410601984/dBxCWaFf_normal.jpg"/>
    <x v="141"/>
    <d v="2019-08-12T00:00:00.000"/>
    <s v="17:47:04"/>
    <s v="https://twitter.com/neonaziwallets/status/1160970971572035584"/>
    <m/>
    <m/>
    <s v="1160970971572035584"/>
    <m/>
    <b v="0"/>
    <n v="0"/>
    <s v=""/>
    <b v="0"/>
    <s v="en"/>
    <m/>
    <s v=""/>
    <b v="0"/>
    <n v="0"/>
    <s v=""/>
    <s v="Neonazi Bitcoin Tracker"/>
    <b v="0"/>
    <s v="1160970971572035584"/>
    <s v="Tweet"/>
    <n v="0"/>
    <n v="0"/>
    <m/>
    <m/>
    <m/>
    <m/>
    <m/>
    <m/>
    <m/>
    <m/>
    <n v="10"/>
    <s v="3"/>
    <s v="3"/>
    <n v="0"/>
    <n v="0"/>
    <n v="0"/>
    <n v="0"/>
    <n v="0"/>
    <n v="0"/>
    <n v="31"/>
    <n v="100"/>
    <n v="31"/>
  </r>
  <r>
    <s v="neonaziwallets"/>
    <s v="neonaziwallets"/>
    <m/>
    <m/>
    <m/>
    <m/>
    <m/>
    <m/>
    <m/>
    <m/>
    <s v="No"/>
    <n v="222"/>
    <m/>
    <m/>
    <x v="3"/>
    <d v="2019-08-13T17:47:03.000"/>
    <s v="Nordfront daily wallet summary report (Lifetime Numbers): _x000a_Rec: 6.53235676 BTC ~$71,086.4 USD_x000a_Spent: 2.98048606 BTC ~$32,434.24 USD_x000a_Bal: 3.5518707 BTC ~$38,652.16 USD."/>
    <m/>
    <m/>
    <x v="0"/>
    <m/>
    <s v="http://pbs.twimg.com/profile_images/898575863410601984/dBxCWaFf_normal.jpg"/>
    <x v="142"/>
    <d v="2019-08-13T00:00:00.000"/>
    <s v="17:47:03"/>
    <s v="https://twitter.com/neonaziwallets/status/1161333358988857345"/>
    <m/>
    <m/>
    <s v="1161333358988857345"/>
    <m/>
    <b v="0"/>
    <n v="0"/>
    <s v=""/>
    <b v="0"/>
    <s v="en"/>
    <m/>
    <s v=""/>
    <b v="0"/>
    <n v="0"/>
    <s v=""/>
    <s v="Neonazi Bitcoin Tracker"/>
    <b v="0"/>
    <s v="1161333358988857345"/>
    <s v="Tweet"/>
    <n v="0"/>
    <n v="0"/>
    <m/>
    <m/>
    <m/>
    <m/>
    <m/>
    <m/>
    <m/>
    <m/>
    <n v="10"/>
    <s v="3"/>
    <s v="3"/>
    <n v="0"/>
    <n v="0"/>
    <n v="0"/>
    <n v="0"/>
    <n v="0"/>
    <n v="0"/>
    <n v="31"/>
    <n v="100"/>
    <n v="31"/>
  </r>
  <r>
    <s v="neonaziwallets"/>
    <s v="neonaziwallets"/>
    <m/>
    <m/>
    <m/>
    <m/>
    <m/>
    <m/>
    <m/>
    <m/>
    <s v="No"/>
    <n v="223"/>
    <m/>
    <m/>
    <x v="3"/>
    <d v="2019-08-14T17:47:04.000"/>
    <s v="Nordfront daily wallet summary report (Lifetime Numbers): _x000a_Rec: 6.53235676 BTC ~$66,509.14 USD_x000a_Spent: 2.98048606 BTC ~$30,345.79 USD_x000a_Bal: 3.5518707 BTC ~$36,163.34 USD."/>
    <m/>
    <m/>
    <x v="0"/>
    <m/>
    <s v="http://pbs.twimg.com/profile_images/898575863410601984/dBxCWaFf_normal.jpg"/>
    <x v="143"/>
    <d v="2019-08-14T00:00:00.000"/>
    <s v="17:47:04"/>
    <s v="https://twitter.com/neonaziwallets/status/1161695748355960833"/>
    <m/>
    <m/>
    <s v="1161695748355960833"/>
    <m/>
    <b v="0"/>
    <n v="1"/>
    <s v=""/>
    <b v="0"/>
    <s v="en"/>
    <m/>
    <s v=""/>
    <b v="0"/>
    <n v="0"/>
    <s v=""/>
    <s v="Neonazi Bitcoin Tracker"/>
    <b v="0"/>
    <s v="1161695748355960833"/>
    <s v="Tweet"/>
    <n v="0"/>
    <n v="0"/>
    <m/>
    <m/>
    <m/>
    <m/>
    <m/>
    <m/>
    <m/>
    <m/>
    <n v="10"/>
    <s v="3"/>
    <s v="3"/>
    <n v="0"/>
    <n v="0"/>
    <n v="0"/>
    <n v="0"/>
    <n v="0"/>
    <n v="0"/>
    <n v="31"/>
    <n v="100"/>
    <n v="31"/>
  </r>
  <r>
    <s v="neonaziwallets"/>
    <s v="neonaziwallets"/>
    <m/>
    <m/>
    <m/>
    <m/>
    <m/>
    <m/>
    <m/>
    <m/>
    <s v="No"/>
    <n v="224"/>
    <m/>
    <m/>
    <x v="3"/>
    <d v="2019-08-15T17:47:05.000"/>
    <s v="Nordfront daily wallet summary report (Lifetime Numbers): _x000a_Rec: 6.53235676 BTC ~$65,622.09 USD_x000a_Spent: 2.98048606 BTC ~$29,941.06 USD_x000a_Bal: 3.5518707 BTC ~$35,681.02 USD."/>
    <m/>
    <m/>
    <x v="0"/>
    <m/>
    <s v="http://pbs.twimg.com/profile_images/898575863410601984/dBxCWaFf_normal.jpg"/>
    <x v="144"/>
    <d v="2019-08-15T00:00:00.000"/>
    <s v="17:47:05"/>
    <s v="https://twitter.com/neonaziwallets/status/1162058139560288258"/>
    <m/>
    <m/>
    <s v="1162058139560288258"/>
    <m/>
    <b v="0"/>
    <n v="0"/>
    <s v=""/>
    <b v="0"/>
    <s v="en"/>
    <m/>
    <s v=""/>
    <b v="0"/>
    <n v="0"/>
    <s v=""/>
    <s v="Neonazi Bitcoin Tracker"/>
    <b v="0"/>
    <s v="1162058139560288258"/>
    <s v="Tweet"/>
    <n v="0"/>
    <n v="0"/>
    <m/>
    <m/>
    <m/>
    <m/>
    <m/>
    <m/>
    <m/>
    <m/>
    <n v="10"/>
    <s v="3"/>
    <s v="3"/>
    <n v="0"/>
    <n v="0"/>
    <n v="0"/>
    <n v="0"/>
    <n v="0"/>
    <n v="0"/>
    <n v="31"/>
    <n v="100"/>
    <n v="31"/>
  </r>
  <r>
    <s v="neonaziwallets"/>
    <s v="neonaziwallets"/>
    <m/>
    <m/>
    <m/>
    <m/>
    <m/>
    <m/>
    <m/>
    <m/>
    <s v="No"/>
    <n v="225"/>
    <m/>
    <m/>
    <x v="3"/>
    <d v="2019-08-16T17:47:03.000"/>
    <s v="Nordfront daily wallet summary report (Lifetime Numbers): _x000a_Rec: 6.53235676 BTC ~$68,532.91 USD_x000a_Spent: 2.98048606 BTC ~$31,269.17 USD_x000a_Bal: 3.5518707 BTC ~$37,263.74 USD."/>
    <m/>
    <m/>
    <x v="0"/>
    <m/>
    <s v="http://pbs.twimg.com/profile_images/898575863410601984/dBxCWaFf_normal.jpg"/>
    <x v="145"/>
    <d v="2019-08-16T00:00:00.000"/>
    <s v="17:47:03"/>
    <s v="https://twitter.com/neonaziwallets/status/1162420521784549376"/>
    <m/>
    <m/>
    <s v="1162420521784549376"/>
    <m/>
    <b v="0"/>
    <n v="0"/>
    <s v=""/>
    <b v="0"/>
    <s v="en"/>
    <m/>
    <s v=""/>
    <b v="0"/>
    <n v="0"/>
    <s v=""/>
    <s v="Neonazi Bitcoin Tracker"/>
    <b v="0"/>
    <s v="1162420521784549376"/>
    <s v="Tweet"/>
    <n v="0"/>
    <n v="0"/>
    <m/>
    <m/>
    <m/>
    <m/>
    <m/>
    <m/>
    <m/>
    <m/>
    <n v="10"/>
    <s v="3"/>
    <s v="3"/>
    <n v="0"/>
    <n v="0"/>
    <n v="0"/>
    <n v="0"/>
    <n v="0"/>
    <n v="0"/>
    <n v="31"/>
    <n v="100"/>
    <n v="31"/>
  </r>
  <r>
    <s v="neonaziwallets"/>
    <s v="neonaziwallets"/>
    <m/>
    <m/>
    <m/>
    <m/>
    <m/>
    <m/>
    <m/>
    <m/>
    <s v="No"/>
    <n v="226"/>
    <m/>
    <m/>
    <x v="3"/>
    <d v="2019-08-17T17:47:04.000"/>
    <s v="Nordfront daily wallet summary report (Lifetime Numbers): _x000a_Rec: 6.53235676 BTC ~$66,493.23 USD_x000a_Spent: 2.98048606 BTC ~$30,338.54 USD_x000a_Bal: 3.5518707 BTC ~$36,154.69 USD."/>
    <m/>
    <m/>
    <x v="0"/>
    <m/>
    <s v="http://pbs.twimg.com/profile_images/898575863410601984/dBxCWaFf_normal.jpg"/>
    <x v="146"/>
    <d v="2019-08-17T00:00:00.000"/>
    <s v="17:47:04"/>
    <s v="https://twitter.com/neonaziwallets/status/1162782914435788802"/>
    <m/>
    <m/>
    <s v="1162782914435788802"/>
    <m/>
    <b v="0"/>
    <n v="1"/>
    <s v=""/>
    <b v="0"/>
    <s v="en"/>
    <m/>
    <s v=""/>
    <b v="0"/>
    <n v="0"/>
    <s v=""/>
    <s v="Neonazi Bitcoin Tracker"/>
    <b v="0"/>
    <s v="1162782914435788802"/>
    <s v="Tweet"/>
    <n v="0"/>
    <n v="0"/>
    <m/>
    <m/>
    <m/>
    <m/>
    <m/>
    <m/>
    <m/>
    <m/>
    <n v="10"/>
    <s v="3"/>
    <s v="3"/>
    <n v="0"/>
    <n v="0"/>
    <n v="0"/>
    <n v="0"/>
    <n v="0"/>
    <n v="0"/>
    <n v="31"/>
    <n v="100"/>
    <n v="31"/>
  </r>
  <r>
    <s v="fagermerja"/>
    <s v="fagermerja"/>
    <m/>
    <m/>
    <m/>
    <m/>
    <m/>
    <m/>
    <m/>
    <m/>
    <s v="No"/>
    <n v="227"/>
    <m/>
    <m/>
    <x v="3"/>
    <d v="2019-08-09T18:12:39.000"/>
    <s v="https://t.co/h0jet9zGxY"/>
    <s v="https://www.vastarinta.com/aanikirja-ss-culture-series/"/>
    <s v="vastarinta.com"/>
    <x v="0"/>
    <m/>
    <s v="http://pbs.twimg.com/profile_images/1066319274590040065/f4RWAJrD_normal.jpg"/>
    <x v="147"/>
    <d v="2019-08-09T00:00:00.000"/>
    <s v="18:12:39"/>
    <s v="https://twitter.com/fagermerja/status/1159890249646051331"/>
    <m/>
    <m/>
    <s v="1159890249646051331"/>
    <m/>
    <b v="0"/>
    <n v="0"/>
    <s v=""/>
    <b v="0"/>
    <s v="und"/>
    <m/>
    <s v=""/>
    <b v="0"/>
    <n v="0"/>
    <s v=""/>
    <s v="Twitter for Android"/>
    <b v="0"/>
    <s v="1159890249646051331"/>
    <s v="Tweet"/>
    <n v="0"/>
    <n v="0"/>
    <m/>
    <m/>
    <m/>
    <m/>
    <m/>
    <m/>
    <m/>
    <m/>
    <n v="21"/>
    <s v="3"/>
    <s v="3"/>
    <n v="0"/>
    <n v="0"/>
    <n v="0"/>
    <n v="0"/>
    <n v="0"/>
    <n v="0"/>
    <n v="0"/>
    <n v="0"/>
    <n v="0"/>
  </r>
  <r>
    <s v="fagermerja"/>
    <s v="fagermerja"/>
    <m/>
    <m/>
    <m/>
    <m/>
    <m/>
    <m/>
    <m/>
    <m/>
    <s v="No"/>
    <n v="228"/>
    <m/>
    <m/>
    <x v="3"/>
    <d v="2019-08-09T18:14:33.000"/>
    <s v="https://t.co/dfIwIEV03w"/>
    <s v="https://www.vastarinta.com/twitter-pahoillaan-kayttajien-tietojen-jakamisesta-ilman-lupaa/"/>
    <s v="vastarinta.com"/>
    <x v="0"/>
    <m/>
    <s v="http://pbs.twimg.com/profile_images/1066319274590040065/f4RWAJrD_normal.jpg"/>
    <x v="148"/>
    <d v="2019-08-09T00:00:00.000"/>
    <s v="18:14:33"/>
    <s v="https://twitter.com/fagermerja/status/1159890726152540160"/>
    <m/>
    <m/>
    <s v="1159890726152540160"/>
    <m/>
    <b v="0"/>
    <n v="0"/>
    <s v=""/>
    <b v="0"/>
    <s v="und"/>
    <m/>
    <s v=""/>
    <b v="0"/>
    <n v="0"/>
    <s v=""/>
    <s v="Twitter for Android"/>
    <b v="0"/>
    <s v="1159890726152540160"/>
    <s v="Tweet"/>
    <n v="0"/>
    <n v="0"/>
    <m/>
    <m/>
    <m/>
    <m/>
    <m/>
    <m/>
    <m/>
    <m/>
    <n v="21"/>
    <s v="3"/>
    <s v="3"/>
    <n v="0"/>
    <n v="0"/>
    <n v="0"/>
    <n v="0"/>
    <n v="0"/>
    <n v="0"/>
    <n v="0"/>
    <n v="0"/>
    <n v="0"/>
  </r>
  <r>
    <s v="fagermerja"/>
    <s v="fagermerja"/>
    <m/>
    <m/>
    <m/>
    <m/>
    <m/>
    <m/>
    <m/>
    <m/>
    <s v="No"/>
    <n v="229"/>
    <m/>
    <m/>
    <x v="3"/>
    <d v="2019-08-11T18:18:35.000"/>
    <s v="https://t.co/uPEwuNa0Uc"/>
    <s v="https://www.vastarinta.com/helsingin-sanomat-kannustaa-valtioita-velkaantumaan/"/>
    <s v="vastarinta.com"/>
    <x v="0"/>
    <m/>
    <s v="http://pbs.twimg.com/profile_images/1066319274590040065/f4RWAJrD_normal.jpg"/>
    <x v="149"/>
    <d v="2019-08-11T00:00:00.000"/>
    <s v="18:18:35"/>
    <s v="https://twitter.com/fagermerja/status/1160616516993372164"/>
    <m/>
    <m/>
    <s v="1160616516993372164"/>
    <m/>
    <b v="0"/>
    <n v="0"/>
    <s v=""/>
    <b v="0"/>
    <s v="und"/>
    <m/>
    <s v=""/>
    <b v="0"/>
    <n v="0"/>
    <s v=""/>
    <s v="Twitter for Android"/>
    <b v="0"/>
    <s v="1160616516993372164"/>
    <s v="Tweet"/>
    <n v="0"/>
    <n v="0"/>
    <m/>
    <m/>
    <m/>
    <m/>
    <m/>
    <m/>
    <m/>
    <m/>
    <n v="21"/>
    <s v="3"/>
    <s v="3"/>
    <n v="0"/>
    <n v="0"/>
    <n v="0"/>
    <n v="0"/>
    <n v="0"/>
    <n v="0"/>
    <n v="0"/>
    <n v="0"/>
    <n v="0"/>
  </r>
  <r>
    <s v="fagermerja"/>
    <s v="fagermerja"/>
    <m/>
    <m/>
    <m/>
    <m/>
    <m/>
    <m/>
    <m/>
    <m/>
    <s v="No"/>
    <n v="230"/>
    <m/>
    <m/>
    <x v="3"/>
    <d v="2019-08-11T18:21:46.000"/>
    <s v="https://t.co/IZXbrj2v82"/>
    <s v="https://www.vastarinta.com/51-amerikan-vuoden-2019-joukkoampujista-tahan-mennessa-mustia/"/>
    <s v="vastarinta.com"/>
    <x v="0"/>
    <m/>
    <s v="http://pbs.twimg.com/profile_images/1066319274590040065/f4RWAJrD_normal.jpg"/>
    <x v="150"/>
    <d v="2019-08-11T00:00:00.000"/>
    <s v="18:21:46"/>
    <s v="https://twitter.com/fagermerja/status/1160617318113841163"/>
    <m/>
    <m/>
    <s v="1160617318113841163"/>
    <m/>
    <b v="0"/>
    <n v="0"/>
    <s v=""/>
    <b v="0"/>
    <s v="und"/>
    <m/>
    <s v=""/>
    <b v="0"/>
    <n v="0"/>
    <s v=""/>
    <s v="Twitter for Android"/>
    <b v="0"/>
    <s v="1160617318113841163"/>
    <s v="Tweet"/>
    <n v="0"/>
    <n v="0"/>
    <m/>
    <m/>
    <m/>
    <m/>
    <m/>
    <m/>
    <m/>
    <m/>
    <n v="21"/>
    <s v="3"/>
    <s v="3"/>
    <n v="0"/>
    <n v="0"/>
    <n v="0"/>
    <n v="0"/>
    <n v="0"/>
    <n v="0"/>
    <n v="0"/>
    <n v="0"/>
    <n v="0"/>
  </r>
  <r>
    <s v="fagermerja"/>
    <s v="fagermerja"/>
    <m/>
    <m/>
    <m/>
    <m/>
    <m/>
    <m/>
    <m/>
    <m/>
    <s v="No"/>
    <n v="231"/>
    <m/>
    <m/>
    <x v="3"/>
    <d v="2019-08-11T18:26:16.000"/>
    <s v="https://t.co/mtsxLoOnsF"/>
    <s v="https://www.vastarinta.com/usan-ulkoministerio-maaritteli-israelin-vertailun-natseihin-antisemitismiksi/"/>
    <s v="vastarinta.com"/>
    <x v="0"/>
    <m/>
    <s v="http://pbs.twimg.com/profile_images/1066319274590040065/f4RWAJrD_normal.jpg"/>
    <x v="151"/>
    <d v="2019-08-11T00:00:00.000"/>
    <s v="18:26:16"/>
    <s v="https://twitter.com/fagermerja/status/1160618451368579077"/>
    <m/>
    <m/>
    <s v="1160618451368579077"/>
    <m/>
    <b v="0"/>
    <n v="0"/>
    <s v=""/>
    <b v="0"/>
    <s v="und"/>
    <m/>
    <s v=""/>
    <b v="0"/>
    <n v="0"/>
    <s v=""/>
    <s v="Twitter for Android"/>
    <b v="0"/>
    <s v="1160618451368579077"/>
    <s v="Tweet"/>
    <n v="0"/>
    <n v="0"/>
    <m/>
    <m/>
    <m/>
    <m/>
    <m/>
    <m/>
    <m/>
    <m/>
    <n v="21"/>
    <s v="3"/>
    <s v="3"/>
    <n v="0"/>
    <n v="0"/>
    <n v="0"/>
    <n v="0"/>
    <n v="0"/>
    <n v="0"/>
    <n v="0"/>
    <n v="0"/>
    <n v="0"/>
  </r>
  <r>
    <s v="fagermerja"/>
    <s v="fagermerja"/>
    <m/>
    <m/>
    <m/>
    <m/>
    <m/>
    <m/>
    <m/>
    <m/>
    <s v="No"/>
    <n v="232"/>
    <m/>
    <m/>
    <x v="3"/>
    <d v="2019-08-11T18:30:17.000"/>
    <s v="https://t.co/P7bs2ScJCj"/>
    <s v="https://www.vastarinta.com/afrikkalaiset-jatkavat-toistensa-orjuuttamista/"/>
    <s v="vastarinta.com"/>
    <x v="0"/>
    <m/>
    <s v="http://pbs.twimg.com/profile_images/1066319274590040065/f4RWAJrD_normal.jpg"/>
    <x v="152"/>
    <d v="2019-08-11T00:00:00.000"/>
    <s v="18:30:17"/>
    <s v="https://twitter.com/fagermerja/status/1160619461726081024"/>
    <m/>
    <m/>
    <s v="1160619461726081024"/>
    <m/>
    <b v="0"/>
    <n v="0"/>
    <s v=""/>
    <b v="0"/>
    <s v="und"/>
    <m/>
    <s v=""/>
    <b v="0"/>
    <n v="0"/>
    <s v=""/>
    <s v="Twitter for Android"/>
    <b v="0"/>
    <s v="1160619461726081024"/>
    <s v="Tweet"/>
    <n v="0"/>
    <n v="0"/>
    <m/>
    <m/>
    <m/>
    <m/>
    <m/>
    <m/>
    <m/>
    <m/>
    <n v="21"/>
    <s v="3"/>
    <s v="3"/>
    <n v="0"/>
    <n v="0"/>
    <n v="0"/>
    <n v="0"/>
    <n v="0"/>
    <n v="0"/>
    <n v="0"/>
    <n v="0"/>
    <n v="0"/>
  </r>
  <r>
    <s v="fagermerja"/>
    <s v="fagermerja"/>
    <m/>
    <m/>
    <m/>
    <m/>
    <m/>
    <m/>
    <m/>
    <m/>
    <s v="No"/>
    <n v="233"/>
    <m/>
    <m/>
    <x v="3"/>
    <d v="2019-08-11T18:34:23.000"/>
    <s v="https://t.co/hP7j1R83CR"/>
    <s v="https://www.vastarinta.com/professori-italia-jarjestanee-kansanaanestyksen-euroerosta/"/>
    <s v="vastarinta.com"/>
    <x v="0"/>
    <m/>
    <s v="http://pbs.twimg.com/profile_images/1066319274590040065/f4RWAJrD_normal.jpg"/>
    <x v="153"/>
    <d v="2019-08-11T00:00:00.000"/>
    <s v="18:34:23"/>
    <s v="https://twitter.com/fagermerja/status/1160620494346956800"/>
    <m/>
    <m/>
    <s v="1160620494346956800"/>
    <m/>
    <b v="0"/>
    <n v="0"/>
    <s v=""/>
    <b v="0"/>
    <s v="und"/>
    <m/>
    <s v=""/>
    <b v="0"/>
    <n v="0"/>
    <s v=""/>
    <s v="Twitter for Android"/>
    <b v="0"/>
    <s v="1160620494346956800"/>
    <s v="Tweet"/>
    <n v="0"/>
    <n v="0"/>
    <m/>
    <m/>
    <m/>
    <m/>
    <m/>
    <m/>
    <m/>
    <m/>
    <n v="21"/>
    <s v="3"/>
    <s v="3"/>
    <n v="0"/>
    <n v="0"/>
    <n v="0"/>
    <n v="0"/>
    <n v="0"/>
    <n v="0"/>
    <n v="0"/>
    <n v="0"/>
    <n v="0"/>
  </r>
  <r>
    <s v="fagermerja"/>
    <s v="fagermerja"/>
    <m/>
    <m/>
    <m/>
    <m/>
    <m/>
    <m/>
    <m/>
    <m/>
    <s v="No"/>
    <n v="234"/>
    <m/>
    <m/>
    <x v="3"/>
    <d v="2019-08-12T18:40:13.000"/>
    <s v="https://t.co/m7poOcPi76"/>
    <s v="https://www.vastarinta.com/illinois-loi-lapi-lain-joka-vaatii-lgbt-historian-opettamisen-kouluissa/"/>
    <s v="vastarinta.com"/>
    <x v="0"/>
    <m/>
    <s v="http://pbs.twimg.com/profile_images/1066319274590040065/f4RWAJrD_normal.jpg"/>
    <x v="154"/>
    <d v="2019-08-12T00:00:00.000"/>
    <s v="18:40:13"/>
    <s v="https://twitter.com/fagermerja/status/1160984348717441024"/>
    <m/>
    <m/>
    <s v="1160984348717441024"/>
    <m/>
    <b v="0"/>
    <n v="0"/>
    <s v=""/>
    <b v="0"/>
    <s v="und"/>
    <m/>
    <s v=""/>
    <b v="0"/>
    <n v="0"/>
    <s v=""/>
    <s v="Twitter for Android"/>
    <b v="0"/>
    <s v="1160984348717441024"/>
    <s v="Tweet"/>
    <n v="0"/>
    <n v="0"/>
    <m/>
    <m/>
    <m/>
    <m/>
    <m/>
    <m/>
    <m/>
    <m/>
    <n v="21"/>
    <s v="3"/>
    <s v="3"/>
    <n v="0"/>
    <n v="0"/>
    <n v="0"/>
    <n v="0"/>
    <n v="0"/>
    <n v="0"/>
    <n v="0"/>
    <n v="0"/>
    <n v="0"/>
  </r>
  <r>
    <s v="fagermerja"/>
    <s v="fagermerja"/>
    <m/>
    <m/>
    <m/>
    <m/>
    <m/>
    <m/>
    <m/>
    <m/>
    <s v="No"/>
    <n v="235"/>
    <m/>
    <m/>
    <x v="3"/>
    <d v="2019-08-12T18:42:13.000"/>
    <s v="https://t.co/TNuWbotK8g"/>
    <s v="https://www.vastarinta.com/berliinin-vanhin-poikakuoro-haastettu-oikeuteen-sukupuolisyrjinnasta/"/>
    <s v="vastarinta.com"/>
    <x v="0"/>
    <m/>
    <s v="http://pbs.twimg.com/profile_images/1066319274590040065/f4RWAJrD_normal.jpg"/>
    <x v="155"/>
    <d v="2019-08-12T00:00:00.000"/>
    <s v="18:42:13"/>
    <s v="https://twitter.com/fagermerja/status/1160984851723386880"/>
    <m/>
    <m/>
    <s v="1160984851723386880"/>
    <m/>
    <b v="0"/>
    <n v="1"/>
    <s v=""/>
    <b v="0"/>
    <s v="und"/>
    <m/>
    <s v=""/>
    <b v="0"/>
    <n v="0"/>
    <s v=""/>
    <s v="Twitter for Android"/>
    <b v="0"/>
    <s v="1160984851723386880"/>
    <s v="Tweet"/>
    <n v="0"/>
    <n v="0"/>
    <m/>
    <m/>
    <m/>
    <m/>
    <m/>
    <m/>
    <m/>
    <m/>
    <n v="21"/>
    <s v="3"/>
    <s v="3"/>
    <n v="0"/>
    <n v="0"/>
    <n v="0"/>
    <n v="0"/>
    <n v="0"/>
    <n v="0"/>
    <n v="0"/>
    <n v="0"/>
    <n v="0"/>
  </r>
  <r>
    <s v="fagermerja"/>
    <s v="fagermerja"/>
    <m/>
    <m/>
    <m/>
    <m/>
    <m/>
    <m/>
    <m/>
    <m/>
    <s v="No"/>
    <n v="236"/>
    <m/>
    <m/>
    <x v="3"/>
    <d v="2019-08-14T08:06:20.000"/>
    <s v="https://t.co/unFzAYlIeg"/>
    <s v="https://www.vastarinta.com/pankit-suunnittelevat-negatiivisia-korkoja-talletuksille-kansalaisista-tahdotaan-porssipelureita/"/>
    <s v="vastarinta.com"/>
    <x v="0"/>
    <m/>
    <s v="http://pbs.twimg.com/profile_images/1066319274590040065/f4RWAJrD_normal.jpg"/>
    <x v="156"/>
    <d v="2019-08-14T00:00:00.000"/>
    <s v="08:06:20"/>
    <s v="https://twitter.com/fagermerja/status/1161549603315113984"/>
    <m/>
    <m/>
    <s v="1161549603315113984"/>
    <m/>
    <b v="0"/>
    <n v="1"/>
    <s v=""/>
    <b v="0"/>
    <s v="und"/>
    <m/>
    <s v=""/>
    <b v="0"/>
    <n v="0"/>
    <s v=""/>
    <s v="Twitter for Android"/>
    <b v="0"/>
    <s v="1161549603315113984"/>
    <s v="Tweet"/>
    <n v="0"/>
    <n v="0"/>
    <m/>
    <m/>
    <m/>
    <m/>
    <m/>
    <m/>
    <m/>
    <m/>
    <n v="21"/>
    <s v="3"/>
    <s v="3"/>
    <n v="0"/>
    <n v="0"/>
    <n v="0"/>
    <n v="0"/>
    <n v="0"/>
    <n v="0"/>
    <n v="0"/>
    <n v="0"/>
    <n v="0"/>
  </r>
  <r>
    <s v="fagermerja"/>
    <s v="fagermerja"/>
    <m/>
    <m/>
    <m/>
    <m/>
    <m/>
    <m/>
    <m/>
    <m/>
    <s v="No"/>
    <n v="237"/>
    <m/>
    <m/>
    <x v="3"/>
    <d v="2019-08-14T08:08:41.000"/>
    <s v="https://t.co/rIyz5Vsq5Q"/>
    <s v="https://www.vastarinta.com/naetko-antisemitismia-tassa-pilakuvassa-juutalaisjarjestot-nakevat/"/>
    <s v="vastarinta.com"/>
    <x v="0"/>
    <m/>
    <s v="http://pbs.twimg.com/profile_images/1066319274590040065/f4RWAJrD_normal.jpg"/>
    <x v="157"/>
    <d v="2019-08-14T00:00:00.000"/>
    <s v="08:08:41"/>
    <s v="https://twitter.com/fagermerja/status/1161550195735310337"/>
    <m/>
    <m/>
    <s v="1161550195735310337"/>
    <m/>
    <b v="0"/>
    <n v="0"/>
    <s v=""/>
    <b v="0"/>
    <s v="und"/>
    <m/>
    <s v=""/>
    <b v="0"/>
    <n v="0"/>
    <s v=""/>
    <s v="Twitter for Android"/>
    <b v="0"/>
    <s v="1161550195735310337"/>
    <s v="Tweet"/>
    <n v="0"/>
    <n v="0"/>
    <m/>
    <m/>
    <m/>
    <m/>
    <m/>
    <m/>
    <m/>
    <m/>
    <n v="21"/>
    <s v="3"/>
    <s v="3"/>
    <n v="0"/>
    <n v="0"/>
    <n v="0"/>
    <n v="0"/>
    <n v="0"/>
    <n v="0"/>
    <n v="0"/>
    <n v="0"/>
    <n v="0"/>
  </r>
  <r>
    <s v="fagermerja"/>
    <s v="fagermerja"/>
    <m/>
    <m/>
    <m/>
    <m/>
    <m/>
    <m/>
    <m/>
    <m/>
    <s v="No"/>
    <n v="238"/>
    <m/>
    <m/>
    <x v="3"/>
    <d v="2019-08-14T08:10:01.000"/>
    <s v="https://t.co/v8V3T1XDxw"/>
    <s v="https://www.vastarinta.com/nordic-voice-6-activist-bible/"/>
    <s v="vastarinta.com"/>
    <x v="0"/>
    <m/>
    <s v="http://pbs.twimg.com/profile_images/1066319274590040065/f4RWAJrD_normal.jpg"/>
    <x v="158"/>
    <d v="2019-08-14T00:00:00.000"/>
    <s v="08:10:01"/>
    <s v="https://twitter.com/fagermerja/status/1161550528339501057"/>
    <m/>
    <m/>
    <s v="1161550528339501057"/>
    <m/>
    <b v="0"/>
    <n v="0"/>
    <s v=""/>
    <b v="0"/>
    <s v="und"/>
    <m/>
    <s v=""/>
    <b v="0"/>
    <n v="0"/>
    <s v=""/>
    <s v="Twitter for Android"/>
    <b v="0"/>
    <s v="1161550528339501057"/>
    <s v="Tweet"/>
    <n v="0"/>
    <n v="0"/>
    <m/>
    <m/>
    <m/>
    <m/>
    <m/>
    <m/>
    <m/>
    <m/>
    <n v="21"/>
    <s v="3"/>
    <s v="3"/>
    <n v="0"/>
    <n v="0"/>
    <n v="0"/>
    <n v="0"/>
    <n v="0"/>
    <n v="0"/>
    <n v="0"/>
    <n v="0"/>
    <n v="0"/>
  </r>
  <r>
    <s v="fagermerja"/>
    <s v="fagermerja"/>
    <m/>
    <m/>
    <m/>
    <m/>
    <m/>
    <m/>
    <m/>
    <m/>
    <s v="No"/>
    <n v="239"/>
    <m/>
    <m/>
    <x v="3"/>
    <d v="2019-08-14T08:11:51.000"/>
    <s v="https://t.co/V07KUe2qM4"/>
    <s v="https://www.vastarinta.com/maahanmuuttajat-raiskasivat-helsingissa-vierailleen-naisen/"/>
    <s v="vastarinta.com"/>
    <x v="0"/>
    <m/>
    <s v="http://pbs.twimg.com/profile_images/1066319274590040065/f4RWAJrD_normal.jpg"/>
    <x v="159"/>
    <d v="2019-08-14T00:00:00.000"/>
    <s v="08:11:51"/>
    <s v="https://twitter.com/fagermerja/status/1161550992644743168"/>
    <m/>
    <m/>
    <s v="1161550992644743168"/>
    <m/>
    <b v="0"/>
    <n v="0"/>
    <s v=""/>
    <b v="0"/>
    <s v="und"/>
    <m/>
    <s v=""/>
    <b v="0"/>
    <n v="0"/>
    <s v=""/>
    <s v="Twitter for Android"/>
    <b v="0"/>
    <s v="1161550992644743168"/>
    <s v="Tweet"/>
    <n v="0"/>
    <n v="0"/>
    <m/>
    <m/>
    <m/>
    <m/>
    <m/>
    <m/>
    <m/>
    <m/>
    <n v="21"/>
    <s v="3"/>
    <s v="3"/>
    <n v="0"/>
    <n v="0"/>
    <n v="0"/>
    <n v="0"/>
    <n v="0"/>
    <n v="0"/>
    <n v="0"/>
    <n v="0"/>
    <n v="0"/>
  </r>
  <r>
    <s v="fagermerja"/>
    <s v="fagermerja"/>
    <m/>
    <m/>
    <m/>
    <m/>
    <m/>
    <m/>
    <m/>
    <m/>
    <s v="No"/>
    <n v="240"/>
    <m/>
    <m/>
    <x v="3"/>
    <d v="2019-08-14T08:13:17.000"/>
    <s v="https://t.co/9mwpYd1GHo"/>
    <s v="https://www.vastarinta.com/william-pierce-mika-on-kaikkein-tarkeinta-elamassasi/"/>
    <s v="vastarinta.com"/>
    <x v="0"/>
    <m/>
    <s v="http://pbs.twimg.com/profile_images/1066319274590040065/f4RWAJrD_normal.jpg"/>
    <x v="160"/>
    <d v="2019-08-14T00:00:00.000"/>
    <s v="08:13:17"/>
    <s v="https://twitter.com/fagermerja/status/1161551351966556161"/>
    <m/>
    <m/>
    <s v="1161551351966556161"/>
    <m/>
    <b v="0"/>
    <n v="0"/>
    <s v=""/>
    <b v="0"/>
    <s v="und"/>
    <m/>
    <s v=""/>
    <b v="0"/>
    <n v="0"/>
    <s v=""/>
    <s v="Twitter for Android"/>
    <b v="0"/>
    <s v="1161551351966556161"/>
    <s v="Tweet"/>
    <n v="0"/>
    <n v="0"/>
    <m/>
    <m/>
    <m/>
    <m/>
    <m/>
    <m/>
    <m/>
    <m/>
    <n v="21"/>
    <s v="3"/>
    <s v="3"/>
    <n v="0"/>
    <n v="0"/>
    <n v="0"/>
    <n v="0"/>
    <n v="0"/>
    <n v="0"/>
    <n v="0"/>
    <n v="0"/>
    <n v="0"/>
  </r>
  <r>
    <s v="fagermerja"/>
    <s v="fagermerja"/>
    <m/>
    <m/>
    <m/>
    <m/>
    <m/>
    <m/>
    <m/>
    <m/>
    <s v="No"/>
    <n v="241"/>
    <m/>
    <m/>
    <x v="3"/>
    <d v="2019-08-15T07:19:48.000"/>
    <s v="https://t.co/lL0jfHVtfy"/>
    <s v="https://www.vastarinta.com/kokoelma-naurettavimpia-holokaustivalheita/"/>
    <s v="vastarinta.com"/>
    <x v="0"/>
    <m/>
    <s v="http://pbs.twimg.com/profile_images/1066319274590040065/f4RWAJrD_normal.jpg"/>
    <x v="161"/>
    <d v="2019-08-15T00:00:00.000"/>
    <s v="07:19:48"/>
    <s v="https://twitter.com/fagermerja/status/1161900281346646016"/>
    <m/>
    <m/>
    <s v="1161900281346646016"/>
    <m/>
    <b v="0"/>
    <n v="2"/>
    <s v=""/>
    <b v="0"/>
    <s v="und"/>
    <m/>
    <s v=""/>
    <b v="0"/>
    <n v="0"/>
    <s v=""/>
    <s v="Twitter for Android"/>
    <b v="0"/>
    <s v="1161900281346646016"/>
    <s v="Tweet"/>
    <n v="0"/>
    <n v="0"/>
    <m/>
    <m/>
    <m/>
    <m/>
    <m/>
    <m/>
    <m/>
    <m/>
    <n v="21"/>
    <s v="3"/>
    <s v="3"/>
    <n v="0"/>
    <n v="0"/>
    <n v="0"/>
    <n v="0"/>
    <n v="0"/>
    <n v="0"/>
    <n v="0"/>
    <n v="0"/>
    <n v="0"/>
  </r>
  <r>
    <s v="fagermerja"/>
    <s v="fagermerja"/>
    <m/>
    <m/>
    <m/>
    <m/>
    <m/>
    <m/>
    <m/>
    <m/>
    <s v="No"/>
    <n v="242"/>
    <m/>
    <m/>
    <x v="3"/>
    <d v="2019-08-15T19:30:14.000"/>
    <s v="https://t.co/H3zSr4mahM"/>
    <s v="https://www.vastarinta.com/vihreiden-pekka-hatosesta-tuli-mainehaitta-polpolle/"/>
    <s v="vastarinta.com"/>
    <x v="0"/>
    <m/>
    <s v="http://pbs.twimg.com/profile_images/1066319274590040065/f4RWAJrD_normal.jpg"/>
    <x v="162"/>
    <d v="2019-08-15T00:00:00.000"/>
    <s v="19:30:14"/>
    <s v="https://twitter.com/fagermerja/status/1162084097772216322"/>
    <m/>
    <m/>
    <s v="1162084097772216322"/>
    <m/>
    <b v="0"/>
    <n v="0"/>
    <s v=""/>
    <b v="0"/>
    <s v="und"/>
    <m/>
    <s v=""/>
    <b v="0"/>
    <n v="0"/>
    <s v=""/>
    <s v="Twitter for Android"/>
    <b v="0"/>
    <s v="1162084097772216322"/>
    <s v="Tweet"/>
    <n v="0"/>
    <n v="0"/>
    <m/>
    <m/>
    <m/>
    <m/>
    <m/>
    <m/>
    <m/>
    <m/>
    <n v="21"/>
    <s v="3"/>
    <s v="3"/>
    <n v="0"/>
    <n v="0"/>
    <n v="0"/>
    <n v="0"/>
    <n v="0"/>
    <n v="0"/>
    <n v="0"/>
    <n v="0"/>
    <n v="0"/>
  </r>
  <r>
    <s v="fagermerja"/>
    <s v="fagermerja"/>
    <m/>
    <m/>
    <m/>
    <m/>
    <m/>
    <m/>
    <m/>
    <m/>
    <s v="No"/>
    <n v="243"/>
    <m/>
    <m/>
    <x v="3"/>
    <d v="2019-08-15T19:34:55.000"/>
    <s v="https://t.co/HyWQ0KPuQw"/>
    <s v="https://www.vastarinta.com/turun-terrori-iskun-muistotapahtuma-kokoontuu-vahatorilla/"/>
    <s v="vastarinta.com"/>
    <x v="0"/>
    <m/>
    <s v="http://pbs.twimg.com/profile_images/1066319274590040065/f4RWAJrD_normal.jpg"/>
    <x v="163"/>
    <d v="2019-08-15T00:00:00.000"/>
    <s v="19:34:55"/>
    <s v="https://twitter.com/fagermerja/status/1162085278053523456"/>
    <m/>
    <m/>
    <s v="1162085278053523456"/>
    <m/>
    <b v="0"/>
    <n v="0"/>
    <s v=""/>
    <b v="0"/>
    <s v="und"/>
    <m/>
    <s v=""/>
    <b v="0"/>
    <n v="0"/>
    <s v=""/>
    <s v="Twitter for Android"/>
    <b v="0"/>
    <s v="1162085278053523456"/>
    <s v="Tweet"/>
    <n v="0"/>
    <n v="0"/>
    <m/>
    <m/>
    <m/>
    <m/>
    <m/>
    <m/>
    <m/>
    <m/>
    <n v="21"/>
    <s v="3"/>
    <s v="3"/>
    <n v="0"/>
    <n v="0"/>
    <n v="0"/>
    <n v="0"/>
    <n v="0"/>
    <n v="0"/>
    <n v="0"/>
    <n v="0"/>
    <n v="0"/>
  </r>
  <r>
    <s v="fagermerja"/>
    <s v="fagermerja"/>
    <m/>
    <m/>
    <m/>
    <m/>
    <m/>
    <m/>
    <m/>
    <m/>
    <s v="No"/>
    <n v="244"/>
    <m/>
    <m/>
    <x v="3"/>
    <d v="2019-08-17T10:10:23.000"/>
    <s v="https://t.co/MIYVrQoQzG"/>
    <s v="https://www.vastarinta.com/kaksi-vuotta-turun-monikulttuurisesta-terrori-iskusta/"/>
    <s v="vastarinta.com"/>
    <x v="0"/>
    <m/>
    <s v="http://pbs.twimg.com/profile_images/1066319274590040065/f4RWAJrD_normal.jpg"/>
    <x v="164"/>
    <d v="2019-08-17T00:00:00.000"/>
    <s v="10:10:23"/>
    <s v="https://twitter.com/fagermerja/status/1162667986014154752"/>
    <m/>
    <m/>
    <s v="1162667986014154752"/>
    <m/>
    <b v="0"/>
    <n v="0"/>
    <s v=""/>
    <b v="0"/>
    <s v="und"/>
    <m/>
    <s v=""/>
    <b v="0"/>
    <n v="0"/>
    <s v=""/>
    <s v="Twitter for Android"/>
    <b v="0"/>
    <s v="1162667986014154752"/>
    <s v="Tweet"/>
    <n v="0"/>
    <n v="0"/>
    <m/>
    <m/>
    <m/>
    <m/>
    <m/>
    <m/>
    <m/>
    <m/>
    <n v="21"/>
    <s v="3"/>
    <s v="3"/>
    <n v="0"/>
    <n v="0"/>
    <n v="0"/>
    <n v="0"/>
    <n v="0"/>
    <n v="0"/>
    <n v="0"/>
    <n v="0"/>
    <n v="0"/>
  </r>
  <r>
    <s v="fagermerja"/>
    <s v="fagermerja"/>
    <m/>
    <m/>
    <m/>
    <m/>
    <m/>
    <m/>
    <m/>
    <m/>
    <s v="No"/>
    <n v="245"/>
    <m/>
    <m/>
    <x v="3"/>
    <d v="2019-08-17T18:32:28.000"/>
    <s v="https://t.co/ajit1nEhM9"/>
    <s v="https://www.vastarinta.com/pedofiilijohtaja-epsteinin-juutalainen-oikea-kasi-edelleen-piilossa/"/>
    <s v="vastarinta.com"/>
    <x v="0"/>
    <m/>
    <s v="http://pbs.twimg.com/profile_images/1066319274590040065/f4RWAJrD_normal.jpg"/>
    <x v="165"/>
    <d v="2019-08-17T00:00:00.000"/>
    <s v="18:32:28"/>
    <s v="https://twitter.com/fagermerja/status/1162794337551491085"/>
    <m/>
    <m/>
    <s v="1162794337551491085"/>
    <m/>
    <b v="0"/>
    <n v="0"/>
    <s v=""/>
    <b v="0"/>
    <s v="und"/>
    <m/>
    <s v=""/>
    <b v="0"/>
    <n v="0"/>
    <s v=""/>
    <s v="Twitter for Android"/>
    <b v="0"/>
    <s v="1162794337551491085"/>
    <s v="Tweet"/>
    <n v="0"/>
    <n v="0"/>
    <m/>
    <m/>
    <m/>
    <m/>
    <m/>
    <m/>
    <m/>
    <m/>
    <n v="21"/>
    <s v="3"/>
    <s v="3"/>
    <n v="0"/>
    <n v="0"/>
    <n v="0"/>
    <n v="0"/>
    <n v="0"/>
    <n v="0"/>
    <n v="0"/>
    <n v="0"/>
    <n v="0"/>
  </r>
  <r>
    <s v="fagermerja"/>
    <s v="fagermerja"/>
    <m/>
    <m/>
    <m/>
    <m/>
    <m/>
    <m/>
    <m/>
    <m/>
    <s v="No"/>
    <n v="246"/>
    <m/>
    <m/>
    <x v="3"/>
    <d v="2019-08-17T18:33:36.000"/>
    <s v="https://t.co/QEjhy6GRrZ"/>
    <s v="https://www.vastarinta.com/lisaa-uusia-peltipolpoja-valtatie-neljalle/"/>
    <s v="vastarinta.com"/>
    <x v="0"/>
    <m/>
    <s v="http://pbs.twimg.com/profile_images/1066319274590040065/f4RWAJrD_normal.jpg"/>
    <x v="166"/>
    <d v="2019-08-17T00:00:00.000"/>
    <s v="18:33:36"/>
    <s v="https://twitter.com/fagermerja/status/1162794622990606338"/>
    <m/>
    <m/>
    <s v="1162794622990606338"/>
    <m/>
    <b v="0"/>
    <n v="0"/>
    <s v=""/>
    <b v="0"/>
    <s v="und"/>
    <m/>
    <s v=""/>
    <b v="0"/>
    <n v="0"/>
    <s v=""/>
    <s v="Twitter for Android"/>
    <b v="0"/>
    <s v="1162794622990606338"/>
    <s v="Tweet"/>
    <n v="0"/>
    <n v="0"/>
    <m/>
    <m/>
    <m/>
    <m/>
    <m/>
    <m/>
    <m/>
    <m/>
    <n v="21"/>
    <s v="3"/>
    <s v="3"/>
    <n v="0"/>
    <n v="0"/>
    <n v="0"/>
    <n v="0"/>
    <n v="0"/>
    <n v="0"/>
    <n v="0"/>
    <n v="0"/>
    <n v="0"/>
  </r>
  <r>
    <s v="fagermerja"/>
    <s v="fagermerja"/>
    <m/>
    <m/>
    <m/>
    <m/>
    <m/>
    <m/>
    <m/>
    <m/>
    <s v="No"/>
    <n v="247"/>
    <m/>
    <m/>
    <x v="3"/>
    <d v="2019-08-17T18:35:11.000"/>
    <s v="https://t.co/aiptzPvB4D"/>
    <s v="https://www.vastarinta.com/lisaa-suomalaisten-rahaa-afrikkaan-hallitus-nostaa-kehitysyhteistyon-maaraa/"/>
    <s v="vastarinta.com"/>
    <x v="0"/>
    <m/>
    <s v="http://pbs.twimg.com/profile_images/1066319274590040065/f4RWAJrD_normal.jpg"/>
    <x v="167"/>
    <d v="2019-08-17T00:00:00.000"/>
    <s v="18:35:11"/>
    <s v="https://twitter.com/fagermerja/status/1162795022791643136"/>
    <m/>
    <m/>
    <s v="1162795022791643136"/>
    <m/>
    <b v="0"/>
    <n v="0"/>
    <s v=""/>
    <b v="0"/>
    <s v="und"/>
    <m/>
    <s v=""/>
    <b v="0"/>
    <n v="0"/>
    <s v=""/>
    <s v="Twitter for Android"/>
    <b v="0"/>
    <s v="1162795022791643136"/>
    <s v="Tweet"/>
    <n v="0"/>
    <n v="0"/>
    <m/>
    <m/>
    <m/>
    <m/>
    <m/>
    <m/>
    <m/>
    <m/>
    <n v="21"/>
    <s v="3"/>
    <s v="3"/>
    <n v="0"/>
    <n v="0"/>
    <n v="0"/>
    <n v="0"/>
    <n v="0"/>
    <n v="0"/>
    <n v="0"/>
    <n v="0"/>
    <n v="0"/>
  </r>
  <r>
    <s v="patriootti63"/>
    <s v="patriootti63"/>
    <m/>
    <m/>
    <m/>
    <m/>
    <m/>
    <m/>
    <m/>
    <m/>
    <s v="No"/>
    <n v="248"/>
    <m/>
    <m/>
    <x v="3"/>
    <d v="2019-08-17T20:55:03.000"/>
    <s v="Kaksi vuotta Turun monikulttuurisesta terrori-iskusta | Kansallinen Vastarinta_x000a_https://t.co/3veeDzGIZ9"/>
    <s v="https://www.vastarinta.com/kaksi-vuotta-turun-monikulttuurisesta-terrori-iskusta/"/>
    <s v="vastarinta.com"/>
    <x v="0"/>
    <m/>
    <s v="http://pbs.twimg.com/profile_images/1054870016703705089/kemiJnf0_normal.jpg"/>
    <x v="168"/>
    <d v="2019-08-17T00:00:00.000"/>
    <s v="20:55:03"/>
    <s v="https://twitter.com/patriootti63/status/1162830221252472832"/>
    <m/>
    <m/>
    <s v="1162830221252472832"/>
    <m/>
    <b v="0"/>
    <n v="1"/>
    <s v=""/>
    <b v="0"/>
    <s v="fi"/>
    <m/>
    <s v=""/>
    <b v="0"/>
    <n v="0"/>
    <s v=""/>
    <s v="Twitter for Android"/>
    <b v="0"/>
    <s v="1162830221252472832"/>
    <s v="Tweet"/>
    <n v="0"/>
    <n v="0"/>
    <s v="24,78281,60,021032 _x000a_25,2544364,60,021032 _x000a_25,2544364,60,2979104 _x000a_24,78281,60,2979104"/>
    <s v="Finland"/>
    <s v="FI"/>
    <s v="Helsinki, Finland"/>
    <s v="5ef832bb704339b0"/>
    <s v="Helsinki"/>
    <s v="city"/>
    <s v="https://api.twitter.com/1.1/geo/id/5ef832bb704339b0.json"/>
    <n v="1"/>
    <s v="3"/>
    <s v="3"/>
    <n v="0"/>
    <n v="0"/>
    <n v="0"/>
    <n v="0"/>
    <n v="0"/>
    <n v="0"/>
    <n v="8"/>
    <n v="100"/>
    <n v="8"/>
  </r>
  <r>
    <s v="martin__nf"/>
    <s v="holmqvist_nf"/>
    <m/>
    <m/>
    <m/>
    <m/>
    <m/>
    <m/>
    <m/>
    <m/>
    <s v="Yes"/>
    <n v="249"/>
    <m/>
    <m/>
    <x v="2"/>
    <d v="2019-08-17T16:22:35.000"/>
    <s v="Radio Nordfront-häng med självaste baronen https://t.co/kTsKHdct7B"/>
    <m/>
    <m/>
    <x v="0"/>
    <s v="https://pbs.twimg.com/media/ECLljh9XUAA6_Dg.jpg"/>
    <s v="https://pbs.twimg.com/media/ECLljh9XUAA6_Dg.jpg"/>
    <x v="169"/>
    <d v="2019-08-17T00:00:00.000"/>
    <s v="16:22:35"/>
    <s v="https://twitter.com/martin__nf/status/1162761651944329216"/>
    <m/>
    <m/>
    <s v="1162761651944329216"/>
    <m/>
    <b v="0"/>
    <n v="0"/>
    <s v=""/>
    <b v="0"/>
    <s v="sv"/>
    <m/>
    <s v=""/>
    <b v="0"/>
    <n v="2"/>
    <s v="1162744088921280512"/>
    <s v="Twitter for Android"/>
    <b v="0"/>
    <s v="1162744088921280512"/>
    <s v="Tweet"/>
    <n v="0"/>
    <n v="0"/>
    <m/>
    <m/>
    <m/>
    <m/>
    <m/>
    <m/>
    <m/>
    <m/>
    <n v="1"/>
    <s v="2"/>
    <s v="2"/>
    <n v="0"/>
    <n v="0"/>
    <n v="0"/>
    <n v="0"/>
    <n v="0"/>
    <n v="0"/>
    <n v="6"/>
    <n v="100"/>
    <n v="6"/>
  </r>
  <r>
    <s v="holmqvist_nf"/>
    <s v="holmqvist_nf"/>
    <m/>
    <m/>
    <m/>
    <m/>
    <m/>
    <m/>
    <m/>
    <m/>
    <s v="No"/>
    <n v="250"/>
    <m/>
    <m/>
    <x v="3"/>
    <d v="2019-08-17T15:12:48.000"/>
    <s v="Radio Nordfront-häng med självaste baronen https://t.co/kTsKHdct7B"/>
    <m/>
    <m/>
    <x v="0"/>
    <s v="https://pbs.twimg.com/media/ECLljh9XUAA6_Dg.jpg"/>
    <s v="https://pbs.twimg.com/media/ECLljh9XUAA6_Dg.jpg"/>
    <x v="170"/>
    <d v="2019-08-17T00:00:00.000"/>
    <s v="15:12:48"/>
    <s v="https://twitter.com/holmqvist_nf/status/1162744088921280512"/>
    <m/>
    <m/>
    <s v="1162744088921280512"/>
    <m/>
    <b v="0"/>
    <n v="53"/>
    <s v=""/>
    <b v="0"/>
    <s v="sv"/>
    <m/>
    <s v=""/>
    <b v="0"/>
    <n v="2"/>
    <s v=""/>
    <s v="Twitter for Android"/>
    <b v="0"/>
    <s v="1162744088921280512"/>
    <s v="Tweet"/>
    <n v="0"/>
    <n v="0"/>
    <m/>
    <m/>
    <m/>
    <m/>
    <m/>
    <m/>
    <m/>
    <m/>
    <n v="1"/>
    <s v="2"/>
    <s v="2"/>
    <n v="0"/>
    <n v="0"/>
    <n v="0"/>
    <n v="0"/>
    <n v="0"/>
    <n v="0"/>
    <n v="6"/>
    <n v="100"/>
    <n v="6"/>
  </r>
  <r>
    <s v="holmqvist_nf"/>
    <s v="holmqvist_nf"/>
    <m/>
    <m/>
    <m/>
    <m/>
    <m/>
    <m/>
    <m/>
    <m/>
    <s v="No"/>
    <n v="251"/>
    <m/>
    <m/>
    <x v="2"/>
    <d v="2019-08-17T15:21:03.000"/>
    <s v="Radio Nordfront-häng med självaste baronen https://t.co/kTsKHdct7B"/>
    <m/>
    <m/>
    <x v="0"/>
    <s v="https://pbs.twimg.com/media/ECLljh9XUAA6_Dg.jpg"/>
    <s v="https://pbs.twimg.com/media/ECLljh9XUAA6_Dg.jpg"/>
    <x v="171"/>
    <d v="2019-08-17T00:00:00.000"/>
    <s v="15:21:03"/>
    <s v="https://twitter.com/holmqvist_nf/status/1162746164514570240"/>
    <m/>
    <m/>
    <s v="1162746164514570240"/>
    <m/>
    <b v="0"/>
    <n v="0"/>
    <s v=""/>
    <b v="0"/>
    <s v="sv"/>
    <m/>
    <s v=""/>
    <b v="0"/>
    <n v="2"/>
    <s v="1162744088921280512"/>
    <s v="Twitter for Android"/>
    <b v="0"/>
    <s v="1162744088921280512"/>
    <s v="Tweet"/>
    <n v="0"/>
    <n v="0"/>
    <m/>
    <m/>
    <m/>
    <m/>
    <m/>
    <m/>
    <m/>
    <m/>
    <n v="1"/>
    <s v="2"/>
    <s v="2"/>
    <n v="0"/>
    <n v="0"/>
    <n v="0"/>
    <n v="0"/>
    <n v="0"/>
    <n v="0"/>
    <n v="6"/>
    <n v="100"/>
    <n v="6"/>
  </r>
  <r>
    <s v="holmqvist_nf"/>
    <s v="martin__nf"/>
    <m/>
    <m/>
    <m/>
    <m/>
    <m/>
    <m/>
    <m/>
    <m/>
    <s v="Yes"/>
    <n v="252"/>
    <m/>
    <m/>
    <x v="2"/>
    <d v="2019-08-17T22:06:41.000"/>
    <s v="https://t.co/dmOCt1jlgH https://t.co/77UAXMWJzm"/>
    <s v="https://www.nordfront.se/veckans-memer-2019-29.smr"/>
    <s v="nordfront.se"/>
    <x v="0"/>
    <s v="https://pbs.twimg.com/media/ECMF9MxW4AUII_s.jpg"/>
    <s v="https://pbs.twimg.com/media/ECMF9MxW4AUII_s.jpg"/>
    <x v="172"/>
    <d v="2019-08-17T00:00:00.000"/>
    <s v="22:06:41"/>
    <s v="https://twitter.com/holmqvist_nf/status/1162848245275607042"/>
    <m/>
    <m/>
    <s v="1162848245275607042"/>
    <m/>
    <b v="0"/>
    <n v="0"/>
    <s v=""/>
    <b v="0"/>
    <s v="und"/>
    <m/>
    <s v=""/>
    <b v="0"/>
    <n v="2"/>
    <s v="1162779688881807360"/>
    <s v="Twitter for Android"/>
    <b v="0"/>
    <s v="1162779688881807360"/>
    <s v="Tweet"/>
    <n v="0"/>
    <n v="0"/>
    <m/>
    <m/>
    <m/>
    <m/>
    <m/>
    <m/>
    <m/>
    <m/>
    <n v="1"/>
    <s v="2"/>
    <s v="2"/>
    <n v="0"/>
    <n v="0"/>
    <n v="0"/>
    <n v="0"/>
    <n v="0"/>
    <n v="0"/>
    <n v="0"/>
    <n v="0"/>
    <n v="0"/>
  </r>
  <r>
    <s v="martin__nf"/>
    <s v="martin__nf"/>
    <m/>
    <m/>
    <m/>
    <m/>
    <m/>
    <m/>
    <m/>
    <m/>
    <s v="No"/>
    <n v="253"/>
    <m/>
    <m/>
    <x v="3"/>
    <d v="2019-08-17T10:58:23.000"/>
    <s v="https://t.co/atp9LzNMrc_x000a__x000a_#stockholm https://t.co/TLXTfwXuUn"/>
    <s v="https://www.nordfront.se/just-nu-nordiska-motstandsrorelsen-i-stockholm.smr"/>
    <s v="nordfront.se"/>
    <x v="10"/>
    <s v="https://pbs.twimg.com/media/ECKrTcDXUAIOv7S.jpg"/>
    <s v="https://pbs.twimg.com/media/ECKrTcDXUAIOv7S.jpg"/>
    <x v="173"/>
    <d v="2019-08-17T00:00:00.000"/>
    <s v="10:58:23"/>
    <s v="https://twitter.com/martin__nf/status/1162680065764839425"/>
    <m/>
    <m/>
    <s v="1162680065764839425"/>
    <m/>
    <b v="0"/>
    <n v="31"/>
    <s v=""/>
    <b v="0"/>
    <s v="und"/>
    <m/>
    <s v=""/>
    <b v="0"/>
    <n v="5"/>
    <s v=""/>
    <s v="Twitter for Android"/>
    <b v="0"/>
    <s v="1162680065764839425"/>
    <s v="Tweet"/>
    <n v="0"/>
    <n v="0"/>
    <m/>
    <m/>
    <m/>
    <m/>
    <m/>
    <m/>
    <m/>
    <m/>
    <n v="2"/>
    <s v="2"/>
    <s v="2"/>
    <n v="0"/>
    <n v="0"/>
    <n v="0"/>
    <n v="0"/>
    <n v="0"/>
    <n v="0"/>
    <n v="1"/>
    <n v="100"/>
    <n v="1"/>
  </r>
  <r>
    <s v="martin__nf"/>
    <s v="martin__nf"/>
    <m/>
    <m/>
    <m/>
    <m/>
    <m/>
    <m/>
    <m/>
    <m/>
    <s v="No"/>
    <n v="254"/>
    <m/>
    <m/>
    <x v="3"/>
    <d v="2019-08-17T17:34:15.000"/>
    <s v="https://t.co/dmOCt1jlgH https://t.co/77UAXMWJzm"/>
    <s v="https://www.nordfront.se/veckans-memer-2019-29.smr"/>
    <s v="nordfront.se"/>
    <x v="0"/>
    <s v="https://pbs.twimg.com/media/ECMF9MxW4AUII_s.jpg"/>
    <s v="https://pbs.twimg.com/media/ECMF9MxW4AUII_s.jpg"/>
    <x v="174"/>
    <d v="2019-08-17T00:00:00.000"/>
    <s v="17:34:15"/>
    <s v="https://twitter.com/martin__nf/status/1162779688881807360"/>
    <m/>
    <m/>
    <s v="1162779688881807360"/>
    <m/>
    <b v="0"/>
    <n v="9"/>
    <s v=""/>
    <b v="0"/>
    <s v="und"/>
    <m/>
    <s v=""/>
    <b v="0"/>
    <n v="2"/>
    <s v=""/>
    <s v="Twitter for Android"/>
    <b v="0"/>
    <s v="1162779688881807360"/>
    <s v="Tweet"/>
    <n v="0"/>
    <n v="0"/>
    <m/>
    <m/>
    <m/>
    <m/>
    <m/>
    <m/>
    <m/>
    <m/>
    <n v="2"/>
    <s v="2"/>
    <s v="2"/>
    <n v="0"/>
    <n v="0"/>
    <n v="0"/>
    <n v="0"/>
    <n v="0"/>
    <n v="0"/>
    <n v="0"/>
    <n v="0"/>
    <n v="0"/>
  </r>
  <r>
    <s v="jonssondes"/>
    <s v="martin__nf"/>
    <m/>
    <m/>
    <m/>
    <m/>
    <m/>
    <m/>
    <m/>
    <m/>
    <s v="No"/>
    <n v="255"/>
    <m/>
    <m/>
    <x v="2"/>
    <d v="2019-08-17T23:14:10.000"/>
    <s v="https://t.co/dmOCt1jlgH https://t.co/77UAXMWJzm"/>
    <s v="https://www.nordfront.se/veckans-memer-2019-29.smr"/>
    <s v="nordfront.se"/>
    <x v="0"/>
    <s v="https://pbs.twimg.com/media/ECMF9MxW4AUII_s.jpg"/>
    <s v="https://pbs.twimg.com/media/ECMF9MxW4AUII_s.jpg"/>
    <x v="175"/>
    <d v="2019-08-17T00:00:00.000"/>
    <s v="23:14:10"/>
    <s v="https://twitter.com/jonssondes/status/1162865229111468032"/>
    <m/>
    <m/>
    <s v="1162865229111468032"/>
    <m/>
    <b v="0"/>
    <n v="0"/>
    <s v=""/>
    <b v="0"/>
    <s v="und"/>
    <m/>
    <s v=""/>
    <b v="0"/>
    <n v="2"/>
    <s v="1162779688881807360"/>
    <s v="Twitter Web App"/>
    <b v="0"/>
    <s v="1162779688881807360"/>
    <s v="Tweet"/>
    <n v="0"/>
    <n v="0"/>
    <m/>
    <m/>
    <m/>
    <m/>
    <m/>
    <m/>
    <m/>
    <m/>
    <n v="1"/>
    <s v="2"/>
    <s v="2"/>
    <n v="0"/>
    <n v="0"/>
    <n v="0"/>
    <n v="0"/>
    <n v="0"/>
    <n v="0"/>
    <n v="0"/>
    <n v="0"/>
    <n v="0"/>
  </r>
  <r>
    <s v="theboytoknow"/>
    <s v="mcbenke"/>
    <m/>
    <m/>
    <m/>
    <m/>
    <m/>
    <m/>
    <m/>
    <m/>
    <s v="No"/>
    <n v="256"/>
    <m/>
    <m/>
    <x v="1"/>
    <d v="2019-08-17T23:28:04.000"/>
    <s v="@mcbenke @LUFswe Tror nog bara de är funtade man bränner ingen flagga alls (undantag skulle vara för terrorist flaggor t.ex al qaida, IS, KKK (om de har en) eller Nordfront's flagga) eller så är de bortskämda skitungar som inte vet vad den flaggan har gett dem. Och tack för din tjänstgörning!"/>
    <m/>
    <m/>
    <x v="0"/>
    <m/>
    <s v="http://pbs.twimg.com/profile_images/746380534809518080/mhN6QjLT_normal.jpg"/>
    <x v="176"/>
    <d v="2019-08-17T00:00:00.000"/>
    <s v="23:28:04"/>
    <s v="https://twitter.com/theboytoknow/status/1162868730000490496"/>
    <m/>
    <m/>
    <s v="1162868730000490496"/>
    <s v="1162801786178154496"/>
    <b v="0"/>
    <n v="1"/>
    <s v="19727972"/>
    <b v="0"/>
    <s v="sv"/>
    <m/>
    <s v=""/>
    <b v="0"/>
    <n v="0"/>
    <s v=""/>
    <s v="Twitter Web App"/>
    <b v="0"/>
    <s v="1162801786178154496"/>
    <s v="Tweet"/>
    <n v="0"/>
    <n v="0"/>
    <m/>
    <m/>
    <m/>
    <m/>
    <m/>
    <m/>
    <m/>
    <m/>
    <n v="1"/>
    <s v="12"/>
    <s v="12"/>
    <m/>
    <m/>
    <m/>
    <m/>
    <m/>
    <m/>
    <m/>
    <m/>
    <m/>
  </r>
  <r>
    <s v="hannes1236"/>
    <s v="lufswe"/>
    <m/>
    <m/>
    <m/>
    <m/>
    <m/>
    <m/>
    <m/>
    <m/>
    <s v="No"/>
    <n v="258"/>
    <m/>
    <m/>
    <x v="0"/>
    <d v="2019-08-18T07:28:28.000"/>
    <s v="⁦@LUFSthlm⁩ ⁦@LUFswe⁩  https://t.co/Uk4zLzM8bo"/>
    <s v="https://www.google.se/imgres?imgurl=https://www.nordfront.se/wp-content/uploads/2018/07/homoflagga2.jpeg&amp;imgrefurl=https://www.nordfront.se/lasarbilder-prideflagga-motte-sitt-ode-i-boden.smr&amp;tbnid=jeEpAWII-IQ_bM&amp;vet=1&amp;docid=edMCc5KJUGW4TM&amp;w=2304&amp;h=1088&amp;hl=sv-se&amp;source=sh/x/im"/>
    <s v="google.se"/>
    <x v="0"/>
    <m/>
    <s v="http://pbs.twimg.com/profile_images/1031546022860873728/SVdqXkPQ_normal.jpg"/>
    <x v="177"/>
    <d v="2019-08-18T00:00:00.000"/>
    <s v="07:28:28"/>
    <s v="https://twitter.com/hannes1236/status/1162989626228916224"/>
    <m/>
    <m/>
    <s v="1162989626228916224"/>
    <m/>
    <b v="0"/>
    <n v="2"/>
    <s v=""/>
    <b v="0"/>
    <s v="und"/>
    <m/>
    <s v=""/>
    <b v="0"/>
    <n v="0"/>
    <s v=""/>
    <s v="Twitter for iPhone"/>
    <b v="0"/>
    <s v="1162989626228916224"/>
    <s v="Tweet"/>
    <n v="0"/>
    <n v="0"/>
    <m/>
    <m/>
    <m/>
    <m/>
    <m/>
    <m/>
    <m/>
    <m/>
    <n v="1"/>
    <s v="12"/>
    <s v="12"/>
    <m/>
    <m/>
    <m/>
    <m/>
    <m/>
    <m/>
    <m/>
    <m/>
    <m/>
  </r>
  <r>
    <s v="juudassoini"/>
    <s v="juudassoini"/>
    <m/>
    <m/>
    <m/>
    <m/>
    <m/>
    <m/>
    <m/>
    <m/>
    <s v="No"/>
    <n v="260"/>
    <m/>
    <m/>
    <x v="3"/>
    <d v="2019-08-12T15:24:49.000"/>
    <s v="@JuudasSoini's account is temporarily unavailable because it violates the Twitter Media Policy. Learn more."/>
    <s v="https://help.twitter.com/articles/20169199"/>
    <s v="twitter.com"/>
    <x v="0"/>
    <m/>
    <m/>
    <x v="178"/>
    <d v="2019-08-12T00:00:00.000"/>
    <s v="15:24:49"/>
    <s v="https://twitter.com/juudassoini/status/1160935176731582464"/>
    <m/>
    <m/>
    <s v="1160935176731582464"/>
    <m/>
    <b v="0"/>
    <n v="1"/>
    <s v=""/>
    <b v="0"/>
    <s v="fi"/>
    <m/>
    <s v=""/>
    <b v="0"/>
    <n v="0"/>
    <s v=""/>
    <s v="Twitter Web Client"/>
    <b v="0"/>
    <s v="1160935176731582464"/>
    <s v="Tweet"/>
    <n v="0"/>
    <n v="0"/>
    <m/>
    <m/>
    <m/>
    <m/>
    <m/>
    <m/>
    <m/>
    <m/>
    <n v="14"/>
    <s v="4"/>
    <s v="4"/>
    <n v="0"/>
    <n v="0"/>
    <n v="1"/>
    <n v="7.142857142857143"/>
    <n v="0"/>
    <n v="0"/>
    <n v="13"/>
    <n v="92.85714285714286"/>
    <n v="14"/>
  </r>
  <r>
    <s v="juudassoini"/>
    <s v="juudassoini"/>
    <m/>
    <m/>
    <m/>
    <m/>
    <m/>
    <m/>
    <m/>
    <m/>
    <s v="No"/>
    <n v="261"/>
    <m/>
    <m/>
    <x v="3"/>
    <d v="2019-08-12T18:41:46.000"/>
    <s v="@JuudasSoini's account is temporarily unavailable because it violates the Twitter Media Policy. Learn more."/>
    <s v="https://help.twitter.com/articles/20169199"/>
    <s v="twitter.com"/>
    <x v="0"/>
    <m/>
    <m/>
    <x v="179"/>
    <d v="2019-08-12T00:00:00.000"/>
    <s v="18:41:46"/>
    <s v="https://twitter.com/juudassoini/status/1160984739769139200"/>
    <m/>
    <m/>
    <s v="1160984739769139200"/>
    <m/>
    <b v="0"/>
    <n v="0"/>
    <s v=""/>
    <b v="0"/>
    <s v="fi"/>
    <m/>
    <s v=""/>
    <b v="0"/>
    <n v="0"/>
    <s v=""/>
    <s v="Twitter Web Client"/>
    <b v="0"/>
    <s v="1160984739769139200"/>
    <s v="Tweet"/>
    <n v="0"/>
    <n v="0"/>
    <m/>
    <m/>
    <m/>
    <m/>
    <m/>
    <m/>
    <m/>
    <m/>
    <n v="14"/>
    <s v="4"/>
    <s v="4"/>
    <n v="0"/>
    <n v="0"/>
    <n v="1"/>
    <n v="7.142857142857143"/>
    <n v="0"/>
    <n v="0"/>
    <n v="13"/>
    <n v="92.85714285714286"/>
    <n v="14"/>
  </r>
  <r>
    <s v="juudassoini"/>
    <s v="juudassoini"/>
    <m/>
    <m/>
    <m/>
    <m/>
    <m/>
    <m/>
    <m/>
    <m/>
    <s v="No"/>
    <n v="262"/>
    <m/>
    <m/>
    <x v="3"/>
    <d v="2019-08-12T20:04:29.000"/>
    <s v="@JuudasSoini's account is temporarily unavailable because it violates the Twitter Media Policy. Learn more."/>
    <s v="https://help.twitter.com/articles/20169199"/>
    <s v="twitter.com"/>
    <x v="0"/>
    <m/>
    <m/>
    <x v="180"/>
    <d v="2019-08-12T00:00:00.000"/>
    <s v="20:04:29"/>
    <s v="https://twitter.com/juudassoini/status/1161005556674572288"/>
    <m/>
    <m/>
    <s v="1161005556674572288"/>
    <m/>
    <b v="0"/>
    <n v="1"/>
    <s v=""/>
    <b v="0"/>
    <s v="fi"/>
    <m/>
    <s v=""/>
    <b v="0"/>
    <n v="0"/>
    <s v=""/>
    <s v="Twitter Web Client"/>
    <b v="0"/>
    <s v="1161005556674572288"/>
    <s v="Tweet"/>
    <n v="0"/>
    <n v="0"/>
    <m/>
    <m/>
    <m/>
    <m/>
    <m/>
    <m/>
    <m/>
    <m/>
    <n v="14"/>
    <s v="4"/>
    <s v="4"/>
    <n v="0"/>
    <n v="0"/>
    <n v="1"/>
    <n v="7.142857142857143"/>
    <n v="0"/>
    <n v="0"/>
    <n v="13"/>
    <n v="92.85714285714286"/>
    <n v="14"/>
  </r>
  <r>
    <s v="juudassoini"/>
    <s v="juudassoini"/>
    <m/>
    <m/>
    <m/>
    <m/>
    <m/>
    <m/>
    <m/>
    <m/>
    <s v="No"/>
    <n v="263"/>
    <m/>
    <m/>
    <x v="3"/>
    <d v="2019-08-12T21:13:18.000"/>
    <s v="@JuudasSoini's account is temporarily unavailable because it violates the Twitter Media Policy. Learn more."/>
    <s v="https://help.twitter.com/articles/20169199"/>
    <s v="twitter.com"/>
    <x v="0"/>
    <m/>
    <m/>
    <x v="181"/>
    <d v="2019-08-12T00:00:00.000"/>
    <s v="21:13:18"/>
    <s v="https://twitter.com/juudassoini/status/1161022875144523778"/>
    <m/>
    <m/>
    <s v="1161022875144523778"/>
    <m/>
    <b v="0"/>
    <n v="2"/>
    <s v=""/>
    <b v="0"/>
    <s v="fi"/>
    <m/>
    <s v=""/>
    <b v="0"/>
    <n v="0"/>
    <s v=""/>
    <s v="Twitter Web Client"/>
    <b v="0"/>
    <s v="1161022875144523778"/>
    <s v="Tweet"/>
    <n v="0"/>
    <n v="0"/>
    <m/>
    <m/>
    <m/>
    <m/>
    <m/>
    <m/>
    <m/>
    <m/>
    <n v="14"/>
    <s v="4"/>
    <s v="4"/>
    <n v="0"/>
    <n v="0"/>
    <n v="1"/>
    <n v="7.142857142857143"/>
    <n v="0"/>
    <n v="0"/>
    <n v="13"/>
    <n v="92.85714285714286"/>
    <n v="14"/>
  </r>
  <r>
    <s v="juudassoini"/>
    <s v="juudassoini"/>
    <m/>
    <m/>
    <m/>
    <m/>
    <m/>
    <m/>
    <m/>
    <m/>
    <s v="No"/>
    <n v="264"/>
    <m/>
    <m/>
    <x v="3"/>
    <d v="2019-08-12T22:24:33.000"/>
    <s v="@JuudasSoini's account is temporarily unavailable because it violates the Twitter Media Policy. Learn more."/>
    <s v="https://help.twitter.com/articles/20169199"/>
    <s v="twitter.com"/>
    <x v="0"/>
    <m/>
    <m/>
    <x v="182"/>
    <d v="2019-08-12T00:00:00.000"/>
    <s v="22:24:33"/>
    <s v="https://twitter.com/juudassoini/status/1161040804921729024"/>
    <m/>
    <m/>
    <s v="1161040804921729024"/>
    <m/>
    <b v="0"/>
    <n v="0"/>
    <s v=""/>
    <b v="0"/>
    <s v="fi"/>
    <m/>
    <s v=""/>
    <b v="0"/>
    <n v="0"/>
    <s v=""/>
    <s v="Twitter Web Client"/>
    <b v="0"/>
    <s v="1161040804921729024"/>
    <s v="Tweet"/>
    <n v="0"/>
    <n v="0"/>
    <m/>
    <m/>
    <m/>
    <m/>
    <m/>
    <m/>
    <m/>
    <m/>
    <n v="14"/>
    <s v="4"/>
    <s v="4"/>
    <n v="0"/>
    <n v="0"/>
    <n v="1"/>
    <n v="7.142857142857143"/>
    <n v="0"/>
    <n v="0"/>
    <n v="13"/>
    <n v="92.85714285714286"/>
    <n v="14"/>
  </r>
  <r>
    <s v="juudassoini"/>
    <s v="juudassoini"/>
    <m/>
    <m/>
    <m/>
    <m/>
    <m/>
    <m/>
    <m/>
    <m/>
    <s v="No"/>
    <n v="265"/>
    <m/>
    <m/>
    <x v="3"/>
    <d v="2019-08-13T01:25:13.000"/>
    <s v="@JuudasSoini's account is temporarily unavailable because it violates the Twitter Media Policy. Learn more."/>
    <s v="https://help.twitter.com/articles/20169199"/>
    <s v="twitter.com"/>
    <x v="0"/>
    <m/>
    <m/>
    <x v="183"/>
    <d v="2019-08-13T00:00:00.000"/>
    <s v="01:25:13"/>
    <s v="https://twitter.com/juudassoini/status/1161086270308831233"/>
    <m/>
    <m/>
    <s v="1161086270308831233"/>
    <m/>
    <b v="0"/>
    <n v="0"/>
    <s v=""/>
    <b v="0"/>
    <s v="fi"/>
    <m/>
    <s v=""/>
    <b v="0"/>
    <n v="0"/>
    <s v=""/>
    <s v="Twitter Web Client"/>
    <b v="0"/>
    <s v="1161086270308831233"/>
    <s v="Tweet"/>
    <n v="0"/>
    <n v="0"/>
    <m/>
    <m/>
    <m/>
    <m/>
    <m/>
    <m/>
    <m/>
    <m/>
    <n v="14"/>
    <s v="4"/>
    <s v="4"/>
    <n v="0"/>
    <n v="0"/>
    <n v="1"/>
    <n v="7.142857142857143"/>
    <n v="0"/>
    <n v="0"/>
    <n v="13"/>
    <n v="92.85714285714286"/>
    <n v="14"/>
  </r>
  <r>
    <s v="juudassoini"/>
    <s v="juudassoini"/>
    <m/>
    <m/>
    <m/>
    <m/>
    <m/>
    <m/>
    <m/>
    <m/>
    <s v="No"/>
    <n v="266"/>
    <m/>
    <m/>
    <x v="3"/>
    <d v="2019-08-13T02:33:54.000"/>
    <s v="@JuudasSoini's account is temporarily unavailable because it violates the Twitter Media Policy. Learn more."/>
    <s v="https://help.twitter.com/articles/20169199"/>
    <s v="twitter.com"/>
    <x v="0"/>
    <m/>
    <m/>
    <x v="184"/>
    <d v="2019-08-13T00:00:00.000"/>
    <s v="02:33:54"/>
    <s v="https://twitter.com/juudassoini/status/1161103553437556739"/>
    <m/>
    <m/>
    <s v="1161103553437556739"/>
    <m/>
    <b v="0"/>
    <n v="0"/>
    <s v=""/>
    <b v="0"/>
    <s v="fi"/>
    <m/>
    <s v=""/>
    <b v="0"/>
    <n v="0"/>
    <s v=""/>
    <s v="Twitter Web Client"/>
    <b v="0"/>
    <s v="1161103553437556739"/>
    <s v="Tweet"/>
    <n v="0"/>
    <n v="0"/>
    <m/>
    <m/>
    <m/>
    <m/>
    <m/>
    <m/>
    <m/>
    <m/>
    <n v="14"/>
    <s v="4"/>
    <s v="4"/>
    <n v="0"/>
    <n v="0"/>
    <n v="1"/>
    <n v="7.142857142857143"/>
    <n v="0"/>
    <n v="0"/>
    <n v="13"/>
    <n v="92.85714285714286"/>
    <n v="14"/>
  </r>
  <r>
    <s v="juudassoini"/>
    <s v="juudassoini"/>
    <m/>
    <m/>
    <m/>
    <m/>
    <m/>
    <m/>
    <m/>
    <m/>
    <s v="No"/>
    <n v="267"/>
    <m/>
    <m/>
    <x v="3"/>
    <d v="2019-08-13T03:38:26.000"/>
    <s v="@JuudasSoini's account is temporarily unavailable because it violates the Twitter Media Policy. Learn more."/>
    <s v="https://help.twitter.com/articles/20169199"/>
    <s v="twitter.com"/>
    <x v="0"/>
    <m/>
    <m/>
    <x v="185"/>
    <d v="2019-08-13T00:00:00.000"/>
    <s v="03:38:26"/>
    <s v="https://twitter.com/juudassoini/status/1161119797230407682"/>
    <m/>
    <m/>
    <s v="1161119797230407682"/>
    <m/>
    <b v="0"/>
    <n v="1"/>
    <s v=""/>
    <b v="0"/>
    <s v="fi"/>
    <m/>
    <s v=""/>
    <b v="0"/>
    <n v="0"/>
    <s v=""/>
    <s v="Twitter Web Client"/>
    <b v="0"/>
    <s v="1161119797230407682"/>
    <s v="Tweet"/>
    <n v="0"/>
    <n v="0"/>
    <m/>
    <m/>
    <m/>
    <m/>
    <m/>
    <m/>
    <m/>
    <m/>
    <n v="14"/>
    <s v="4"/>
    <s v="4"/>
    <n v="0"/>
    <n v="0"/>
    <n v="1"/>
    <n v="7.142857142857143"/>
    <n v="0"/>
    <n v="0"/>
    <n v="13"/>
    <n v="92.85714285714286"/>
    <n v="14"/>
  </r>
  <r>
    <s v="juudassoini"/>
    <s v="juudassoini"/>
    <m/>
    <m/>
    <m/>
    <m/>
    <m/>
    <m/>
    <m/>
    <m/>
    <s v="No"/>
    <n v="268"/>
    <m/>
    <m/>
    <x v="3"/>
    <d v="2019-08-13T04:45:31.000"/>
    <s v="@JuudasSoini's account is temporarily unavailable because it violates the Twitter Media Policy. Learn more."/>
    <s v="https://help.twitter.com/articles/20169199"/>
    <s v="twitter.com"/>
    <x v="0"/>
    <m/>
    <m/>
    <x v="186"/>
    <d v="2019-08-13T00:00:00.000"/>
    <s v="04:45:31"/>
    <s v="https://twitter.com/juudassoini/status/1161136676187660288"/>
    <m/>
    <m/>
    <s v="1161136676187660288"/>
    <m/>
    <b v="0"/>
    <n v="0"/>
    <s v=""/>
    <b v="0"/>
    <s v="fi"/>
    <m/>
    <s v=""/>
    <b v="0"/>
    <n v="0"/>
    <s v=""/>
    <s v="Twitter Web Client"/>
    <b v="0"/>
    <s v="1161136676187660288"/>
    <s v="Tweet"/>
    <n v="0"/>
    <n v="0"/>
    <m/>
    <m/>
    <m/>
    <m/>
    <m/>
    <m/>
    <m/>
    <m/>
    <n v="14"/>
    <s v="4"/>
    <s v="4"/>
    <n v="0"/>
    <n v="0"/>
    <n v="1"/>
    <n v="7.142857142857143"/>
    <n v="0"/>
    <n v="0"/>
    <n v="13"/>
    <n v="92.85714285714286"/>
    <n v="14"/>
  </r>
  <r>
    <s v="juudassoini"/>
    <s v="juudassoini"/>
    <m/>
    <m/>
    <m/>
    <m/>
    <m/>
    <m/>
    <m/>
    <m/>
    <s v="No"/>
    <n v="269"/>
    <m/>
    <m/>
    <x v="3"/>
    <d v="2019-08-13T06:52:14.000"/>
    <s v="@JuudasSoini's account is temporarily unavailable because it violates the Twitter Media Policy. Learn more."/>
    <s v="https://help.twitter.com/articles/20169199"/>
    <s v="twitter.com"/>
    <x v="0"/>
    <m/>
    <m/>
    <x v="187"/>
    <d v="2019-08-13T00:00:00.000"/>
    <s v="06:52:14"/>
    <s v="https://twitter.com/juudassoini/status/1161168567041232896"/>
    <m/>
    <m/>
    <s v="1161168567041232896"/>
    <m/>
    <b v="0"/>
    <n v="1"/>
    <s v=""/>
    <b v="0"/>
    <s v="fi"/>
    <m/>
    <s v=""/>
    <b v="0"/>
    <n v="0"/>
    <s v=""/>
    <s v="Twitter Web Client"/>
    <b v="0"/>
    <s v="1161168567041232896"/>
    <s v="Tweet"/>
    <n v="0"/>
    <n v="0"/>
    <m/>
    <m/>
    <m/>
    <m/>
    <m/>
    <m/>
    <m/>
    <m/>
    <n v="14"/>
    <s v="4"/>
    <s v="4"/>
    <n v="0"/>
    <n v="0"/>
    <n v="1"/>
    <n v="7.142857142857143"/>
    <n v="0"/>
    <n v="0"/>
    <n v="13"/>
    <n v="92.85714285714286"/>
    <n v="14"/>
  </r>
  <r>
    <s v="juudassoini"/>
    <s v="juudassoini"/>
    <m/>
    <m/>
    <m/>
    <m/>
    <m/>
    <m/>
    <m/>
    <m/>
    <s v="No"/>
    <n v="270"/>
    <m/>
    <m/>
    <x v="3"/>
    <d v="2019-08-13T08:00:18.000"/>
    <s v="@JuudasSoini's account is temporarily unavailable because it violates the Twitter Media Policy. Learn more."/>
    <s v="https://help.twitter.com/articles/20169199"/>
    <s v="twitter.com"/>
    <x v="0"/>
    <m/>
    <m/>
    <x v="188"/>
    <d v="2019-08-13T00:00:00.000"/>
    <s v="08:00:18"/>
    <s v="https://twitter.com/juudassoini/status/1161185695962214400"/>
    <m/>
    <m/>
    <s v="1161185695962214400"/>
    <m/>
    <b v="0"/>
    <n v="0"/>
    <s v=""/>
    <b v="0"/>
    <s v="fi"/>
    <m/>
    <s v=""/>
    <b v="0"/>
    <n v="0"/>
    <s v=""/>
    <s v="Twitter Web Client"/>
    <b v="0"/>
    <s v="1161185695962214400"/>
    <s v="Tweet"/>
    <n v="0"/>
    <n v="0"/>
    <m/>
    <m/>
    <m/>
    <m/>
    <m/>
    <m/>
    <m/>
    <m/>
    <n v="14"/>
    <s v="4"/>
    <s v="4"/>
    <n v="0"/>
    <n v="0"/>
    <n v="1"/>
    <n v="7.142857142857143"/>
    <n v="0"/>
    <n v="0"/>
    <n v="13"/>
    <n v="92.85714285714286"/>
    <n v="14"/>
  </r>
  <r>
    <s v="juudassoini"/>
    <s v="juudassoini"/>
    <m/>
    <m/>
    <m/>
    <m/>
    <m/>
    <m/>
    <m/>
    <m/>
    <s v="No"/>
    <n v="271"/>
    <m/>
    <m/>
    <x v="3"/>
    <d v="2019-08-13T08:56:25.000"/>
    <s v="@JuudasSoini's account is temporarily unavailable because it violates the Twitter Media Policy. Learn more."/>
    <s v="https://help.twitter.com/articles/20169199"/>
    <s v="twitter.com"/>
    <x v="0"/>
    <m/>
    <m/>
    <x v="189"/>
    <d v="2019-08-13T00:00:00.000"/>
    <s v="08:56:25"/>
    <s v="https://twitter.com/juudassoini/status/1161199816841596928"/>
    <m/>
    <m/>
    <s v="1161199816841596928"/>
    <m/>
    <b v="0"/>
    <n v="2"/>
    <s v=""/>
    <b v="0"/>
    <s v="fi"/>
    <m/>
    <s v=""/>
    <b v="0"/>
    <n v="2"/>
    <s v=""/>
    <s v="Twitter Web Client"/>
    <b v="0"/>
    <s v="1161199816841596928"/>
    <s v="Tweet"/>
    <n v="0"/>
    <n v="0"/>
    <m/>
    <m/>
    <m/>
    <m/>
    <m/>
    <m/>
    <m/>
    <m/>
    <n v="14"/>
    <s v="4"/>
    <s v="4"/>
    <n v="0"/>
    <n v="0"/>
    <n v="1"/>
    <n v="7.142857142857143"/>
    <n v="0"/>
    <n v="0"/>
    <n v="13"/>
    <n v="92.85714285714286"/>
    <n v="14"/>
  </r>
  <r>
    <s v="juudassoini"/>
    <s v="juudassoini"/>
    <m/>
    <m/>
    <m/>
    <m/>
    <m/>
    <m/>
    <m/>
    <m/>
    <s v="No"/>
    <n v="272"/>
    <m/>
    <m/>
    <x v="3"/>
    <d v="2019-08-13T11:28:54.000"/>
    <s v="@JuudasSoini's account is temporarily unavailable because it violates the Twitter Media Policy. Learn more."/>
    <s v="https://help.twitter.com/articles/20169199"/>
    <s v="twitter.com"/>
    <x v="0"/>
    <m/>
    <m/>
    <x v="190"/>
    <d v="2019-08-13T00:00:00.000"/>
    <s v="11:28:54"/>
    <s v="https://twitter.com/juudassoini/status/1161238192428900353"/>
    <m/>
    <m/>
    <s v="1161238192428900353"/>
    <m/>
    <b v="0"/>
    <n v="2"/>
    <s v=""/>
    <b v="0"/>
    <s v="fi"/>
    <m/>
    <s v=""/>
    <b v="0"/>
    <n v="0"/>
    <s v=""/>
    <s v="Twitter Web Client"/>
    <b v="0"/>
    <s v="1161238192428900353"/>
    <s v="Tweet"/>
    <n v="0"/>
    <n v="0"/>
    <m/>
    <m/>
    <m/>
    <m/>
    <m/>
    <m/>
    <m/>
    <m/>
    <n v="14"/>
    <s v="4"/>
    <s v="4"/>
    <n v="0"/>
    <n v="0"/>
    <n v="1"/>
    <n v="7.142857142857143"/>
    <n v="0"/>
    <n v="0"/>
    <n v="13"/>
    <n v="92.85714285714286"/>
    <n v="14"/>
  </r>
  <r>
    <s v="juudassoini"/>
    <s v="juudassoini"/>
    <m/>
    <m/>
    <m/>
    <m/>
    <m/>
    <m/>
    <m/>
    <m/>
    <s v="No"/>
    <n v="273"/>
    <m/>
    <m/>
    <x v="3"/>
    <d v="2019-08-13T12:29:18.000"/>
    <s v="@JuudasSoini's account is temporarily unavailable because it violates the Twitter Media Policy. Learn more."/>
    <s v="https://help.twitter.com/articles/20169199"/>
    <s v="twitter.com"/>
    <x v="0"/>
    <m/>
    <m/>
    <x v="191"/>
    <d v="2019-08-13T00:00:00.000"/>
    <s v="12:29:18"/>
    <s v="https://twitter.com/juudassoini/status/1161253394671185920"/>
    <m/>
    <m/>
    <s v="1161253394671185920"/>
    <m/>
    <b v="0"/>
    <n v="0"/>
    <s v=""/>
    <b v="0"/>
    <s v="fi"/>
    <m/>
    <s v=""/>
    <b v="0"/>
    <n v="0"/>
    <s v=""/>
    <s v="Twitter Web Client"/>
    <b v="0"/>
    <s v="1161253394671185920"/>
    <s v="Tweet"/>
    <n v="0"/>
    <n v="0"/>
    <m/>
    <m/>
    <m/>
    <m/>
    <m/>
    <m/>
    <m/>
    <m/>
    <n v="14"/>
    <s v="4"/>
    <s v="4"/>
    <n v="0"/>
    <n v="0"/>
    <n v="1"/>
    <n v="7.142857142857143"/>
    <n v="0"/>
    <n v="0"/>
    <n v="13"/>
    <n v="92.85714285714286"/>
    <n v="14"/>
  </r>
  <r>
    <s v="suvikunnas"/>
    <s v="juudassoini"/>
    <m/>
    <m/>
    <m/>
    <m/>
    <m/>
    <m/>
    <m/>
    <m/>
    <s v="No"/>
    <n v="274"/>
    <m/>
    <m/>
    <x v="2"/>
    <d v="2019-08-13T13:40:41.000"/>
    <s v="@JuudasSoini's account is temporarily unavailable because it violates the Twitter Media Policy. Learn more."/>
    <s v="https://help.twitter.com/articles/20169199"/>
    <s v="twitter.com"/>
    <x v="0"/>
    <m/>
    <s v="http://abs.twimg.com/sticky/default_profile_images/default_profile_normal.png"/>
    <x v="192"/>
    <d v="2019-08-13T00:00:00.000"/>
    <s v="13:40:41"/>
    <s v="https://twitter.com/suvikunnas/status/1161271355301617666"/>
    <m/>
    <m/>
    <s v="1161271355301617666"/>
    <m/>
    <b v="0"/>
    <n v="0"/>
    <s v=""/>
    <b v="0"/>
    <s v="fi"/>
    <m/>
    <s v=""/>
    <b v="0"/>
    <n v="2"/>
    <s v="1161199816841596928"/>
    <s v="Twitter Web App"/>
    <b v="0"/>
    <s v="1161199816841596928"/>
    <s v="Tweet"/>
    <n v="0"/>
    <n v="0"/>
    <m/>
    <m/>
    <m/>
    <m/>
    <m/>
    <m/>
    <m/>
    <m/>
    <n v="1"/>
    <s v="4"/>
    <s v="4"/>
    <m/>
    <m/>
    <m/>
    <m/>
    <m/>
    <m/>
    <m/>
    <m/>
    <m/>
  </r>
  <r>
    <s v="suvikunnas"/>
    <s v="suomisos"/>
    <m/>
    <m/>
    <m/>
    <m/>
    <m/>
    <m/>
    <m/>
    <m/>
    <s v="No"/>
    <n v="276"/>
    <m/>
    <m/>
    <x v="2"/>
    <d v="2019-08-13T23:42:22.000"/>
    <s v="PolPon Hätönen käynnisti rikostutkinnan ”vieraslajipuheesta” – juutalainen Scheinin kannattaa https://t.co/vJFJEKsixo"/>
    <s v="https://www.vastarinta.com/polpon-hatonen-kaynnisti-rikostutkinnan-vieraslajipuheesta-juutalainen-scheinin-kannattaa/"/>
    <s v="vastarinta.com"/>
    <x v="0"/>
    <m/>
    <s v="http://abs.twimg.com/sticky/default_profile_images/default_profile_normal.png"/>
    <x v="193"/>
    <d v="2019-08-13T00:00:00.000"/>
    <s v="23:42:22"/>
    <s v="https://twitter.com/suvikunnas/status/1161422775141249025"/>
    <m/>
    <m/>
    <s v="1161422775141249025"/>
    <m/>
    <b v="0"/>
    <n v="0"/>
    <s v=""/>
    <b v="0"/>
    <s v="fi"/>
    <m/>
    <s v=""/>
    <b v="0"/>
    <n v="1"/>
    <s v="1161410888475271168"/>
    <s v="Twitter Web App"/>
    <b v="0"/>
    <s v="1161410888475271168"/>
    <s v="Tweet"/>
    <n v="0"/>
    <n v="0"/>
    <m/>
    <m/>
    <m/>
    <m/>
    <m/>
    <m/>
    <m/>
    <m/>
    <n v="1"/>
    <s v="4"/>
    <s v="4"/>
    <n v="0"/>
    <n v="0"/>
    <n v="0"/>
    <n v="0"/>
    <n v="0"/>
    <n v="0"/>
    <n v="8"/>
    <n v="100"/>
    <n v="8"/>
  </r>
  <r>
    <s v="suvikunnas"/>
    <s v="huuhtanenpanu"/>
    <m/>
    <m/>
    <m/>
    <m/>
    <m/>
    <m/>
    <m/>
    <m/>
    <s v="No"/>
    <n v="277"/>
    <m/>
    <m/>
    <x v="2"/>
    <d v="2019-08-18T07:55:25.000"/>
    <s v="Hienoa, että Kansallinen Vastarintakin osallistuu #Kukkavirta188:aan 👍🏻_x000a__x000a_KAIKKI isänmaalliset nyt yhtenä rintamana Suomen hullua suvakkihallintoa kaatamaan! _x000a__x000a_Nähdään sunnuntaina Turussa klo 12 🙂_x000a__x000a_https://t.co/X2NBQZxgGR"/>
    <m/>
    <m/>
    <x v="7"/>
    <m/>
    <s v="http://abs.twimg.com/sticky/default_profile_images/default_profile_normal.png"/>
    <x v="194"/>
    <d v="2019-08-18T00:00:00.000"/>
    <s v="07:55:25"/>
    <s v="https://twitter.com/suvikunnas/status/1162996405964890112"/>
    <m/>
    <m/>
    <s v="1162996405964890112"/>
    <m/>
    <b v="0"/>
    <n v="0"/>
    <s v=""/>
    <b v="0"/>
    <s v="fi"/>
    <m/>
    <s v=""/>
    <b v="0"/>
    <n v="2"/>
    <s v="1161933186345119744"/>
    <s v="Twitter Web App"/>
    <b v="0"/>
    <s v="1161933186345119744"/>
    <s v="Tweet"/>
    <n v="0"/>
    <n v="0"/>
    <m/>
    <m/>
    <m/>
    <m/>
    <m/>
    <m/>
    <m/>
    <m/>
    <n v="1"/>
    <s v="4"/>
    <s v="4"/>
    <n v="0"/>
    <n v="0"/>
    <n v="0"/>
    <n v="0"/>
    <n v="0"/>
    <n v="0"/>
    <n v="21"/>
    <n v="100"/>
    <n v="21"/>
  </r>
  <r>
    <s v="suomisos"/>
    <s v="suomisos"/>
    <m/>
    <m/>
    <m/>
    <m/>
    <m/>
    <m/>
    <m/>
    <m/>
    <s v="No"/>
    <n v="278"/>
    <m/>
    <m/>
    <x v="3"/>
    <d v="2019-08-09T06:48:04.000"/>
    <s v="Äänikirja: SS Culture Series https://t.co/DMwDKOifos"/>
    <s v="https://www.vastarinta.com/aanikirja-ss-culture-series/"/>
    <s v="vastarinta.com"/>
    <x v="0"/>
    <m/>
    <s v="http://pbs.twimg.com/profile_images/1107616805869228032/4zmrI9I1_normal.png"/>
    <x v="195"/>
    <d v="2019-08-09T00:00:00.000"/>
    <s v="06:48:04"/>
    <s v="https://twitter.com/suomisos/status/1159717965694210048"/>
    <m/>
    <m/>
    <s v="1159717965694210048"/>
    <m/>
    <b v="0"/>
    <n v="0"/>
    <s v=""/>
    <b v="0"/>
    <s v="et"/>
    <m/>
    <s v=""/>
    <b v="0"/>
    <n v="0"/>
    <s v=""/>
    <s v="IFTTT"/>
    <b v="0"/>
    <s v="1159717965694210048"/>
    <s v="Tweet"/>
    <n v="0"/>
    <n v="0"/>
    <m/>
    <m/>
    <m/>
    <m/>
    <m/>
    <m/>
    <m/>
    <m/>
    <n v="26"/>
    <s v="4"/>
    <s v="4"/>
    <n v="0"/>
    <n v="0"/>
    <n v="0"/>
    <n v="0"/>
    <n v="0"/>
    <n v="0"/>
    <n v="4"/>
    <n v="100"/>
    <n v="4"/>
  </r>
  <r>
    <s v="suomisos"/>
    <s v="suomisos"/>
    <m/>
    <m/>
    <m/>
    <m/>
    <m/>
    <m/>
    <m/>
    <m/>
    <s v="No"/>
    <n v="279"/>
    <m/>
    <m/>
    <x v="3"/>
    <d v="2019-08-09T10:48:11.000"/>
    <s v="Twitter ”pahoillaan” käyttäjien tietojen jakamisesta ilman lupaa https://t.co/fIe3Pz4mqD"/>
    <s v="https://www.vastarinta.com/twitter-pahoillaan-kayttajien-tietojen-jakamisesta-ilman-lupaa/"/>
    <s v="vastarinta.com"/>
    <x v="0"/>
    <m/>
    <s v="http://pbs.twimg.com/profile_images/1107616805869228032/4zmrI9I1_normal.png"/>
    <x v="196"/>
    <d v="2019-08-09T00:00:00.000"/>
    <s v="10:48:11"/>
    <s v="https://twitter.com/suomisos/status/1159778396202819584"/>
    <m/>
    <m/>
    <s v="1159778396202819584"/>
    <m/>
    <b v="0"/>
    <n v="0"/>
    <s v=""/>
    <b v="0"/>
    <s v="fi"/>
    <m/>
    <s v=""/>
    <b v="0"/>
    <n v="0"/>
    <s v=""/>
    <s v="IFTTT"/>
    <b v="0"/>
    <s v="1159778396202819584"/>
    <s v="Tweet"/>
    <n v="0"/>
    <n v="0"/>
    <m/>
    <m/>
    <m/>
    <m/>
    <m/>
    <m/>
    <m/>
    <m/>
    <n v="26"/>
    <s v="4"/>
    <s v="4"/>
    <n v="0"/>
    <n v="0"/>
    <n v="0"/>
    <n v="0"/>
    <n v="0"/>
    <n v="0"/>
    <n v="7"/>
    <n v="100"/>
    <n v="7"/>
  </r>
  <r>
    <s v="suomisos"/>
    <s v="suomisos"/>
    <m/>
    <m/>
    <m/>
    <m/>
    <m/>
    <m/>
    <m/>
    <m/>
    <s v="No"/>
    <n v="280"/>
    <m/>
    <m/>
    <x v="3"/>
    <d v="2019-08-09T18:16:11.000"/>
    <s v="Viikon levy #2: Danheim – Runagaldr https://t.co/HZL8CVEomu"/>
    <s v="https://www.vastarinta.com/viikon-levy-2-danheim-runagaldr/"/>
    <s v="vastarinta.com"/>
    <x v="0"/>
    <m/>
    <s v="http://pbs.twimg.com/profile_images/1107616805869228032/4zmrI9I1_normal.png"/>
    <x v="197"/>
    <d v="2019-08-09T00:00:00.000"/>
    <s v="18:16:11"/>
    <s v="https://twitter.com/suomisos/status/1159891136258990083"/>
    <m/>
    <m/>
    <s v="1159891136258990083"/>
    <m/>
    <b v="0"/>
    <n v="0"/>
    <s v=""/>
    <b v="0"/>
    <s v="fi"/>
    <m/>
    <s v=""/>
    <b v="0"/>
    <n v="0"/>
    <s v=""/>
    <s v="IFTTT"/>
    <b v="0"/>
    <s v="1159891136258990083"/>
    <s v="Tweet"/>
    <n v="0"/>
    <n v="0"/>
    <m/>
    <m/>
    <m/>
    <m/>
    <m/>
    <m/>
    <m/>
    <m/>
    <n v="26"/>
    <s v="4"/>
    <s v="4"/>
    <n v="0"/>
    <n v="0"/>
    <n v="0"/>
    <n v="0"/>
    <n v="0"/>
    <n v="0"/>
    <n v="5"/>
    <n v="100"/>
    <n v="5"/>
  </r>
  <r>
    <s v="suomisos"/>
    <s v="suomisos"/>
    <m/>
    <m/>
    <m/>
    <m/>
    <m/>
    <m/>
    <m/>
    <m/>
    <s v="No"/>
    <n v="281"/>
    <m/>
    <m/>
    <x v="3"/>
    <d v="2019-08-10T08:16:12.000"/>
    <s v="Helsingin Sanomat kannustaa valtioita velkaantumaan https://t.co/7aGjoR3eqX"/>
    <s v="https://www.vastarinta.com/helsingin-sanomat-kannustaa-valtioita-velkaantumaan/"/>
    <s v="vastarinta.com"/>
    <x v="0"/>
    <m/>
    <s v="http://pbs.twimg.com/profile_images/1107616805869228032/4zmrI9I1_normal.png"/>
    <x v="198"/>
    <d v="2019-08-10T00:00:00.000"/>
    <s v="08:16:12"/>
    <s v="https://twitter.com/suomisos/status/1160102533567832064"/>
    <m/>
    <m/>
    <s v="1160102533567832064"/>
    <m/>
    <b v="0"/>
    <n v="0"/>
    <s v=""/>
    <b v="0"/>
    <s v="fi"/>
    <m/>
    <s v=""/>
    <b v="0"/>
    <n v="0"/>
    <s v=""/>
    <s v="IFTTT"/>
    <b v="0"/>
    <s v="1160102533567832064"/>
    <s v="Tweet"/>
    <n v="0"/>
    <n v="0"/>
    <m/>
    <m/>
    <m/>
    <m/>
    <m/>
    <m/>
    <m/>
    <m/>
    <n v="26"/>
    <s v="4"/>
    <s v="4"/>
    <n v="0"/>
    <n v="0"/>
    <n v="0"/>
    <n v="0"/>
    <n v="0"/>
    <n v="0"/>
    <n v="5"/>
    <n v="100"/>
    <n v="5"/>
  </r>
  <r>
    <s v="suomisos"/>
    <s v="suomisos"/>
    <m/>
    <m/>
    <m/>
    <m/>
    <m/>
    <m/>
    <m/>
    <m/>
    <s v="No"/>
    <n v="282"/>
    <m/>
    <m/>
    <x v="3"/>
    <d v="2019-08-10T08:16:12.000"/>
    <s v="51% Amerikan vuoden 2019 joukkoampujista tähän mennessä mustia https://t.co/zW1BD71NVR"/>
    <s v="https://www.vastarinta.com/51-amerikan-vuoden-2019-joukkoampujista-tahan-mennessa-mustia/"/>
    <s v="vastarinta.com"/>
    <x v="0"/>
    <m/>
    <s v="http://pbs.twimg.com/profile_images/1107616805869228032/4zmrI9I1_normal.png"/>
    <x v="198"/>
    <d v="2019-08-10T00:00:00.000"/>
    <s v="08:16:12"/>
    <s v="https://twitter.com/suomisos/status/1160102535010631682"/>
    <m/>
    <m/>
    <s v="1160102535010631682"/>
    <m/>
    <b v="0"/>
    <n v="0"/>
    <s v=""/>
    <b v="0"/>
    <s v="fi"/>
    <m/>
    <s v=""/>
    <b v="0"/>
    <n v="0"/>
    <s v=""/>
    <s v="IFTTT"/>
    <b v="0"/>
    <s v="1160102535010631682"/>
    <s v="Tweet"/>
    <n v="0"/>
    <n v="0"/>
    <m/>
    <m/>
    <m/>
    <m/>
    <m/>
    <m/>
    <m/>
    <m/>
    <n v="26"/>
    <s v="4"/>
    <s v="4"/>
    <n v="0"/>
    <n v="0"/>
    <n v="0"/>
    <n v="0"/>
    <n v="0"/>
    <n v="0"/>
    <n v="8"/>
    <n v="100"/>
    <n v="8"/>
  </r>
  <r>
    <s v="suomisos"/>
    <s v="suomisos"/>
    <m/>
    <m/>
    <m/>
    <m/>
    <m/>
    <m/>
    <m/>
    <m/>
    <s v="No"/>
    <n v="283"/>
    <m/>
    <m/>
    <x v="3"/>
    <d v="2019-08-11T10:16:14.000"/>
    <s v="USA:n ulkoministeriö määritteli Israelin vertailun ”natseihin” antisemitismiksi https://t.co/6lLg7H9Rai"/>
    <s v="https://www.vastarinta.com/usan-ulkoministerio-maaritteli-israelin-vertailun-natseihin-antisemitismiksi/"/>
    <s v="vastarinta.com"/>
    <x v="0"/>
    <m/>
    <s v="http://pbs.twimg.com/profile_images/1107616805869228032/4zmrI9I1_normal.png"/>
    <x v="199"/>
    <d v="2019-08-11T00:00:00.000"/>
    <s v="10:16:14"/>
    <s v="https://twitter.com/suomisos/status/1160495130471751685"/>
    <m/>
    <m/>
    <s v="1160495130471751685"/>
    <m/>
    <b v="0"/>
    <n v="0"/>
    <s v=""/>
    <b v="0"/>
    <s v="fi"/>
    <m/>
    <s v=""/>
    <b v="0"/>
    <n v="0"/>
    <s v=""/>
    <s v="IFTTT"/>
    <b v="0"/>
    <s v="1160495130471751685"/>
    <s v="Tweet"/>
    <n v="0"/>
    <n v="0"/>
    <m/>
    <m/>
    <m/>
    <m/>
    <m/>
    <m/>
    <m/>
    <m/>
    <n v="26"/>
    <s v="4"/>
    <s v="4"/>
    <n v="0"/>
    <n v="0"/>
    <n v="0"/>
    <n v="0"/>
    <n v="0"/>
    <n v="0"/>
    <n v="8"/>
    <n v="100"/>
    <n v="8"/>
  </r>
  <r>
    <s v="suomisos"/>
    <s v="suomisos"/>
    <m/>
    <m/>
    <m/>
    <m/>
    <m/>
    <m/>
    <m/>
    <m/>
    <s v="No"/>
    <n v="284"/>
    <m/>
    <m/>
    <x v="3"/>
    <d v="2019-08-11T10:16:15.000"/>
    <s v="Afrikkalaiset jatkavat toistensa orjuuttamista https://t.co/TFZvZkoxNT"/>
    <s v="https://www.vastarinta.com/afrikkalaiset-jatkavat-toistensa-orjuuttamista/"/>
    <s v="vastarinta.com"/>
    <x v="0"/>
    <m/>
    <s v="http://pbs.twimg.com/profile_images/1107616805869228032/4zmrI9I1_normal.png"/>
    <x v="200"/>
    <d v="2019-08-11T00:00:00.000"/>
    <s v="10:16:15"/>
    <s v="https://twitter.com/suomisos/status/1160495133680386048"/>
    <m/>
    <m/>
    <s v="1160495133680386048"/>
    <m/>
    <b v="0"/>
    <n v="1"/>
    <s v=""/>
    <b v="0"/>
    <s v="fi"/>
    <m/>
    <s v=""/>
    <b v="0"/>
    <n v="0"/>
    <s v=""/>
    <s v="IFTTT"/>
    <b v="0"/>
    <s v="1160495133680386048"/>
    <s v="Tweet"/>
    <n v="0"/>
    <n v="0"/>
    <m/>
    <m/>
    <m/>
    <m/>
    <m/>
    <m/>
    <m/>
    <m/>
    <n v="26"/>
    <s v="4"/>
    <s v="4"/>
    <n v="0"/>
    <n v="0"/>
    <n v="0"/>
    <n v="0"/>
    <n v="0"/>
    <n v="0"/>
    <n v="4"/>
    <n v="100"/>
    <n v="4"/>
  </r>
  <r>
    <s v="suomisos"/>
    <s v="suomisos"/>
    <m/>
    <m/>
    <m/>
    <m/>
    <m/>
    <m/>
    <m/>
    <m/>
    <s v="No"/>
    <n v="285"/>
    <m/>
    <m/>
    <x v="3"/>
    <d v="2019-08-11T12:16:20.000"/>
    <s v="Juutalaisen pedofiilijohtaja Jeffrey Epsteinin ”itsemurha” herättää kysymyksiä https://t.co/qAIVxabJIL"/>
    <s v="https://www.vastarinta.com/juutalaisen-pedofiilijohtaja-jeffrey-epsteinin-itsemurha-herattaa-kysymyksia/"/>
    <s v="vastarinta.com"/>
    <x v="0"/>
    <m/>
    <s v="http://pbs.twimg.com/profile_images/1107616805869228032/4zmrI9I1_normal.png"/>
    <x v="201"/>
    <d v="2019-08-11T00:00:00.000"/>
    <s v="12:16:20"/>
    <s v="https://twitter.com/suomisos/status/1160525354265657345"/>
    <m/>
    <m/>
    <s v="1160525354265657345"/>
    <m/>
    <b v="0"/>
    <n v="0"/>
    <s v=""/>
    <b v="0"/>
    <s v="fi"/>
    <m/>
    <s v=""/>
    <b v="0"/>
    <n v="1"/>
    <s v=""/>
    <s v="IFTTT"/>
    <b v="0"/>
    <s v="1160525354265657345"/>
    <s v="Tweet"/>
    <n v="0"/>
    <n v="0"/>
    <m/>
    <m/>
    <m/>
    <m/>
    <m/>
    <m/>
    <m/>
    <m/>
    <n v="26"/>
    <s v="4"/>
    <s v="4"/>
    <n v="0"/>
    <n v="0"/>
    <n v="0"/>
    <n v="0"/>
    <n v="0"/>
    <n v="0"/>
    <n v="7"/>
    <n v="100"/>
    <n v="7"/>
  </r>
  <r>
    <s v="suomisos"/>
    <s v="suomisos"/>
    <m/>
    <m/>
    <m/>
    <m/>
    <m/>
    <m/>
    <m/>
    <m/>
    <s v="No"/>
    <n v="286"/>
    <m/>
    <m/>
    <x v="3"/>
    <d v="2019-08-12T06:16:16.000"/>
    <s v="Illinois löi läpi lain, joka vaatii LGBT-historian opettamisen kouluissa https://t.co/dgdGHOV7Ya"/>
    <s v="https://www.vastarinta.com/illinois-loi-lapi-lain-joka-vaatii-lgbt-historian-opettamisen-kouluissa/"/>
    <s v="vastarinta.com"/>
    <x v="0"/>
    <m/>
    <s v="http://pbs.twimg.com/profile_images/1107616805869228032/4zmrI9I1_normal.png"/>
    <x v="202"/>
    <d v="2019-08-12T00:00:00.000"/>
    <s v="06:16:16"/>
    <s v="https://twitter.com/suomisos/status/1160797126156324864"/>
    <m/>
    <m/>
    <s v="1160797126156324864"/>
    <m/>
    <b v="0"/>
    <n v="1"/>
    <s v=""/>
    <b v="0"/>
    <s v="fi"/>
    <m/>
    <s v=""/>
    <b v="0"/>
    <n v="0"/>
    <s v=""/>
    <s v="IFTTT"/>
    <b v="0"/>
    <s v="1160797126156324864"/>
    <s v="Tweet"/>
    <n v="0"/>
    <n v="0"/>
    <m/>
    <m/>
    <m/>
    <m/>
    <m/>
    <m/>
    <m/>
    <m/>
    <n v="26"/>
    <s v="4"/>
    <s v="4"/>
    <n v="0"/>
    <n v="0"/>
    <n v="0"/>
    <n v="0"/>
    <n v="0"/>
    <n v="0"/>
    <n v="10"/>
    <n v="100"/>
    <n v="10"/>
  </r>
  <r>
    <s v="suomisos"/>
    <s v="suomisos"/>
    <m/>
    <m/>
    <m/>
    <m/>
    <m/>
    <m/>
    <m/>
    <m/>
    <s v="No"/>
    <n v="287"/>
    <m/>
    <m/>
    <x v="3"/>
    <d v="2019-08-12T08:16:14.000"/>
    <s v="Berliinin vanhin poikakuoro haastettu oikeuteen sukupuolisyrjinnästä https://t.co/GZC313Dh5o"/>
    <s v="https://www.vastarinta.com/berliinin-vanhin-poikakuoro-haastettu-oikeuteen-sukupuolisyrjinnasta/"/>
    <s v="vastarinta.com"/>
    <x v="0"/>
    <m/>
    <s v="http://pbs.twimg.com/profile_images/1107616805869228032/4zmrI9I1_normal.png"/>
    <x v="203"/>
    <d v="2019-08-12T00:00:00.000"/>
    <s v="08:16:14"/>
    <s v="https://twitter.com/suomisos/status/1160827316785864704"/>
    <m/>
    <m/>
    <s v="1160827316785864704"/>
    <m/>
    <b v="0"/>
    <n v="1"/>
    <s v=""/>
    <b v="0"/>
    <s v="fi"/>
    <m/>
    <s v=""/>
    <b v="0"/>
    <n v="0"/>
    <s v=""/>
    <s v="IFTTT"/>
    <b v="0"/>
    <s v="1160827316785864704"/>
    <s v="Tweet"/>
    <n v="0"/>
    <n v="0"/>
    <m/>
    <m/>
    <m/>
    <m/>
    <m/>
    <m/>
    <m/>
    <m/>
    <n v="26"/>
    <s v="4"/>
    <s v="4"/>
    <n v="0"/>
    <n v="0"/>
    <n v="0"/>
    <n v="0"/>
    <n v="0"/>
    <n v="0"/>
    <n v="6"/>
    <n v="100"/>
    <n v="6"/>
  </r>
  <r>
    <s v="suomisos"/>
    <s v="suomisos"/>
    <m/>
    <m/>
    <m/>
    <m/>
    <m/>
    <m/>
    <m/>
    <m/>
    <s v="No"/>
    <n v="288"/>
    <m/>
    <m/>
    <x v="3"/>
    <d v="2019-08-12T22:55:10.000"/>
    <s v="Pankit suunnittelevat negatiivisia korkoja talletuksille – kansalaisista tahdotaan pörssipelureita https://t.co/SEpnwcKGSE"/>
    <s v="https://www.vastarinta.com/pankit-suunnittelevat-negatiivisia-korkoja-talletuksille-kansalaisista-tahdotaan-porssipelureita/"/>
    <s v="vastarinta.com"/>
    <x v="0"/>
    <m/>
    <s v="http://pbs.twimg.com/profile_images/1107616805869228032/4zmrI9I1_normal.png"/>
    <x v="204"/>
    <d v="2019-08-12T00:00:00.000"/>
    <s v="22:55:10"/>
    <s v="https://twitter.com/suomisos/status/1161048508994117637"/>
    <m/>
    <m/>
    <s v="1161048508994117637"/>
    <m/>
    <b v="0"/>
    <n v="0"/>
    <s v=""/>
    <b v="0"/>
    <s v="fi"/>
    <m/>
    <s v=""/>
    <b v="0"/>
    <n v="0"/>
    <s v=""/>
    <s v="IFTTT"/>
    <b v="0"/>
    <s v="1161048508994117637"/>
    <s v="Tweet"/>
    <n v="0"/>
    <n v="0"/>
    <m/>
    <m/>
    <m/>
    <m/>
    <m/>
    <m/>
    <m/>
    <m/>
    <n v="26"/>
    <s v="4"/>
    <s v="4"/>
    <n v="0"/>
    <n v="0"/>
    <n v="0"/>
    <n v="0"/>
    <n v="0"/>
    <n v="0"/>
    <n v="8"/>
    <n v="100"/>
    <n v="8"/>
  </r>
  <r>
    <s v="suomisos"/>
    <s v="suomisos"/>
    <m/>
    <m/>
    <m/>
    <m/>
    <m/>
    <m/>
    <m/>
    <m/>
    <s v="No"/>
    <n v="289"/>
    <m/>
    <m/>
    <x v="3"/>
    <d v="2019-08-12T22:55:11.000"/>
    <s v="Näetkö antisemitismiä tässä pilakuvassa? Juutalaisjärjestöt näkevät! https://t.co/7ZTGJXsE7B"/>
    <s v="https://www.vastarinta.com/naetko-antisemitismia-tassa-pilakuvassa-juutalaisjarjestot-nakevat/"/>
    <s v="vastarinta.com"/>
    <x v="0"/>
    <m/>
    <s v="http://pbs.twimg.com/profile_images/1107616805869228032/4zmrI9I1_normal.png"/>
    <x v="205"/>
    <d v="2019-08-12T00:00:00.000"/>
    <s v="22:55:11"/>
    <s v="https://twitter.com/suomisos/status/1161048511355523072"/>
    <m/>
    <m/>
    <s v="1161048511355523072"/>
    <m/>
    <b v="0"/>
    <n v="0"/>
    <s v=""/>
    <b v="0"/>
    <s v="fi"/>
    <m/>
    <s v=""/>
    <b v="0"/>
    <n v="0"/>
    <s v=""/>
    <s v="IFTTT"/>
    <b v="0"/>
    <s v="1161048511355523072"/>
    <s v="Tweet"/>
    <n v="0"/>
    <n v="0"/>
    <m/>
    <m/>
    <m/>
    <m/>
    <m/>
    <m/>
    <m/>
    <m/>
    <n v="26"/>
    <s v="4"/>
    <s v="4"/>
    <n v="0"/>
    <n v="0"/>
    <n v="0"/>
    <n v="0"/>
    <n v="0"/>
    <n v="0"/>
    <n v="6"/>
    <n v="100"/>
    <n v="6"/>
  </r>
  <r>
    <s v="suomisos"/>
    <s v="suomisos"/>
    <m/>
    <m/>
    <m/>
    <m/>
    <m/>
    <m/>
    <m/>
    <m/>
    <s v="No"/>
    <n v="290"/>
    <m/>
    <m/>
    <x v="3"/>
    <d v="2019-08-13T22:55:08.000"/>
    <s v="PolPon Hätönen käynnisti rikostutkinnan ”vieraslajipuheesta” – juutalainen Scheinin kannattaa https://t.co/vJFJEKsixo"/>
    <s v="https://www.vastarinta.com/polpon-hatonen-kaynnisti-rikostutkinnan-vieraslajipuheesta-juutalainen-scheinin-kannattaa/"/>
    <s v="vastarinta.com"/>
    <x v="0"/>
    <m/>
    <s v="http://pbs.twimg.com/profile_images/1107616805869228032/4zmrI9I1_normal.png"/>
    <x v="206"/>
    <d v="2019-08-13T00:00:00.000"/>
    <s v="22:55:08"/>
    <s v="https://twitter.com/suomisos/status/1161410888475271168"/>
    <m/>
    <m/>
    <s v="1161410888475271168"/>
    <m/>
    <b v="0"/>
    <n v="1"/>
    <s v=""/>
    <b v="0"/>
    <s v="fi"/>
    <m/>
    <s v=""/>
    <b v="0"/>
    <n v="1"/>
    <s v=""/>
    <s v="IFTTT"/>
    <b v="0"/>
    <s v="1161410888475271168"/>
    <s v="Tweet"/>
    <n v="0"/>
    <n v="0"/>
    <m/>
    <m/>
    <m/>
    <m/>
    <m/>
    <m/>
    <m/>
    <m/>
    <n v="26"/>
    <s v="4"/>
    <s v="4"/>
    <n v="0"/>
    <n v="0"/>
    <n v="0"/>
    <n v="0"/>
    <n v="0"/>
    <n v="0"/>
    <n v="8"/>
    <n v="100"/>
    <n v="8"/>
  </r>
  <r>
    <s v="suomisos"/>
    <s v="suomisos"/>
    <m/>
    <m/>
    <m/>
    <m/>
    <m/>
    <m/>
    <m/>
    <m/>
    <s v="No"/>
    <n v="291"/>
    <m/>
    <m/>
    <x v="3"/>
    <d v="2019-08-13T22:55:09.000"/>
    <s v="Nordic Voice #6: Activist Bible https://t.co/4G7skHBFJ1"/>
    <s v="https://www.vastarinta.com/nordic-voice-6-activist-bible/"/>
    <s v="vastarinta.com"/>
    <x v="0"/>
    <m/>
    <s v="http://pbs.twimg.com/profile_images/1107616805869228032/4zmrI9I1_normal.png"/>
    <x v="207"/>
    <d v="2019-08-13T00:00:00.000"/>
    <s v="22:55:09"/>
    <s v="https://twitter.com/suomisos/status/1161410890828328960"/>
    <m/>
    <m/>
    <s v="1161410890828328960"/>
    <m/>
    <b v="0"/>
    <n v="0"/>
    <s v=""/>
    <b v="0"/>
    <s v="en"/>
    <m/>
    <s v=""/>
    <b v="0"/>
    <n v="0"/>
    <s v=""/>
    <s v="IFTTT"/>
    <b v="0"/>
    <s v="1161410890828328960"/>
    <s v="Tweet"/>
    <n v="0"/>
    <n v="0"/>
    <m/>
    <m/>
    <m/>
    <m/>
    <m/>
    <m/>
    <m/>
    <m/>
    <n v="26"/>
    <s v="4"/>
    <s v="4"/>
    <n v="0"/>
    <n v="0"/>
    <n v="0"/>
    <n v="0"/>
    <n v="0"/>
    <n v="0"/>
    <n v="5"/>
    <n v="100"/>
    <n v="5"/>
  </r>
  <r>
    <s v="suomisos"/>
    <s v="suomisos"/>
    <m/>
    <m/>
    <m/>
    <m/>
    <m/>
    <m/>
    <m/>
    <m/>
    <s v="No"/>
    <n v="292"/>
    <m/>
    <m/>
    <x v="3"/>
    <d v="2019-08-14T08:55:13.000"/>
    <s v="Maahanmuuttajat raiskasivat Helsingissä vierailleen naisen https://t.co/ZIzA9blkWb"/>
    <s v="https://www.vastarinta.com/maahanmuuttajat-raiskasivat-helsingissa-vierailleen-naisen/"/>
    <s v="vastarinta.com"/>
    <x v="0"/>
    <m/>
    <s v="http://pbs.twimg.com/profile_images/1107616805869228032/4zmrI9I1_normal.png"/>
    <x v="208"/>
    <d v="2019-08-14T00:00:00.000"/>
    <s v="08:55:13"/>
    <s v="https://twitter.com/suomisos/status/1161561903602290688"/>
    <m/>
    <m/>
    <s v="1161561903602290688"/>
    <m/>
    <b v="0"/>
    <n v="0"/>
    <s v=""/>
    <b v="0"/>
    <s v="fi"/>
    <m/>
    <s v=""/>
    <b v="0"/>
    <n v="0"/>
    <s v=""/>
    <s v="IFTTT"/>
    <b v="0"/>
    <s v="1161561903602290688"/>
    <s v="Tweet"/>
    <n v="0"/>
    <n v="0"/>
    <m/>
    <m/>
    <m/>
    <m/>
    <m/>
    <m/>
    <m/>
    <m/>
    <n v="26"/>
    <s v="4"/>
    <s v="4"/>
    <n v="0"/>
    <n v="0"/>
    <n v="0"/>
    <n v="0"/>
    <n v="0"/>
    <n v="0"/>
    <n v="5"/>
    <n v="100"/>
    <n v="5"/>
  </r>
  <r>
    <s v="suomisos"/>
    <s v="suomisos"/>
    <m/>
    <m/>
    <m/>
    <m/>
    <m/>
    <m/>
    <m/>
    <m/>
    <s v="No"/>
    <n v="293"/>
    <m/>
    <m/>
    <x v="3"/>
    <d v="2019-08-14T08:55:14.000"/>
    <s v="William Pierce: Mikä on kaikkein tärkeintä elämässäsi? https://t.co/psBlPnsFuR"/>
    <s v="https://www.vastarinta.com/william-pierce-mika-on-kaikkein-tarkeinta-elamassasi/"/>
    <s v="vastarinta.com"/>
    <x v="0"/>
    <m/>
    <s v="http://pbs.twimg.com/profile_images/1107616805869228032/4zmrI9I1_normal.png"/>
    <x v="209"/>
    <d v="2019-08-14T00:00:00.000"/>
    <s v="08:55:14"/>
    <s v="https://twitter.com/suomisos/status/1161561906777329664"/>
    <m/>
    <m/>
    <s v="1161561906777329664"/>
    <m/>
    <b v="0"/>
    <n v="0"/>
    <s v=""/>
    <b v="0"/>
    <s v="fi"/>
    <m/>
    <s v=""/>
    <b v="0"/>
    <n v="0"/>
    <s v=""/>
    <s v="IFTTT"/>
    <b v="0"/>
    <s v="1161561906777329664"/>
    <s v="Tweet"/>
    <n v="0"/>
    <n v="0"/>
    <m/>
    <m/>
    <m/>
    <m/>
    <m/>
    <m/>
    <m/>
    <m/>
    <n v="26"/>
    <s v="4"/>
    <s v="4"/>
    <n v="0"/>
    <n v="0"/>
    <n v="0"/>
    <n v="0"/>
    <n v="0"/>
    <n v="0"/>
    <n v="7"/>
    <n v="100"/>
    <n v="7"/>
  </r>
  <r>
    <s v="suomisos"/>
    <s v="suomisos"/>
    <m/>
    <m/>
    <m/>
    <m/>
    <m/>
    <m/>
    <m/>
    <m/>
    <s v="No"/>
    <n v="294"/>
    <m/>
    <m/>
    <x v="3"/>
    <d v="2019-08-14T22:55:36.000"/>
    <s v="Kokoelma naurettavimpia holokaustivalheita https://t.co/gw45myK2Cf"/>
    <s v="https://www.vastarinta.com/kokoelma-naurettavimpia-holokaustivalheita/"/>
    <s v="vastarinta.com"/>
    <x v="0"/>
    <m/>
    <s v="http://pbs.twimg.com/profile_images/1107616805869228032/4zmrI9I1_normal.png"/>
    <x v="210"/>
    <d v="2019-08-14T00:00:00.000"/>
    <s v="22:55:36"/>
    <s v="https://twitter.com/suomisos/status/1161773394473431041"/>
    <m/>
    <m/>
    <s v="1161773394473431041"/>
    <m/>
    <b v="0"/>
    <n v="0"/>
    <s v=""/>
    <b v="0"/>
    <s v="fi"/>
    <m/>
    <s v=""/>
    <b v="0"/>
    <n v="0"/>
    <s v=""/>
    <s v="IFTTT"/>
    <b v="0"/>
    <s v="1161773394473431041"/>
    <s v="Tweet"/>
    <n v="0"/>
    <n v="0"/>
    <m/>
    <m/>
    <m/>
    <m/>
    <m/>
    <m/>
    <m/>
    <m/>
    <n v="26"/>
    <s v="4"/>
    <s v="4"/>
    <n v="0"/>
    <n v="0"/>
    <n v="0"/>
    <n v="0"/>
    <n v="0"/>
    <n v="0"/>
    <n v="3"/>
    <n v="100"/>
    <n v="3"/>
  </r>
  <r>
    <s v="suomisos"/>
    <s v="suomisos"/>
    <m/>
    <m/>
    <m/>
    <m/>
    <m/>
    <m/>
    <m/>
    <m/>
    <s v="No"/>
    <n v="295"/>
    <m/>
    <m/>
    <x v="3"/>
    <d v="2019-08-15T06:55:44.000"/>
    <s v="Vihreiden Pekka Hätösestä tuli mainehaitta PolPolle https://t.co/x3gc6WTqsN"/>
    <s v="https://www.vastarinta.com/vihreiden-pekka-hatosesta-tuli-mainehaitta-polpolle/"/>
    <s v="vastarinta.com"/>
    <x v="0"/>
    <m/>
    <s v="http://pbs.twimg.com/profile_images/1107616805869228032/4zmrI9I1_normal.png"/>
    <x v="211"/>
    <d v="2019-08-15T00:00:00.000"/>
    <s v="06:55:44"/>
    <s v="https://twitter.com/suomisos/status/1161894225073627141"/>
    <m/>
    <m/>
    <s v="1161894225073627141"/>
    <m/>
    <b v="0"/>
    <n v="0"/>
    <s v=""/>
    <b v="0"/>
    <s v="fi"/>
    <m/>
    <s v=""/>
    <b v="0"/>
    <n v="0"/>
    <s v=""/>
    <s v="IFTTT"/>
    <b v="0"/>
    <s v="1161894225073627141"/>
    <s v="Tweet"/>
    <n v="0"/>
    <n v="0"/>
    <m/>
    <m/>
    <m/>
    <m/>
    <m/>
    <m/>
    <m/>
    <m/>
    <n v="26"/>
    <s v="4"/>
    <s v="4"/>
    <n v="0"/>
    <n v="0"/>
    <n v="0"/>
    <n v="0"/>
    <n v="0"/>
    <n v="0"/>
    <n v="6"/>
    <n v="100"/>
    <n v="6"/>
  </r>
  <r>
    <s v="suomisos"/>
    <s v="suomisos"/>
    <m/>
    <m/>
    <m/>
    <m/>
    <m/>
    <m/>
    <m/>
    <m/>
    <s v="No"/>
    <n v="296"/>
    <m/>
    <m/>
    <x v="3"/>
    <d v="2019-08-15T06:55:45.000"/>
    <s v="Turun terrori-iskun muistotapahtuma kokoontuu Vähätorilla https://t.co/TDnBtfUkQ3"/>
    <s v="https://www.vastarinta.com/turun-terrori-iskun-muistotapahtuma-kokoontuu-vahatorilla/"/>
    <s v="vastarinta.com"/>
    <x v="0"/>
    <m/>
    <s v="http://pbs.twimg.com/profile_images/1107616805869228032/4zmrI9I1_normal.png"/>
    <x v="212"/>
    <d v="2019-08-15T00:00:00.000"/>
    <s v="06:55:45"/>
    <s v="https://twitter.com/suomisos/status/1161894228005412864"/>
    <m/>
    <m/>
    <s v="1161894228005412864"/>
    <m/>
    <b v="0"/>
    <n v="1"/>
    <s v=""/>
    <b v="0"/>
    <s v="fi"/>
    <m/>
    <s v=""/>
    <b v="0"/>
    <n v="1"/>
    <s v=""/>
    <s v="IFTTT"/>
    <b v="0"/>
    <s v="1161894228005412864"/>
    <s v="Tweet"/>
    <n v="0"/>
    <n v="0"/>
    <m/>
    <m/>
    <m/>
    <m/>
    <m/>
    <m/>
    <m/>
    <m/>
    <n v="26"/>
    <s v="4"/>
    <s v="4"/>
    <n v="0"/>
    <n v="0"/>
    <n v="0"/>
    <n v="0"/>
    <n v="0"/>
    <n v="0"/>
    <n v="6"/>
    <n v="100"/>
    <n v="6"/>
  </r>
  <r>
    <s v="suomisos"/>
    <s v="suomisos"/>
    <m/>
    <m/>
    <m/>
    <m/>
    <m/>
    <m/>
    <m/>
    <m/>
    <s v="No"/>
    <n v="297"/>
    <m/>
    <m/>
    <x v="3"/>
    <d v="2019-08-16T10:33:25.000"/>
    <s v="Juutalainen ”ihmisoikeusprofessori” jatkaa PolPo-Hätösen puolustelua https://t.co/Rq5wZQGfEw"/>
    <s v="https://www.vastarinta.com/juutalainen-ihmisoikeusprofessori-jatkaa-polpo-hatosen-puolustelua/"/>
    <s v="vastarinta.com"/>
    <x v="0"/>
    <m/>
    <s v="http://pbs.twimg.com/profile_images/1107616805869228032/4zmrI9I1_normal.png"/>
    <x v="213"/>
    <d v="2019-08-16T00:00:00.000"/>
    <s v="10:33:25"/>
    <s v="https://twitter.com/suomisos/status/1162311395087704064"/>
    <m/>
    <m/>
    <s v="1162311395087704064"/>
    <m/>
    <b v="0"/>
    <n v="0"/>
    <s v=""/>
    <b v="0"/>
    <s v="fi"/>
    <m/>
    <s v=""/>
    <b v="0"/>
    <n v="0"/>
    <s v=""/>
    <s v="IFTTT"/>
    <b v="0"/>
    <s v="1162311395087704064"/>
    <s v="Tweet"/>
    <n v="0"/>
    <n v="0"/>
    <m/>
    <m/>
    <m/>
    <m/>
    <m/>
    <m/>
    <m/>
    <m/>
    <n v="26"/>
    <s v="4"/>
    <s v="4"/>
    <n v="0"/>
    <n v="0"/>
    <n v="0"/>
    <n v="0"/>
    <n v="0"/>
    <n v="0"/>
    <n v="6"/>
    <n v="100"/>
    <n v="6"/>
  </r>
  <r>
    <s v="suomisos"/>
    <s v="suomisos"/>
    <m/>
    <m/>
    <m/>
    <m/>
    <m/>
    <m/>
    <m/>
    <m/>
    <s v="No"/>
    <n v="298"/>
    <m/>
    <m/>
    <x v="3"/>
    <d v="2019-08-16T10:33:27.000"/>
    <s v="Pedofiilijohtaja Epsteinin juutalainen ”oikea käsi” edelleen piilossa https://t.co/64kpbFRoxH"/>
    <s v="https://www.vastarinta.com/pedofiilijohtaja-epsteinin-juutalainen-oikea-kasi-edelleen-piilossa/"/>
    <s v="vastarinta.com"/>
    <x v="0"/>
    <m/>
    <s v="http://pbs.twimg.com/profile_images/1107616805869228032/4zmrI9I1_normal.png"/>
    <x v="214"/>
    <d v="2019-08-16T00:00:00.000"/>
    <s v="10:33:27"/>
    <s v="https://twitter.com/suomisos/status/1162311399651139589"/>
    <m/>
    <m/>
    <s v="1162311399651139589"/>
    <m/>
    <b v="0"/>
    <n v="0"/>
    <s v=""/>
    <b v="0"/>
    <s v="fi"/>
    <m/>
    <s v=""/>
    <b v="0"/>
    <n v="0"/>
    <s v=""/>
    <s v="IFTTT"/>
    <b v="0"/>
    <s v="1162311399651139589"/>
    <s v="Tweet"/>
    <n v="0"/>
    <n v="0"/>
    <m/>
    <m/>
    <m/>
    <m/>
    <m/>
    <m/>
    <m/>
    <m/>
    <n v="26"/>
    <s v="4"/>
    <s v="4"/>
    <n v="0"/>
    <n v="0"/>
    <n v="0"/>
    <n v="0"/>
    <n v="0"/>
    <n v="0"/>
    <n v="7"/>
    <n v="100"/>
    <n v="7"/>
  </r>
  <r>
    <s v="suomisos"/>
    <s v="suomisos"/>
    <m/>
    <m/>
    <m/>
    <m/>
    <m/>
    <m/>
    <m/>
    <m/>
    <s v="No"/>
    <n v="299"/>
    <m/>
    <m/>
    <x v="3"/>
    <d v="2019-08-16T18:33:52.000"/>
    <s v="Viikon kappale: Ultima Thule – My Land https://t.co/1kK0reTNPW"/>
    <s v="https://www.vastarinta.com/viikon-kappale-ultima-thule-my-land/"/>
    <s v="vastarinta.com"/>
    <x v="0"/>
    <m/>
    <s v="http://pbs.twimg.com/profile_images/1107616805869228032/4zmrI9I1_normal.png"/>
    <x v="215"/>
    <d v="2019-08-16T00:00:00.000"/>
    <s v="18:33:52"/>
    <s v="https://twitter.com/suomisos/status/1162432302984716288"/>
    <m/>
    <m/>
    <s v="1162432302984716288"/>
    <m/>
    <b v="0"/>
    <n v="0"/>
    <s v=""/>
    <b v="0"/>
    <s v="et"/>
    <m/>
    <s v=""/>
    <b v="0"/>
    <n v="0"/>
    <s v=""/>
    <s v="IFTTT"/>
    <b v="0"/>
    <s v="1162432302984716288"/>
    <s v="Tweet"/>
    <n v="0"/>
    <n v="0"/>
    <m/>
    <m/>
    <m/>
    <m/>
    <m/>
    <m/>
    <m/>
    <m/>
    <n v="26"/>
    <s v="4"/>
    <s v="4"/>
    <n v="0"/>
    <n v="0"/>
    <n v="0"/>
    <n v="0"/>
    <n v="0"/>
    <n v="0"/>
    <n v="6"/>
    <n v="100"/>
    <n v="6"/>
  </r>
  <r>
    <s v="suomisos"/>
    <s v="suomisos"/>
    <m/>
    <m/>
    <m/>
    <m/>
    <m/>
    <m/>
    <m/>
    <m/>
    <s v="No"/>
    <n v="300"/>
    <m/>
    <m/>
    <x v="3"/>
    <d v="2019-08-17T06:33:12.000"/>
    <s v="Lisää uusia peltipolpoja valtatie neljälle https://t.co/qnSqW1VfWo"/>
    <s v="https://www.vastarinta.com/lisaa-uusia-peltipolpoja-valtatie-neljalle/"/>
    <s v="vastarinta.com"/>
    <x v="0"/>
    <m/>
    <s v="http://pbs.twimg.com/profile_images/1107616805869228032/4zmrI9I1_normal.png"/>
    <x v="216"/>
    <d v="2019-08-17T00:00:00.000"/>
    <s v="06:33:12"/>
    <s v="https://twitter.com/suomisos/status/1162613328822378496"/>
    <m/>
    <m/>
    <s v="1162613328822378496"/>
    <m/>
    <b v="0"/>
    <n v="0"/>
    <s v=""/>
    <b v="0"/>
    <s v="fi"/>
    <m/>
    <s v=""/>
    <b v="0"/>
    <n v="0"/>
    <s v=""/>
    <s v="IFTTT"/>
    <b v="0"/>
    <s v="1162613328822378496"/>
    <s v="Tweet"/>
    <n v="0"/>
    <n v="0"/>
    <m/>
    <m/>
    <m/>
    <m/>
    <m/>
    <m/>
    <m/>
    <m/>
    <n v="26"/>
    <s v="4"/>
    <s v="4"/>
    <n v="0"/>
    <n v="0"/>
    <n v="0"/>
    <n v="0"/>
    <n v="0"/>
    <n v="0"/>
    <n v="5"/>
    <n v="100"/>
    <n v="5"/>
  </r>
  <r>
    <s v="suomisos"/>
    <s v="suomisos"/>
    <m/>
    <m/>
    <m/>
    <m/>
    <m/>
    <m/>
    <m/>
    <m/>
    <s v="No"/>
    <n v="301"/>
    <m/>
    <m/>
    <x v="3"/>
    <d v="2019-08-17T06:33:12.000"/>
    <s v="Lisää suomalaisten rahaa Afrikkaan – hallitus nostaa kehitysyhteistyön määrää https://t.co/uJiLRod9Pc"/>
    <s v="https://www.vastarinta.com/lisaa-suomalaisten-rahaa-afrikkaan-hallitus-nostaa-kehitysyhteistyon-maaraa/"/>
    <s v="vastarinta.com"/>
    <x v="0"/>
    <m/>
    <s v="http://pbs.twimg.com/profile_images/1107616805869228032/4zmrI9I1_normal.png"/>
    <x v="216"/>
    <d v="2019-08-17T00:00:00.000"/>
    <s v="06:33:12"/>
    <s v="https://twitter.com/suomisos/status/1162613330667823104"/>
    <m/>
    <m/>
    <s v="1162613330667823104"/>
    <m/>
    <b v="0"/>
    <n v="0"/>
    <s v=""/>
    <b v="0"/>
    <s v="fi"/>
    <m/>
    <s v=""/>
    <b v="0"/>
    <n v="0"/>
    <s v=""/>
    <s v="IFTTT"/>
    <b v="0"/>
    <s v="1162613330667823104"/>
    <s v="Tweet"/>
    <n v="0"/>
    <n v="0"/>
    <m/>
    <m/>
    <m/>
    <m/>
    <m/>
    <m/>
    <m/>
    <m/>
    <n v="26"/>
    <s v="4"/>
    <s v="4"/>
    <n v="0"/>
    <n v="0"/>
    <n v="0"/>
    <n v="0"/>
    <n v="0"/>
    <n v="0"/>
    <n v="8"/>
    <n v="100"/>
    <n v="8"/>
  </r>
  <r>
    <s v="suomisos"/>
    <s v="suomisos"/>
    <m/>
    <m/>
    <m/>
    <m/>
    <m/>
    <m/>
    <m/>
    <m/>
    <s v="No"/>
    <n v="302"/>
    <m/>
    <m/>
    <x v="3"/>
    <d v="2019-08-17T10:33:25.000"/>
    <s v="Kaksi vuotta Turun monikulttuurisesta terrori-iskusta https://t.co/ylU2hpSrvS"/>
    <s v="https://www.vastarinta.com/kaksi-vuotta-turun-monikulttuurisesta-terrori-iskusta/"/>
    <s v="vastarinta.com"/>
    <x v="0"/>
    <m/>
    <s v="http://pbs.twimg.com/profile_images/1107616805869228032/4zmrI9I1_normal.png"/>
    <x v="217"/>
    <d v="2019-08-17T00:00:00.000"/>
    <s v="10:33:25"/>
    <s v="https://twitter.com/suomisos/status/1162673782626168834"/>
    <m/>
    <m/>
    <s v="1162673782626168834"/>
    <m/>
    <b v="0"/>
    <n v="0"/>
    <s v=""/>
    <b v="0"/>
    <s v="fi"/>
    <m/>
    <s v=""/>
    <b v="0"/>
    <n v="0"/>
    <s v=""/>
    <s v="IFTTT"/>
    <b v="0"/>
    <s v="1162673782626168834"/>
    <s v="Tweet"/>
    <n v="0"/>
    <n v="0"/>
    <m/>
    <m/>
    <m/>
    <m/>
    <m/>
    <m/>
    <m/>
    <m/>
    <n v="26"/>
    <s v="4"/>
    <s v="4"/>
    <n v="0"/>
    <n v="0"/>
    <n v="0"/>
    <n v="0"/>
    <n v="0"/>
    <n v="0"/>
    <n v="6"/>
    <n v="100"/>
    <n v="6"/>
  </r>
  <r>
    <s v="suomisos"/>
    <s v="suomisos"/>
    <m/>
    <m/>
    <m/>
    <m/>
    <m/>
    <m/>
    <m/>
    <m/>
    <s v="No"/>
    <n v="303"/>
    <m/>
    <m/>
    <x v="3"/>
    <d v="2019-08-18T10:33:49.000"/>
    <s v="Epsteinin kotoa löydetty maalaus Bill Clintonista transuna https://t.co/OzyUrsCcLJ"/>
    <s v="https://www.vastarinta.com/epsteinin-kotoa-loydetty-maalaus-bill-clintonista-transuna/"/>
    <s v="vastarinta.com"/>
    <x v="0"/>
    <m/>
    <s v="http://pbs.twimg.com/profile_images/1107616805869228032/4zmrI9I1_normal.png"/>
    <x v="218"/>
    <d v="2019-08-18T00:00:00.000"/>
    <s v="10:33:49"/>
    <s v="https://twitter.com/suomisos/status/1163036270832029696"/>
    <m/>
    <m/>
    <s v="1163036270832029696"/>
    <m/>
    <b v="0"/>
    <n v="0"/>
    <s v=""/>
    <b v="0"/>
    <s v="fi"/>
    <m/>
    <s v=""/>
    <b v="0"/>
    <n v="0"/>
    <s v=""/>
    <s v="IFTTT"/>
    <b v="0"/>
    <s v="1163036270832029696"/>
    <s v="Tweet"/>
    <n v="0"/>
    <n v="0"/>
    <m/>
    <m/>
    <m/>
    <m/>
    <m/>
    <m/>
    <m/>
    <m/>
    <n v="26"/>
    <s v="4"/>
    <s v="4"/>
    <n v="0"/>
    <n v="0"/>
    <n v="0"/>
    <n v="0"/>
    <n v="0"/>
    <n v="0"/>
    <n v="7"/>
    <n v="100"/>
    <n v="7"/>
  </r>
  <r>
    <s v="askoliukkonen"/>
    <s v="askoliukkonen"/>
    <m/>
    <m/>
    <m/>
    <m/>
    <m/>
    <m/>
    <m/>
    <m/>
    <s v="No"/>
    <n v="304"/>
    <m/>
    <m/>
    <x v="3"/>
    <d v="2019-08-16T06:42:44.000"/>
    <s v="Kokoelma naurettavimpia holokaustivalheita https://t.co/xZOMFj2bCJ lähteestä @vastarinta1"/>
    <s v="https://www.vastarinta.com/kokoelma-naurettavimpia-holokaustivalheita/"/>
    <s v="vastarinta.com"/>
    <x v="0"/>
    <m/>
    <s v="http://pbs.twimg.com/profile_images/1125085403839651842/dOpjZSFF_normal.jpg"/>
    <x v="219"/>
    <d v="2019-08-16T00:00:00.000"/>
    <s v="06:42:44"/>
    <s v="https://twitter.com/askoliukkonen/status/1162253339922296832"/>
    <m/>
    <m/>
    <s v="1162253339922296832"/>
    <m/>
    <b v="0"/>
    <n v="1"/>
    <s v=""/>
    <b v="0"/>
    <s v="fi"/>
    <m/>
    <s v=""/>
    <b v="0"/>
    <n v="1"/>
    <s v=""/>
    <s v="Twitter for Android"/>
    <b v="0"/>
    <s v="1162253339922296832"/>
    <s v="Tweet"/>
    <n v="0"/>
    <n v="0"/>
    <m/>
    <m/>
    <m/>
    <m/>
    <m/>
    <m/>
    <m/>
    <m/>
    <n v="1"/>
    <s v="4"/>
    <s v="4"/>
    <n v="0"/>
    <n v="0"/>
    <n v="0"/>
    <n v="0"/>
    <n v="0"/>
    <n v="0"/>
    <n v="5"/>
    <n v="100"/>
    <n v="5"/>
  </r>
  <r>
    <s v="itsekurikunnia"/>
    <s v="askoliukkonen"/>
    <m/>
    <m/>
    <m/>
    <m/>
    <m/>
    <m/>
    <m/>
    <m/>
    <s v="No"/>
    <n v="305"/>
    <m/>
    <m/>
    <x v="2"/>
    <d v="2019-08-17T05:19:52.000"/>
    <s v="Kokoelma naurettavimpia holokaustivalheita https://t.co/xZOMFj2bCJ lähteestä @vastarinta1"/>
    <s v="https://www.vastarinta.com/kokoelma-naurettavimpia-holokaustivalheita/"/>
    <s v="vastarinta.com"/>
    <x v="0"/>
    <m/>
    <s v="http://pbs.twimg.com/profile_images/1162640625143095296/2LtZkeoL_normal.jpg"/>
    <x v="220"/>
    <d v="2019-08-17T00:00:00.000"/>
    <s v="05:19:52"/>
    <s v="https://twitter.com/itsekurikunnia/status/1162594873020694528"/>
    <m/>
    <m/>
    <s v="1162594873020694528"/>
    <m/>
    <b v="0"/>
    <n v="0"/>
    <s v=""/>
    <b v="0"/>
    <s v="fi"/>
    <m/>
    <s v=""/>
    <b v="0"/>
    <n v="1"/>
    <s v="1162253339922296832"/>
    <s v="Twitter for Android"/>
    <b v="0"/>
    <s v="1162253339922296832"/>
    <s v="Tweet"/>
    <n v="0"/>
    <n v="0"/>
    <m/>
    <m/>
    <m/>
    <m/>
    <m/>
    <m/>
    <m/>
    <m/>
    <n v="1"/>
    <s v="4"/>
    <s v="4"/>
    <n v="0"/>
    <n v="0"/>
    <n v="0"/>
    <n v="0"/>
    <n v="0"/>
    <n v="0"/>
    <n v="5"/>
    <n v="100"/>
    <n v="5"/>
  </r>
  <r>
    <s v="itsekurikunnia"/>
    <s v="itsekurikunnia"/>
    <m/>
    <m/>
    <m/>
    <m/>
    <m/>
    <m/>
    <m/>
    <m/>
    <s v="No"/>
    <n v="306"/>
    <m/>
    <m/>
    <x v="3"/>
    <d v="2019-08-18T11:47:15.000"/>
    <s v="Paikallismedia: Soros rahoittaa Hong Kongin mellakoita_x000a_https://t.co/IUk5xSRhYz"/>
    <s v="https://www.vastarinta.com/paikallismedia-soros-rahoittaa-hong-kongin-mellakoita/"/>
    <s v="vastarinta.com"/>
    <x v="0"/>
    <m/>
    <s v="http://pbs.twimg.com/profile_images/1162640625143095296/2LtZkeoL_normal.jpg"/>
    <x v="221"/>
    <d v="2019-08-18T00:00:00.000"/>
    <s v="11:47:15"/>
    <s v="https://twitter.com/itsekurikunnia/status/1163054750054658048"/>
    <m/>
    <m/>
    <s v="1163054750054658048"/>
    <m/>
    <b v="0"/>
    <n v="2"/>
    <s v=""/>
    <b v="0"/>
    <s v="fi"/>
    <m/>
    <s v=""/>
    <b v="0"/>
    <n v="1"/>
    <s v=""/>
    <s v="Twitter Web App"/>
    <b v="0"/>
    <s v="1163054750054658048"/>
    <s v="Tweet"/>
    <n v="0"/>
    <n v="0"/>
    <m/>
    <m/>
    <m/>
    <m/>
    <m/>
    <m/>
    <m/>
    <m/>
    <n v="1"/>
    <s v="4"/>
    <s v="4"/>
    <n v="0"/>
    <n v="0"/>
    <n v="0"/>
    <n v="0"/>
    <n v="0"/>
    <n v="0"/>
    <n v="6"/>
    <n v="100"/>
    <n v="6"/>
  </r>
  <r>
    <s v="erkkipekkala1"/>
    <s v="itsekurikunnia"/>
    <m/>
    <m/>
    <m/>
    <m/>
    <m/>
    <m/>
    <m/>
    <m/>
    <s v="No"/>
    <n v="307"/>
    <m/>
    <m/>
    <x v="2"/>
    <d v="2019-08-18T12:16:50.000"/>
    <s v="Paikallismedia: Soros rahoittaa Hong Kongin mellakoita_x000a_https://t.co/IUk5xSRhYz"/>
    <s v="https://www.vastarinta.com/paikallismedia-soros-rahoittaa-hong-kongin-mellakoita/"/>
    <s v="vastarinta.com"/>
    <x v="0"/>
    <m/>
    <s v="http://pbs.twimg.com/profile_images/1125355368429887489/G5e0TcBF_normal.jpg"/>
    <x v="222"/>
    <d v="2019-08-18T00:00:00.000"/>
    <s v="12:16:50"/>
    <s v="https://twitter.com/erkkipekkala1/status/1163062195305009153"/>
    <m/>
    <m/>
    <s v="1163062195305009153"/>
    <m/>
    <b v="0"/>
    <n v="0"/>
    <s v=""/>
    <b v="0"/>
    <s v="fi"/>
    <m/>
    <s v=""/>
    <b v="0"/>
    <n v="1"/>
    <s v="1163054750054658048"/>
    <s v="Twitter for Android"/>
    <b v="0"/>
    <s v="1163054750054658048"/>
    <s v="Tweet"/>
    <n v="0"/>
    <n v="0"/>
    <m/>
    <m/>
    <m/>
    <m/>
    <m/>
    <m/>
    <m/>
    <m/>
    <n v="1"/>
    <s v="4"/>
    <s v="4"/>
    <n v="0"/>
    <n v="0"/>
    <n v="0"/>
    <n v="0"/>
    <n v="0"/>
    <n v="0"/>
    <n v="6"/>
    <n v="100"/>
    <n v="6"/>
  </r>
  <r>
    <s v="erkkipekkala1"/>
    <s v="ilmastovaalit"/>
    <m/>
    <m/>
    <m/>
    <m/>
    <m/>
    <m/>
    <m/>
    <m/>
    <s v="No"/>
    <n v="308"/>
    <m/>
    <m/>
    <x v="2"/>
    <d v="2019-08-12T15:46:15.000"/>
    <s v="Liettuan ainut synagoga suljettiin ”natsipelon” vuoksi https://t.co/u836jrIMce"/>
    <s v="https://www.vastarinta.com/liettuan-ainut-synagoga-suljettiin-natsipelon-vuoksi/"/>
    <s v="vastarinta.com"/>
    <x v="0"/>
    <m/>
    <s v="http://pbs.twimg.com/profile_images/1125355368429887489/G5e0TcBF_normal.jpg"/>
    <x v="223"/>
    <d v="2019-08-12T00:00:00.000"/>
    <s v="15:46:15"/>
    <s v="https://twitter.com/erkkipekkala1/status/1160940567200718848"/>
    <m/>
    <m/>
    <s v="1160940567200718848"/>
    <m/>
    <b v="0"/>
    <n v="0"/>
    <s v=""/>
    <b v="0"/>
    <s v="fi"/>
    <m/>
    <s v=""/>
    <b v="0"/>
    <n v="3"/>
    <s v="1159161928125681669"/>
    <s v="Twitter for Android"/>
    <b v="0"/>
    <s v="1159161928125681669"/>
    <s v="Tweet"/>
    <n v="0"/>
    <n v="0"/>
    <m/>
    <m/>
    <m/>
    <m/>
    <m/>
    <m/>
    <m/>
    <m/>
    <n v="2"/>
    <s v="4"/>
    <s v="4"/>
    <n v="0"/>
    <n v="0"/>
    <n v="0"/>
    <n v="0"/>
    <n v="0"/>
    <n v="0"/>
    <n v="6"/>
    <n v="100"/>
    <n v="6"/>
  </r>
  <r>
    <s v="erkkipekkala1"/>
    <s v="ilmastovaalit"/>
    <m/>
    <m/>
    <m/>
    <m/>
    <m/>
    <m/>
    <m/>
    <m/>
    <s v="No"/>
    <n v="309"/>
    <m/>
    <m/>
    <x v="2"/>
    <d v="2019-08-16T19:36:00.000"/>
    <s v="Juutalainen ”ihmisoikeusprofessori” jatkaa PolPo-Hätösen puolustelua https://t.co/O3Eb17xwm2"/>
    <s v="https://www.vastarinta.com/juutalainen-ihmisoikeusprofessori-jatkaa-polpo-hatosen-puolustelua/"/>
    <s v="vastarinta.com"/>
    <x v="0"/>
    <m/>
    <s v="http://pbs.twimg.com/profile_images/1125355368429887489/G5e0TcBF_normal.jpg"/>
    <x v="224"/>
    <d v="2019-08-16T00:00:00.000"/>
    <s v="19:36:00"/>
    <s v="https://twitter.com/erkkipekkala1/status/1162447939073191942"/>
    <m/>
    <m/>
    <s v="1162447939073191942"/>
    <m/>
    <b v="0"/>
    <n v="0"/>
    <s v=""/>
    <b v="0"/>
    <s v="fi"/>
    <m/>
    <s v=""/>
    <b v="0"/>
    <n v="3"/>
    <s v="1162311161389314048"/>
    <s v="Twitter for Android"/>
    <b v="0"/>
    <s v="1162311161389314048"/>
    <s v="Tweet"/>
    <n v="0"/>
    <n v="0"/>
    <m/>
    <m/>
    <m/>
    <m/>
    <m/>
    <m/>
    <m/>
    <m/>
    <n v="2"/>
    <s v="4"/>
    <s v="4"/>
    <n v="0"/>
    <n v="0"/>
    <n v="0"/>
    <n v="0"/>
    <n v="0"/>
    <n v="0"/>
    <n v="6"/>
    <n v="100"/>
    <n v="6"/>
  </r>
  <r>
    <s v="huuhtanenpanu"/>
    <s v="huuhtanenpanu"/>
    <m/>
    <m/>
    <m/>
    <m/>
    <m/>
    <m/>
    <m/>
    <m/>
    <s v="No"/>
    <n v="310"/>
    <m/>
    <m/>
    <x v="3"/>
    <d v="2019-08-15T09:30:33.000"/>
    <s v="Hienoa, että Kansallinen Vastarintakin osallistuu #Kukkavirta188:aan 👍🏻_x000a__x000a_KAIKKI isänmaalliset nyt yhtenä rintamana Suomen hullua suvakkihallintoa kaatamaan! _x000a__x000a_Nähdään sunnuntaina Turussa klo 12 🙂_x000a__x000a_https://t.co/X2NBQZxgGR"/>
    <s v="https://www.vastarinta.com/turun-terrori-iskun-muistotapahtuma-kokoontuu-vahatorilla/"/>
    <s v="vastarinta.com"/>
    <x v="7"/>
    <m/>
    <s v="http://pbs.twimg.com/profile_images/1107362831924637697/sE6Mkm6v_normal.png"/>
    <x v="225"/>
    <d v="2019-08-15T00:00:00.000"/>
    <s v="09:30:33"/>
    <s v="https://twitter.com/huuhtanenpanu/status/1161933186345119744"/>
    <m/>
    <m/>
    <s v="1161933186345119744"/>
    <m/>
    <b v="0"/>
    <n v="9"/>
    <s v=""/>
    <b v="0"/>
    <s v="fi"/>
    <m/>
    <s v=""/>
    <b v="0"/>
    <n v="2"/>
    <s v=""/>
    <s v="Twitter Web App"/>
    <b v="0"/>
    <s v="1161933186345119744"/>
    <s v="Tweet"/>
    <n v="0"/>
    <n v="0"/>
    <m/>
    <m/>
    <m/>
    <m/>
    <m/>
    <m/>
    <m/>
    <m/>
    <n v="2"/>
    <s v="4"/>
    <s v="4"/>
    <n v="0"/>
    <n v="0"/>
    <n v="0"/>
    <n v="0"/>
    <n v="0"/>
    <n v="0"/>
    <n v="21"/>
    <n v="100"/>
    <n v="21"/>
  </r>
  <r>
    <s v="huuhtanenpanu"/>
    <s v="huuhtanenpanu"/>
    <m/>
    <m/>
    <m/>
    <m/>
    <m/>
    <m/>
    <m/>
    <m/>
    <s v="No"/>
    <n v="311"/>
    <m/>
    <m/>
    <x v="3"/>
    <d v="2019-08-17T10:20:04.000"/>
    <s v="Vastarintaliike puhuu suoraan Turunkin terrori-iskun mahdollistaneista globalistisista pankkiirivoimista._x000a__x000a_Suora puhe on syy, miksi Suomi haluaa kieltää PVL:n. Samasta syystä tuhottiin Ilja Janitskin._x000a__x000a_Huomenna #Kukkavirta188-tapahtumaan kaikki Turkuun!_x000a__x000a_https://t.co/YuJySCWlR0"/>
    <s v="https://www.vastarinta.com/kaksi-vuotta-turun-monikulttuurisesta-terrori-iskusta/"/>
    <s v="vastarinta.com"/>
    <x v="7"/>
    <m/>
    <s v="http://pbs.twimg.com/profile_images/1107362831924637697/sE6Mkm6v_normal.png"/>
    <x v="226"/>
    <d v="2019-08-17T00:00:00.000"/>
    <s v="10:20:04"/>
    <s v="https://twitter.com/huuhtanenpanu/status/1162670421562535936"/>
    <m/>
    <m/>
    <s v="1162670421562535936"/>
    <m/>
    <b v="0"/>
    <n v="19"/>
    <s v=""/>
    <b v="0"/>
    <s v="fi"/>
    <m/>
    <s v=""/>
    <b v="0"/>
    <n v="3"/>
    <s v=""/>
    <s v="Twitter Web App"/>
    <b v="0"/>
    <s v="1162670421562535936"/>
    <s v="Tweet"/>
    <n v="0"/>
    <n v="0"/>
    <m/>
    <m/>
    <m/>
    <m/>
    <m/>
    <m/>
    <m/>
    <m/>
    <n v="2"/>
    <s v="4"/>
    <s v="4"/>
    <n v="0"/>
    <n v="0"/>
    <n v="0"/>
    <n v="0"/>
    <n v="0"/>
    <n v="0"/>
    <n v="29"/>
    <n v="100"/>
    <n v="29"/>
  </r>
  <r>
    <s v="brookerpapper"/>
    <s v="huuhtanenpanu"/>
    <m/>
    <m/>
    <m/>
    <m/>
    <m/>
    <m/>
    <m/>
    <m/>
    <s v="No"/>
    <n v="312"/>
    <m/>
    <m/>
    <x v="2"/>
    <d v="2019-08-17T10:31:55.000"/>
    <s v="Vastarintaliike puhuu suoraan Turunkin terrori-iskun mahdollistaneista globalistisista pankkiirivoimista._x000a__x000a_Suora puhe on syy, miksi Suomi haluaa kieltää PVL:n. Samasta syystä tuhottiin Ilja Janitskin._x000a__x000a_Huomenna #Kukkavirta188-tapahtumaan kaikki Turkuun!_x000a__x000a_https://t.co/YuJySCWlR0"/>
    <m/>
    <m/>
    <x v="0"/>
    <m/>
    <s v="http://pbs.twimg.com/profile_images/1151281954484031489/mtgX5szv_normal.jpg"/>
    <x v="227"/>
    <d v="2019-08-17T00:00:00.000"/>
    <s v="10:31:55"/>
    <s v="https://twitter.com/brookerpapper/status/1162673405537263616"/>
    <m/>
    <m/>
    <s v="1162673405537263616"/>
    <m/>
    <b v="0"/>
    <n v="0"/>
    <s v=""/>
    <b v="0"/>
    <s v="fi"/>
    <m/>
    <s v=""/>
    <b v="0"/>
    <n v="3"/>
    <s v="1162670421562535936"/>
    <s v="Twitter for Android"/>
    <b v="0"/>
    <s v="1162670421562535936"/>
    <s v="Tweet"/>
    <n v="0"/>
    <n v="0"/>
    <m/>
    <m/>
    <m/>
    <m/>
    <m/>
    <m/>
    <m/>
    <m/>
    <n v="1"/>
    <s v="4"/>
    <s v="4"/>
    <n v="0"/>
    <n v="0"/>
    <n v="0"/>
    <n v="0"/>
    <n v="0"/>
    <n v="0"/>
    <n v="29"/>
    <n v="100"/>
    <n v="29"/>
  </r>
  <r>
    <s v="ilmastovaalit"/>
    <s v="ilmastovaalit"/>
    <m/>
    <m/>
    <m/>
    <m/>
    <m/>
    <m/>
    <m/>
    <m/>
    <s v="No"/>
    <n v="313"/>
    <m/>
    <m/>
    <x v="3"/>
    <d v="2019-08-07T17:58:34.000"/>
    <s v="Liettuan ainut synagoga suljettiin ”natsipelon” vuoksi https://t.co/u836jrIMce"/>
    <s v="https://www.vastarinta.com/liettuan-ainut-synagoga-suljettiin-natsipelon-vuoksi/"/>
    <s v="vastarinta.com"/>
    <x v="0"/>
    <m/>
    <s v="http://pbs.twimg.com/profile_images/1082633921152602112/eT_CJ4n__normal.jpg"/>
    <x v="228"/>
    <d v="2019-08-07T00:00:00.000"/>
    <s v="17:58:34"/>
    <s v="https://twitter.com/ilmastovaalit/status/1159161928125681669"/>
    <m/>
    <m/>
    <s v="1159161928125681669"/>
    <m/>
    <b v="0"/>
    <n v="5"/>
    <s v=""/>
    <b v="0"/>
    <s v="fi"/>
    <m/>
    <s v=""/>
    <b v="0"/>
    <n v="3"/>
    <s v=""/>
    <s v="Twitter Web Client"/>
    <b v="0"/>
    <s v="1159161928125681669"/>
    <s v="Retweet"/>
    <n v="0"/>
    <n v="0"/>
    <m/>
    <m/>
    <m/>
    <m/>
    <m/>
    <m/>
    <m/>
    <m/>
    <n v="12"/>
    <s v="4"/>
    <s v="4"/>
    <n v="0"/>
    <n v="0"/>
    <n v="0"/>
    <n v="0"/>
    <n v="0"/>
    <n v="0"/>
    <n v="6"/>
    <n v="100"/>
    <n v="6"/>
  </r>
  <r>
    <s v="ilmastovaalit"/>
    <s v="ilmastovaalit"/>
    <m/>
    <m/>
    <m/>
    <m/>
    <m/>
    <m/>
    <m/>
    <m/>
    <s v="No"/>
    <n v="314"/>
    <m/>
    <m/>
    <x v="3"/>
    <d v="2019-08-12T23:27:37.000"/>
    <s v="Näetkö antisemitismiä tässä pilakuvassa? Juutalaisjärjestöt näkevät! https://t.co/tAFSSx6XiN"/>
    <s v="https://www.vastarinta.com/naetko-antisemitismia-tassa-pilakuvassa-juutalaisjarjestot-nakevat/"/>
    <s v="vastarinta.com"/>
    <x v="0"/>
    <m/>
    <s v="http://pbs.twimg.com/profile_images/1082633921152602112/eT_CJ4n__normal.jpg"/>
    <x v="229"/>
    <d v="2019-08-12T00:00:00.000"/>
    <s v="23:27:37"/>
    <s v="https://twitter.com/ilmastovaalit/status/1161056675589050369"/>
    <m/>
    <m/>
    <s v="1161056675589050369"/>
    <m/>
    <b v="0"/>
    <n v="2"/>
    <s v=""/>
    <b v="0"/>
    <s v="fi"/>
    <m/>
    <s v=""/>
    <b v="0"/>
    <n v="1"/>
    <s v=""/>
    <s v="Twitter Web Client"/>
    <b v="0"/>
    <s v="1161056675589050369"/>
    <s v="Tweet"/>
    <n v="0"/>
    <n v="0"/>
    <m/>
    <m/>
    <m/>
    <m/>
    <m/>
    <m/>
    <m/>
    <m/>
    <n v="12"/>
    <s v="4"/>
    <s v="4"/>
    <n v="0"/>
    <n v="0"/>
    <n v="0"/>
    <n v="0"/>
    <n v="0"/>
    <n v="0"/>
    <n v="6"/>
    <n v="100"/>
    <n v="6"/>
  </r>
  <r>
    <s v="ilmastovaalit"/>
    <s v="ilmastovaalit"/>
    <m/>
    <m/>
    <m/>
    <m/>
    <m/>
    <m/>
    <m/>
    <m/>
    <s v="No"/>
    <n v="315"/>
    <m/>
    <m/>
    <x v="3"/>
    <d v="2019-08-14T23:35:59.000"/>
    <s v="Kokoelma naurettavimpia holokaustivalheita https://t.co/xSSx4z6LRp"/>
    <s v="https://www.vastarinta.com/kokoelma-naurettavimpia-holokaustivalheita/"/>
    <s v="vastarinta.com"/>
    <x v="0"/>
    <m/>
    <s v="http://pbs.twimg.com/profile_images/1082633921152602112/eT_CJ4n__normal.jpg"/>
    <x v="230"/>
    <d v="2019-08-14T00:00:00.000"/>
    <s v="23:35:59"/>
    <s v="https://twitter.com/ilmastovaalit/status/1161783556164575232"/>
    <m/>
    <m/>
    <s v="1161783556164575232"/>
    <m/>
    <b v="0"/>
    <n v="2"/>
    <s v=""/>
    <b v="0"/>
    <s v="fi"/>
    <m/>
    <s v=""/>
    <b v="0"/>
    <n v="1"/>
    <s v=""/>
    <s v="Twitter Web Client"/>
    <b v="0"/>
    <s v="1161783556164575232"/>
    <s v="Tweet"/>
    <n v="0"/>
    <n v="0"/>
    <m/>
    <m/>
    <m/>
    <m/>
    <m/>
    <m/>
    <m/>
    <m/>
    <n v="12"/>
    <s v="4"/>
    <s v="4"/>
    <n v="0"/>
    <n v="0"/>
    <n v="0"/>
    <n v="0"/>
    <n v="0"/>
    <n v="0"/>
    <n v="3"/>
    <n v="100"/>
    <n v="3"/>
  </r>
  <r>
    <s v="ilmastovaalit"/>
    <s v="ilmastovaalit"/>
    <m/>
    <m/>
    <m/>
    <m/>
    <m/>
    <m/>
    <m/>
    <m/>
    <s v="No"/>
    <n v="316"/>
    <m/>
    <m/>
    <x v="3"/>
    <d v="2019-08-15T05:36:20.000"/>
    <s v="Vihreiden Pekka Hätösestä tuli mainehaitta PolPolle https://t.co/bFUGGRtiVt"/>
    <s v="https://www.vastarinta.com/vihreiden-pekka-hatosesta-tuli-mainehaitta-polpolle/"/>
    <s v="vastarinta.com"/>
    <x v="0"/>
    <m/>
    <s v="http://pbs.twimg.com/profile_images/1082633921152602112/eT_CJ4n__normal.jpg"/>
    <x v="231"/>
    <d v="2019-08-15T00:00:00.000"/>
    <s v="05:36:20"/>
    <s v="https://twitter.com/ilmastovaalit/status/1161874242809417733"/>
    <m/>
    <m/>
    <s v="1161874242809417733"/>
    <m/>
    <b v="0"/>
    <n v="2"/>
    <s v=""/>
    <b v="0"/>
    <s v="fi"/>
    <m/>
    <s v=""/>
    <b v="0"/>
    <n v="1"/>
    <s v=""/>
    <s v="Twitter Web Client"/>
    <b v="0"/>
    <s v="1161874242809417733"/>
    <s v="Tweet"/>
    <n v="0"/>
    <n v="0"/>
    <m/>
    <m/>
    <m/>
    <m/>
    <m/>
    <m/>
    <m/>
    <m/>
    <n v="12"/>
    <s v="4"/>
    <s v="4"/>
    <n v="0"/>
    <n v="0"/>
    <n v="0"/>
    <n v="0"/>
    <n v="0"/>
    <n v="0"/>
    <n v="6"/>
    <n v="100"/>
    <n v="6"/>
  </r>
  <r>
    <s v="ilmastovaalit"/>
    <s v="ilmastovaalit"/>
    <m/>
    <m/>
    <m/>
    <m/>
    <m/>
    <m/>
    <m/>
    <m/>
    <s v="No"/>
    <n v="317"/>
    <m/>
    <m/>
    <x v="3"/>
    <d v="2019-08-15T06:43:29.000"/>
    <s v="Turun terrori-iskun muistotapahtuma kokoontuu Vähätorilla https://t.co/8TtX868wFL"/>
    <s v="https://www.vastarinta.com/turun-terrori-iskun-muistotapahtuma-kokoontuu-vahatorilla/"/>
    <s v="vastarinta.com"/>
    <x v="0"/>
    <m/>
    <s v="http://pbs.twimg.com/profile_images/1082633921152602112/eT_CJ4n__normal.jpg"/>
    <x v="232"/>
    <d v="2019-08-15T00:00:00.000"/>
    <s v="06:43:29"/>
    <s v="https://twitter.com/ilmastovaalit/status/1161891142423547904"/>
    <m/>
    <m/>
    <s v="1161891142423547904"/>
    <m/>
    <b v="0"/>
    <n v="5"/>
    <s v=""/>
    <b v="0"/>
    <s v="fi"/>
    <m/>
    <s v=""/>
    <b v="0"/>
    <n v="2"/>
    <s v=""/>
    <s v="Twitter Web Client"/>
    <b v="0"/>
    <s v="1161891142423547904"/>
    <s v="Tweet"/>
    <n v="0"/>
    <n v="0"/>
    <m/>
    <m/>
    <m/>
    <m/>
    <m/>
    <m/>
    <m/>
    <m/>
    <n v="12"/>
    <s v="4"/>
    <s v="4"/>
    <n v="0"/>
    <n v="0"/>
    <n v="0"/>
    <n v="0"/>
    <n v="0"/>
    <n v="0"/>
    <n v="6"/>
    <n v="100"/>
    <n v="6"/>
  </r>
  <r>
    <s v="ilmastovaalit"/>
    <s v="ilmastovaalit"/>
    <m/>
    <m/>
    <m/>
    <m/>
    <m/>
    <m/>
    <m/>
    <m/>
    <s v="No"/>
    <n v="318"/>
    <m/>
    <m/>
    <x v="3"/>
    <d v="2019-08-16T10:32:30.000"/>
    <s v="Juutalainen ”ihmisoikeusprofessori” jatkaa PolPo-Hätösen puolustelua https://t.co/O3Eb17xwm2"/>
    <s v="https://www.vastarinta.com/juutalainen-ihmisoikeusprofessori-jatkaa-polpo-hatosen-puolustelua/"/>
    <s v="vastarinta.com"/>
    <x v="0"/>
    <m/>
    <s v="http://pbs.twimg.com/profile_images/1082633921152602112/eT_CJ4n__normal.jpg"/>
    <x v="233"/>
    <d v="2019-08-16T00:00:00.000"/>
    <s v="10:32:30"/>
    <s v="https://twitter.com/ilmastovaalit/status/1162311161389314048"/>
    <m/>
    <m/>
    <s v="1162311161389314048"/>
    <m/>
    <b v="0"/>
    <n v="8"/>
    <s v=""/>
    <b v="0"/>
    <s v="fi"/>
    <m/>
    <s v=""/>
    <b v="0"/>
    <n v="3"/>
    <s v=""/>
    <s v="Twitter Web Client"/>
    <b v="0"/>
    <s v="1162311161389314048"/>
    <s v="Tweet"/>
    <n v="0"/>
    <n v="0"/>
    <m/>
    <m/>
    <m/>
    <m/>
    <m/>
    <m/>
    <m/>
    <m/>
    <n v="12"/>
    <s v="4"/>
    <s v="4"/>
    <n v="0"/>
    <n v="0"/>
    <n v="0"/>
    <n v="0"/>
    <n v="0"/>
    <n v="0"/>
    <n v="6"/>
    <n v="100"/>
    <n v="6"/>
  </r>
  <r>
    <s v="ilmastovaalit"/>
    <s v="ilmastovaalit"/>
    <m/>
    <m/>
    <m/>
    <m/>
    <m/>
    <m/>
    <m/>
    <m/>
    <s v="No"/>
    <n v="319"/>
    <m/>
    <m/>
    <x v="3"/>
    <d v="2019-08-16T11:29:43.000"/>
    <s v="Pedofiilijohtaja Epsteinin juutalainen ”oikea käsi” edelleen piilossa https://t.co/BU4myP9qzA"/>
    <s v="https://www.vastarinta.com/pedofiilijohtaja-epsteinin-juutalainen-oikea-kasi-edelleen-piilossa/"/>
    <s v="vastarinta.com"/>
    <x v="0"/>
    <m/>
    <s v="http://pbs.twimg.com/profile_images/1082633921152602112/eT_CJ4n__normal.jpg"/>
    <x v="234"/>
    <d v="2019-08-16T00:00:00.000"/>
    <s v="11:29:43"/>
    <s v="https://twitter.com/ilmastovaalit/status/1162325560636264448"/>
    <m/>
    <m/>
    <s v="1162325560636264448"/>
    <m/>
    <b v="0"/>
    <n v="7"/>
    <s v=""/>
    <b v="0"/>
    <s v="fi"/>
    <m/>
    <s v=""/>
    <b v="0"/>
    <n v="3"/>
    <s v=""/>
    <s v="Twitter Web Client"/>
    <b v="0"/>
    <s v="1162325560636264448"/>
    <s v="Tweet"/>
    <n v="0"/>
    <n v="0"/>
    <m/>
    <m/>
    <m/>
    <m/>
    <m/>
    <m/>
    <m/>
    <m/>
    <n v="12"/>
    <s v="4"/>
    <s v="4"/>
    <n v="0"/>
    <n v="0"/>
    <n v="0"/>
    <n v="0"/>
    <n v="0"/>
    <n v="0"/>
    <n v="7"/>
    <n v="100"/>
    <n v="7"/>
  </r>
  <r>
    <s v="ilmastovaalit"/>
    <s v="ilmastovaalit"/>
    <m/>
    <m/>
    <m/>
    <m/>
    <m/>
    <m/>
    <m/>
    <m/>
    <s v="No"/>
    <n v="320"/>
    <m/>
    <m/>
    <x v="3"/>
    <d v="2019-08-16T17:02:06.000"/>
    <s v="Viikon kappale: Ultima Thule – My Land https://t.co/fDrJbrz3eu"/>
    <s v="https://www.vastarinta.com/viikon-kappale-ultima-thule-my-land/"/>
    <s v="vastarinta.com"/>
    <x v="0"/>
    <m/>
    <s v="http://pbs.twimg.com/profile_images/1082633921152602112/eT_CJ4n__normal.jpg"/>
    <x v="235"/>
    <d v="2019-08-16T00:00:00.000"/>
    <s v="17:02:06"/>
    <s v="https://twitter.com/ilmastovaalit/status/1162409210530783237"/>
    <m/>
    <m/>
    <s v="1162409210530783237"/>
    <m/>
    <b v="0"/>
    <n v="4"/>
    <s v=""/>
    <b v="0"/>
    <s v="et"/>
    <m/>
    <s v=""/>
    <b v="0"/>
    <n v="3"/>
    <s v=""/>
    <s v="Twitter Web Client"/>
    <b v="0"/>
    <s v="1162409210530783237"/>
    <s v="Tweet"/>
    <n v="0"/>
    <n v="0"/>
    <m/>
    <m/>
    <m/>
    <m/>
    <m/>
    <m/>
    <m/>
    <m/>
    <n v="12"/>
    <s v="4"/>
    <s v="4"/>
    <n v="0"/>
    <n v="0"/>
    <n v="0"/>
    <n v="0"/>
    <n v="0"/>
    <n v="0"/>
    <n v="6"/>
    <n v="100"/>
    <n v="6"/>
  </r>
  <r>
    <s v="ilmastovaalit"/>
    <s v="ilmastovaalit"/>
    <m/>
    <m/>
    <m/>
    <m/>
    <m/>
    <m/>
    <m/>
    <m/>
    <s v="No"/>
    <n v="321"/>
    <m/>
    <m/>
    <x v="3"/>
    <d v="2019-08-17T06:07:52.000"/>
    <s v="Lisää uusia peltipolpoja valtatie neljälle https://t.co/jBeYcHITts"/>
    <s v="https://www.vastarinta.com/lisaa-uusia-peltipolpoja-valtatie-neljalle/"/>
    <s v="vastarinta.com"/>
    <x v="0"/>
    <m/>
    <s v="http://pbs.twimg.com/profile_images/1082633921152602112/eT_CJ4n__normal.jpg"/>
    <x v="236"/>
    <d v="2019-08-17T00:00:00.000"/>
    <s v="06:07:52"/>
    <s v="https://twitter.com/ilmastovaalit/status/1162606952267931649"/>
    <m/>
    <m/>
    <s v="1162606952267931649"/>
    <m/>
    <b v="0"/>
    <n v="2"/>
    <s v=""/>
    <b v="0"/>
    <s v="fi"/>
    <m/>
    <s v=""/>
    <b v="0"/>
    <n v="1"/>
    <s v=""/>
    <s v="Twitter Web Client"/>
    <b v="0"/>
    <s v="1162606952267931649"/>
    <s v="Tweet"/>
    <n v="0"/>
    <n v="0"/>
    <m/>
    <m/>
    <m/>
    <m/>
    <m/>
    <m/>
    <m/>
    <m/>
    <n v="12"/>
    <s v="4"/>
    <s v="4"/>
    <n v="0"/>
    <n v="0"/>
    <n v="0"/>
    <n v="0"/>
    <n v="0"/>
    <n v="0"/>
    <n v="5"/>
    <n v="100"/>
    <n v="5"/>
  </r>
  <r>
    <s v="ilmastovaalit"/>
    <s v="ilmastovaalit"/>
    <m/>
    <m/>
    <m/>
    <m/>
    <m/>
    <m/>
    <m/>
    <m/>
    <s v="No"/>
    <n v="322"/>
    <m/>
    <m/>
    <x v="3"/>
    <d v="2019-08-17T07:24:57.000"/>
    <s v="Lisää suomalaisten rahaa Afrikkaan – hallitus nostaa kehitysyhteistyön määrää https://t.co/hI6czTcpc9"/>
    <s v="https://www.vastarinta.com/lisaa-suomalaisten-rahaa-afrikkaan-hallitus-nostaa-kehitysyhteistyon-maaraa/"/>
    <s v="vastarinta.com"/>
    <x v="0"/>
    <m/>
    <s v="http://pbs.twimg.com/profile_images/1082633921152602112/eT_CJ4n__normal.jpg"/>
    <x v="237"/>
    <d v="2019-08-17T00:00:00.000"/>
    <s v="07:24:57"/>
    <s v="https://twitter.com/ilmastovaalit/status/1162626352094171136"/>
    <m/>
    <m/>
    <s v="1162626352094171136"/>
    <m/>
    <b v="0"/>
    <n v="3"/>
    <s v=""/>
    <b v="0"/>
    <s v="fi"/>
    <m/>
    <s v=""/>
    <b v="0"/>
    <n v="2"/>
    <s v=""/>
    <s v="Twitter Web Client"/>
    <b v="0"/>
    <s v="1162626352094171136"/>
    <s v="Tweet"/>
    <n v="0"/>
    <n v="0"/>
    <m/>
    <m/>
    <m/>
    <m/>
    <m/>
    <m/>
    <m/>
    <m/>
    <n v="12"/>
    <s v="4"/>
    <s v="4"/>
    <n v="0"/>
    <n v="0"/>
    <n v="0"/>
    <n v="0"/>
    <n v="0"/>
    <n v="0"/>
    <n v="8"/>
    <n v="100"/>
    <n v="8"/>
  </r>
  <r>
    <s v="ilmastovaalit"/>
    <s v="ilmastovaalit"/>
    <m/>
    <m/>
    <m/>
    <m/>
    <m/>
    <m/>
    <m/>
    <m/>
    <s v="No"/>
    <n v="323"/>
    <m/>
    <m/>
    <x v="3"/>
    <d v="2019-08-17T10:02:33.000"/>
    <s v="Kaksi vuotta Turun monikulttuurisesta terrori-iskusta https://t.co/v0c1k3zvTq"/>
    <s v="https://www.vastarinta.com/kaksi-vuotta-turun-monikulttuurisesta-terrori-iskusta/"/>
    <s v="vastarinta.com"/>
    <x v="0"/>
    <m/>
    <s v="http://pbs.twimg.com/profile_images/1082633921152602112/eT_CJ4n__normal.jpg"/>
    <x v="238"/>
    <d v="2019-08-17T00:00:00.000"/>
    <s v="10:02:33"/>
    <s v="https://twitter.com/ilmastovaalit/status/1162666011272704000"/>
    <m/>
    <m/>
    <s v="1162666011272704000"/>
    <m/>
    <b v="0"/>
    <n v="9"/>
    <s v=""/>
    <b v="0"/>
    <s v="fi"/>
    <m/>
    <s v=""/>
    <b v="0"/>
    <n v="5"/>
    <s v=""/>
    <s v="Twitter Web Client"/>
    <b v="0"/>
    <s v="1162666011272704000"/>
    <s v="Tweet"/>
    <n v="0"/>
    <n v="0"/>
    <m/>
    <m/>
    <m/>
    <m/>
    <m/>
    <m/>
    <m/>
    <m/>
    <n v="12"/>
    <s v="4"/>
    <s v="4"/>
    <n v="0"/>
    <n v="0"/>
    <n v="0"/>
    <n v="0"/>
    <n v="0"/>
    <n v="0"/>
    <n v="6"/>
    <n v="100"/>
    <n v="6"/>
  </r>
  <r>
    <s v="ilmastovaalit"/>
    <s v="ilmastovaalit"/>
    <m/>
    <m/>
    <m/>
    <m/>
    <m/>
    <m/>
    <m/>
    <m/>
    <s v="No"/>
    <n v="324"/>
    <m/>
    <m/>
    <x v="3"/>
    <d v="2019-08-18T09:34:39.000"/>
    <s v="Epsteinin kotoa löydetty maalaus Bill Clintonista transuna https://t.co/OEyEmlt80f"/>
    <s v="https://www.vastarinta.com/epsteinin-kotoa-loydetty-maalaus-bill-clintonista-transuna/"/>
    <s v="vastarinta.com"/>
    <x v="0"/>
    <m/>
    <s v="http://pbs.twimg.com/profile_images/1082633921152602112/eT_CJ4n__normal.jpg"/>
    <x v="239"/>
    <d v="2019-08-18T00:00:00.000"/>
    <s v="09:34:39"/>
    <s v="https://twitter.com/ilmastovaalit/status/1163021381493112832"/>
    <m/>
    <m/>
    <s v="1163021381493112832"/>
    <m/>
    <b v="0"/>
    <n v="4"/>
    <s v=""/>
    <b v="0"/>
    <s v="fi"/>
    <m/>
    <s v=""/>
    <b v="0"/>
    <n v="2"/>
    <s v=""/>
    <s v="Twitter Web Client"/>
    <b v="0"/>
    <s v="1163021381493112832"/>
    <s v="Tweet"/>
    <n v="0"/>
    <n v="0"/>
    <m/>
    <m/>
    <m/>
    <m/>
    <m/>
    <m/>
    <m/>
    <m/>
    <n v="12"/>
    <s v="4"/>
    <s v="4"/>
    <n v="0"/>
    <n v="0"/>
    <n v="0"/>
    <n v="0"/>
    <n v="0"/>
    <n v="0"/>
    <n v="7"/>
    <n v="100"/>
    <n v="7"/>
  </r>
  <r>
    <s v="brookerpapper"/>
    <s v="ilmastovaalit"/>
    <m/>
    <m/>
    <m/>
    <m/>
    <m/>
    <m/>
    <m/>
    <m/>
    <s v="No"/>
    <n v="325"/>
    <m/>
    <m/>
    <x v="2"/>
    <d v="2019-08-17T10:32:02.000"/>
    <s v="Kaksi vuotta Turun monikulttuurisesta terrori-iskusta https://t.co/v0c1k3zvTq"/>
    <s v="https://www.vastarinta.com/kaksi-vuotta-turun-monikulttuurisesta-terrori-iskusta/"/>
    <s v="vastarinta.com"/>
    <x v="0"/>
    <m/>
    <s v="http://pbs.twimg.com/profile_images/1151281954484031489/mtgX5szv_normal.jpg"/>
    <x v="240"/>
    <d v="2019-08-17T00:00:00.000"/>
    <s v="10:32:02"/>
    <s v="https://twitter.com/brookerpapper/status/1162673434008150016"/>
    <m/>
    <m/>
    <s v="1162673434008150016"/>
    <m/>
    <b v="0"/>
    <n v="0"/>
    <s v=""/>
    <b v="0"/>
    <s v="fi"/>
    <m/>
    <s v=""/>
    <b v="0"/>
    <n v="5"/>
    <s v="1162666011272704000"/>
    <s v="Twitter for Android"/>
    <b v="0"/>
    <s v="1162666011272704000"/>
    <s v="Tweet"/>
    <n v="0"/>
    <n v="0"/>
    <m/>
    <m/>
    <m/>
    <m/>
    <m/>
    <m/>
    <m/>
    <m/>
    <n v="1"/>
    <s v="4"/>
    <s v="4"/>
    <n v="0"/>
    <n v="0"/>
    <n v="0"/>
    <n v="0"/>
    <n v="0"/>
    <n v="0"/>
    <n v="6"/>
    <n v="100"/>
    <n v="6"/>
  </r>
  <r>
    <s v="aseenkatkija"/>
    <s v="aseenkatkija"/>
    <m/>
    <m/>
    <m/>
    <m/>
    <m/>
    <m/>
    <m/>
    <m/>
    <s v="No"/>
    <n v="326"/>
    <m/>
    <m/>
    <x v="3"/>
    <d v="2019-08-18T14:29:31.000"/>
    <s v="Epsteinin kotoa löydetty maalaus Bill Clintonista transuna_x000a_https://t.co/mOx1pBdYc2 https://t.co/vRlaRpWu7v"/>
    <s v="https://www.vastarinta.com/epsteinin-kotoa-loydetty-maalaus-bill-clintonista-transuna/"/>
    <s v="vastarinta.com"/>
    <x v="0"/>
    <s v="https://pbs.twimg.com/media/ECQlQmDXYAA77rt.png"/>
    <s v="https://pbs.twimg.com/media/ECQlQmDXYAA77rt.png"/>
    <x v="241"/>
    <d v="2019-08-18T00:00:00.000"/>
    <s v="14:29:31"/>
    <s v="https://twitter.com/aseenkatkija/status/1163095584858918913"/>
    <m/>
    <m/>
    <s v="1163095584858918913"/>
    <m/>
    <b v="0"/>
    <n v="1"/>
    <s v=""/>
    <b v="0"/>
    <s v="fi"/>
    <m/>
    <s v=""/>
    <b v="0"/>
    <n v="0"/>
    <s v=""/>
    <s v="Twitter Web App"/>
    <b v="0"/>
    <s v="1163095584858918913"/>
    <s v="Tweet"/>
    <n v="0"/>
    <n v="0"/>
    <m/>
    <m/>
    <m/>
    <m/>
    <m/>
    <m/>
    <m/>
    <m/>
    <n v="2"/>
    <s v="4"/>
    <s v="4"/>
    <n v="0"/>
    <n v="0"/>
    <n v="0"/>
    <n v="0"/>
    <n v="0"/>
    <n v="0"/>
    <n v="7"/>
    <n v="100"/>
    <n v="7"/>
  </r>
  <r>
    <s v="aseenkatkija"/>
    <s v="aseenkatkija"/>
    <m/>
    <m/>
    <m/>
    <m/>
    <m/>
    <m/>
    <m/>
    <m/>
    <s v="No"/>
    <n v="327"/>
    <m/>
    <m/>
    <x v="3"/>
    <d v="2019-08-18T14:31:18.000"/>
    <s v="Xinmin-median mukaan globalistit ruokkivat Hong Kongin mellakoita erityisesti juutalaisen Carl Gershmanin johtaman National Endowment for Democracy -järjestön (NED) sekä juutalaisen George Sorosin johtaman Open Society Foundations -järjestön (OSF) kautta. _x000a_https://t.co/KaGe9UZB5R https://t.co/mykBYRKxkh"/>
    <s v="https://www.vastarinta.com/paikallismedia-soros-rahoittaa-hong-kongin-mellakoita/"/>
    <s v="vastarinta.com"/>
    <x v="0"/>
    <s v="https://pbs.twimg.com/ext_tw_video_thumb/1163096015383216129/pu/img/hOfqIy2albylFoZ0.jpg"/>
    <s v="https://pbs.twimg.com/ext_tw_video_thumb/1163096015383216129/pu/img/hOfqIy2albylFoZ0.jpg"/>
    <x v="242"/>
    <d v="2019-08-18T00:00:00.000"/>
    <s v="14:31:18"/>
    <s v="https://twitter.com/aseenkatkija/status/1163096036233089024"/>
    <m/>
    <m/>
    <s v="1163096036233089024"/>
    <m/>
    <b v="0"/>
    <n v="1"/>
    <s v=""/>
    <b v="0"/>
    <s v="fi"/>
    <m/>
    <s v=""/>
    <b v="0"/>
    <n v="1"/>
    <s v=""/>
    <s v="Twitter Web App"/>
    <b v="0"/>
    <s v="1163096036233089024"/>
    <s v="Tweet"/>
    <n v="0"/>
    <n v="0"/>
    <m/>
    <m/>
    <m/>
    <m/>
    <m/>
    <m/>
    <m/>
    <m/>
    <n v="2"/>
    <s v="4"/>
    <s v="4"/>
    <n v="0"/>
    <n v="0"/>
    <n v="0"/>
    <n v="0"/>
    <n v="0"/>
    <n v="0"/>
    <n v="30"/>
    <n v="100"/>
    <n v="30"/>
  </r>
  <r>
    <s v="brookerpapper"/>
    <s v="aseenkatkija"/>
    <m/>
    <m/>
    <m/>
    <m/>
    <m/>
    <m/>
    <m/>
    <m/>
    <s v="No"/>
    <n v="328"/>
    <m/>
    <m/>
    <x v="2"/>
    <d v="2019-08-18T14:39:06.000"/>
    <s v="Xinmin-median mukaan globalistit ruokkivat Hong Kongin mellakoita erityisesti juutalaisen Carl Gershmanin johtaman National Endowment for Democracy -järjestön (NED) sekä juutalaisen George Sorosin johtaman Open Society Foundations -järjestön (OSF) kautta. _x000a_https://t.co/KaGe9UZB5R https://t.co/mykBYRKxkh"/>
    <m/>
    <m/>
    <x v="0"/>
    <m/>
    <s v="http://pbs.twimg.com/profile_images/1151281954484031489/mtgX5szv_normal.jpg"/>
    <x v="243"/>
    <d v="2019-08-18T00:00:00.000"/>
    <s v="14:39:06"/>
    <s v="https://twitter.com/brookerpapper/status/1163097995614806016"/>
    <m/>
    <m/>
    <s v="1163097995614806016"/>
    <m/>
    <b v="0"/>
    <n v="0"/>
    <s v=""/>
    <b v="0"/>
    <s v="fi"/>
    <m/>
    <s v=""/>
    <b v="0"/>
    <n v="1"/>
    <s v="1163096036233089024"/>
    <s v="Twitter for Android"/>
    <b v="0"/>
    <s v="1163096036233089024"/>
    <s v="Tweet"/>
    <n v="0"/>
    <n v="0"/>
    <m/>
    <m/>
    <m/>
    <m/>
    <m/>
    <m/>
    <m/>
    <m/>
    <n v="1"/>
    <s v="4"/>
    <s v="4"/>
    <n v="0"/>
    <n v="0"/>
    <n v="0"/>
    <n v="0"/>
    <n v="0"/>
    <n v="0"/>
    <n v="30"/>
    <n v="100"/>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B15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6">
        <item x="0"/>
        <item x="1"/>
        <item x="2"/>
        <item x="3"/>
        <item x="4"/>
        <item t="default"/>
      </items>
    </pivotField>
  </pivotFields>
  <rowFields count="4">
    <field x="68"/>
    <field x="67"/>
    <field x="66"/>
    <field x="22"/>
  </rowFields>
  <rowItems count="130">
    <i>
      <x v="1"/>
    </i>
    <i r="1">
      <x v="4"/>
    </i>
    <i r="2">
      <x v="116"/>
    </i>
    <i r="3">
      <x v="14"/>
    </i>
    <i>
      <x v="3"/>
    </i>
    <i r="1">
      <x v="7"/>
    </i>
    <i r="2">
      <x v="198"/>
    </i>
    <i r="3">
      <x v="20"/>
    </i>
    <i r="1">
      <x v="8"/>
    </i>
    <i r="2">
      <x v="220"/>
    </i>
    <i r="3">
      <x v="18"/>
    </i>
    <i r="2">
      <x v="222"/>
    </i>
    <i r="3">
      <x v="7"/>
    </i>
    <i r="3">
      <x v="11"/>
    </i>
    <i r="3">
      <x v="18"/>
    </i>
    <i r="3">
      <x v="19"/>
    </i>
    <i r="3">
      <x v="21"/>
    </i>
    <i r="3">
      <x v="22"/>
    </i>
    <i r="3">
      <x v="23"/>
    </i>
    <i r="2">
      <x v="223"/>
    </i>
    <i r="3">
      <x v="8"/>
    </i>
    <i r="3">
      <x v="9"/>
    </i>
    <i r="3">
      <x v="11"/>
    </i>
    <i r="3">
      <x v="15"/>
    </i>
    <i r="3">
      <x v="18"/>
    </i>
    <i r="2">
      <x v="224"/>
    </i>
    <i r="3">
      <x v="11"/>
    </i>
    <i r="3">
      <x v="13"/>
    </i>
    <i r="3">
      <x v="14"/>
    </i>
    <i r="3">
      <x v="15"/>
    </i>
    <i r="3">
      <x v="16"/>
    </i>
    <i r="3">
      <x v="18"/>
    </i>
    <i r="3">
      <x v="19"/>
    </i>
    <i r="3">
      <x v="20"/>
    </i>
    <i r="3">
      <x v="21"/>
    </i>
    <i r="3">
      <x v="22"/>
    </i>
    <i r="3">
      <x v="23"/>
    </i>
    <i r="2">
      <x v="225"/>
    </i>
    <i r="3">
      <x v="3"/>
    </i>
    <i r="3">
      <x v="4"/>
    </i>
    <i r="3">
      <x v="6"/>
    </i>
    <i r="3">
      <x v="7"/>
    </i>
    <i r="3">
      <x v="8"/>
    </i>
    <i r="3">
      <x v="9"/>
    </i>
    <i r="3">
      <x v="10"/>
    </i>
    <i r="3">
      <x v="11"/>
    </i>
    <i r="3">
      <x v="16"/>
    </i>
    <i r="3">
      <x v="17"/>
    </i>
    <i r="3">
      <x v="18"/>
    </i>
    <i r="3">
      <x v="19"/>
    </i>
    <i r="3">
      <x v="20"/>
    </i>
    <i r="3">
      <x v="21"/>
    </i>
    <i r="3">
      <x v="22"/>
    </i>
    <i r="3">
      <x v="23"/>
    </i>
    <i r="3">
      <x v="24"/>
    </i>
    <i r="2">
      <x v="226"/>
    </i>
    <i r="3">
      <x v="2"/>
    </i>
    <i r="3">
      <x v="3"/>
    </i>
    <i r="3">
      <x v="4"/>
    </i>
    <i r="3">
      <x v="5"/>
    </i>
    <i r="3">
      <x v="7"/>
    </i>
    <i r="3">
      <x v="9"/>
    </i>
    <i r="3">
      <x v="10"/>
    </i>
    <i r="3">
      <x v="11"/>
    </i>
    <i r="3">
      <x v="12"/>
    </i>
    <i r="3">
      <x v="13"/>
    </i>
    <i r="3">
      <x v="14"/>
    </i>
    <i r="3">
      <x v="15"/>
    </i>
    <i r="3">
      <x v="18"/>
    </i>
    <i r="3">
      <x v="19"/>
    </i>
    <i r="3">
      <x v="20"/>
    </i>
    <i r="3">
      <x v="23"/>
    </i>
    <i r="3">
      <x v="24"/>
    </i>
    <i r="2">
      <x v="227"/>
    </i>
    <i r="3">
      <x v="1"/>
    </i>
    <i r="3">
      <x v="4"/>
    </i>
    <i r="3">
      <x v="7"/>
    </i>
    <i r="3">
      <x v="8"/>
    </i>
    <i r="3">
      <x v="9"/>
    </i>
    <i r="3">
      <x v="11"/>
    </i>
    <i r="3">
      <x v="12"/>
    </i>
    <i r="3">
      <x v="13"/>
    </i>
    <i r="3">
      <x v="14"/>
    </i>
    <i r="3">
      <x v="18"/>
    </i>
    <i r="3">
      <x v="21"/>
    </i>
    <i r="3">
      <x v="23"/>
    </i>
    <i r="3">
      <x v="24"/>
    </i>
    <i r="2">
      <x v="228"/>
    </i>
    <i r="3">
      <x v="1"/>
    </i>
    <i r="3">
      <x v="6"/>
    </i>
    <i r="3">
      <x v="7"/>
    </i>
    <i r="3">
      <x v="8"/>
    </i>
    <i r="3">
      <x v="10"/>
    </i>
    <i r="3">
      <x v="15"/>
    </i>
    <i r="3">
      <x v="17"/>
    </i>
    <i r="3">
      <x v="18"/>
    </i>
    <i r="3">
      <x v="19"/>
    </i>
    <i r="3">
      <x v="20"/>
    </i>
    <i r="2">
      <x v="229"/>
    </i>
    <i r="3">
      <x v="7"/>
    </i>
    <i r="3">
      <x v="11"/>
    </i>
    <i r="3">
      <x v="12"/>
    </i>
    <i r="3">
      <x v="17"/>
    </i>
    <i r="3">
      <x v="18"/>
    </i>
    <i r="3">
      <x v="19"/>
    </i>
    <i r="3">
      <x v="20"/>
    </i>
    <i r="3">
      <x v="21"/>
    </i>
    <i r="3">
      <x v="24"/>
    </i>
    <i r="2">
      <x v="230"/>
    </i>
    <i r="3">
      <x v="6"/>
    </i>
    <i r="3">
      <x v="7"/>
    </i>
    <i r="3">
      <x v="8"/>
    </i>
    <i r="3">
      <x v="11"/>
    </i>
    <i r="3">
      <x v="12"/>
    </i>
    <i r="3">
      <x v="14"/>
    </i>
    <i r="3">
      <x v="16"/>
    </i>
    <i r="3">
      <x v="17"/>
    </i>
    <i r="3">
      <x v="18"/>
    </i>
    <i r="3">
      <x v="19"/>
    </i>
    <i r="3">
      <x v="21"/>
    </i>
    <i r="3">
      <x v="23"/>
    </i>
    <i r="3">
      <x v="24"/>
    </i>
    <i r="2">
      <x v="231"/>
    </i>
    <i r="3">
      <x v="8"/>
    </i>
    <i r="3">
      <x v="10"/>
    </i>
    <i r="3">
      <x v="11"/>
    </i>
    <i r="3">
      <x v="12"/>
    </i>
    <i r="3">
      <x v="13"/>
    </i>
    <i r="3">
      <x v="15"/>
    </i>
    <i t="grand">
      <x/>
    </i>
  </rowItems>
  <colItems count="1">
    <i/>
  </colItems>
  <dataFields count="1">
    <dataField name="Määrä  /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Osittaja_Relationship" sourceName="Relationship">
  <pivotTables>
    <pivotTable tabId="15" name="TimeSeries"/>
  </pivotTables>
  <data>
    <tabular pivotCacheId="711609586">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Osittaja_Hashtags_in_Tweet" sourceName="Hashtags in Tweet">
  <pivotTables>
    <pivotTable tabId="15" name="TimeSeries"/>
  </pivotTables>
  <data>
    <tabular pivotCacheId="711609586">
      <items count="11">
        <i x="2" s="1"/>
        <i x="1" s="1"/>
        <i x="3" s="1"/>
        <i x="4" s="1"/>
        <i x="7" s="1"/>
        <i x="9" s="1"/>
        <i x="10" s="1"/>
        <i x="8" s="1"/>
        <i x="5" s="1"/>
        <i x="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Osittaja_Relationship" caption="Relationship" rowHeight="241300"/>
  <slicer name="Hashtags in Tweet" cache="Osittaja_Hashtags_in_Tweet" caption="Hashtags in Tweet" rowHeight="241300"/>
</slicers>
</file>

<file path=xl/tables/table1.xml><?xml version="1.0" encoding="utf-8"?>
<table xmlns="http://schemas.openxmlformats.org/spreadsheetml/2006/main" id="1" name="Edges" displayName="Edges" ref="A2:BN328" totalsRowShown="0" headerRowDxfId="500" dataDxfId="464">
  <autoFilter ref="A2:BN328"/>
  <tableColumns count="66">
    <tableColumn id="1" name="Vertex 1" dataDxfId="449"/>
    <tableColumn id="2" name="Vertex 2" dataDxfId="447"/>
    <tableColumn id="3" name="Color" dataDxfId="448"/>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54"/>
    <tableColumn id="7" name="ID" dataDxfId="466"/>
    <tableColumn id="9" name="Dynamic Filter" dataDxfId="465"/>
    <tableColumn id="8" name="Add Your Own Columns Here" dataDxfId="446"/>
    <tableColumn id="15" name="Relationship" dataDxfId="445"/>
    <tableColumn id="16" name="Relationship Date (UTC)" dataDxfId="444"/>
    <tableColumn id="17" name="Tweet" dataDxfId="443"/>
    <tableColumn id="18" name="URLs in Tweet" dataDxfId="442"/>
    <tableColumn id="19" name="Domains in Tweet" dataDxfId="441"/>
    <tableColumn id="20" name="Hashtags in Tweet" dataDxfId="440"/>
    <tableColumn id="21" name="Media in Tweet" dataDxfId="439"/>
    <tableColumn id="22" name="Tweet Image File" dataDxfId="438"/>
    <tableColumn id="23" name="Tweet Date (UTC)" dataDxfId="437"/>
    <tableColumn id="24" name="Date" dataDxfId="436"/>
    <tableColumn id="25" name="Time" dataDxfId="435"/>
    <tableColumn id="26" name="Twitter Page for Tweet" dataDxfId="434"/>
    <tableColumn id="27" name="Latitude" dataDxfId="433"/>
    <tableColumn id="28" name="Longitude" dataDxfId="432"/>
    <tableColumn id="29" name="Imported ID" dataDxfId="431"/>
    <tableColumn id="30" name="In-Reply-To Tweet ID" dataDxfId="430"/>
    <tableColumn id="31" name="Favorited" dataDxfId="429"/>
    <tableColumn id="32" name="Favorite Count" dataDxfId="428"/>
    <tableColumn id="33" name="In-Reply-To User ID" dataDxfId="427"/>
    <tableColumn id="34" name="Is Quote Status" dataDxfId="426"/>
    <tableColumn id="35" name="Language" dataDxfId="425"/>
    <tableColumn id="36" name="Possibly Sensitive" dataDxfId="424"/>
    <tableColumn id="37" name="Quoted Status ID" dataDxfId="423"/>
    <tableColumn id="38" name="Retweeted" dataDxfId="422"/>
    <tableColumn id="39" name="Retweet Count" dataDxfId="421"/>
    <tableColumn id="40" name="Retweet ID" dataDxfId="420"/>
    <tableColumn id="41" name="Source" dataDxfId="419"/>
    <tableColumn id="42" name="Truncated" dataDxfId="418"/>
    <tableColumn id="43" name="Unified Twitter ID" dataDxfId="417"/>
    <tableColumn id="44" name="Imported Tweet Type" dataDxfId="416"/>
    <tableColumn id="45" name="Added By Extended Analysis" dataDxfId="415"/>
    <tableColumn id="46" name="Corrected By Extended Analysis" dataDxfId="414"/>
    <tableColumn id="47" name="Place Bounding Box" dataDxfId="413"/>
    <tableColumn id="48" name="Place Country" dataDxfId="412"/>
    <tableColumn id="49" name="Place Country Code" dataDxfId="411"/>
    <tableColumn id="50" name="Place Full Name" dataDxfId="410"/>
    <tableColumn id="51" name="Place ID" dataDxfId="409"/>
    <tableColumn id="52" name="Place Name" dataDxfId="408"/>
    <tableColumn id="53" name="Place Type" dataDxfId="407"/>
    <tableColumn id="54" name="Place URL" dataDxfId="406"/>
    <tableColumn id="55" name="Edge Weight"/>
    <tableColumn id="56" name="Vertex 1 Group" dataDxfId="369">
      <calculatedColumnFormula>REPLACE(INDEX(GroupVertices[Group], MATCH(Edges[[#This Row],[Vertex 1]],GroupVertices[Vertex],0)),1,1,"")</calculatedColumnFormula>
    </tableColumn>
    <tableColumn id="57" name="Vertex 2 Group" dataDxfId="120">
      <calculatedColumnFormula>REPLACE(INDEX(GroupVertices[Group], MATCH(Edges[[#This Row],[Vertex 2]],GroupVertices[Vertex],0)),1,1,"")</calculatedColumnFormula>
    </tableColumn>
    <tableColumn id="58" name="Sentiment List #1: Positive Word Count" dataDxfId="119"/>
    <tableColumn id="59" name="Sentiment List #1: Positive Word Percentage (%)" dataDxfId="118"/>
    <tableColumn id="60" name="Sentiment List #2: Negative Word Count" dataDxfId="117"/>
    <tableColumn id="61" name="Sentiment List #2: Negative Word Percentage (%)" dataDxfId="116"/>
    <tableColumn id="62" name="Sentiment List #3: Angry/Violent Word Count" dataDxfId="115"/>
    <tableColumn id="63" name="Sentiment List #3: Angry/Violent Word Percentage (%)" dataDxfId="114"/>
    <tableColumn id="64" name="Non-categorized Word Count" dataDxfId="113"/>
    <tableColumn id="65" name="Non-categorized Word Percentage (%)" dataDxfId="112"/>
    <tableColumn id="66" name="Edge Content Word Count" dataDxfId="11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7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3" dataDxfId="352">
  <autoFilter ref="A1:V11"/>
  <tableColumns count="22">
    <tableColumn id="1" name="Top URLs in Tweet in Entire Graph" dataDxfId="351"/>
    <tableColumn id="2" name="Entire Graph Count" dataDxfId="350"/>
    <tableColumn id="3" name="Top URLs in Tweet in G1" dataDxfId="349"/>
    <tableColumn id="4" name="G1 Count" dataDxfId="348"/>
    <tableColumn id="5" name="Top URLs in Tweet in G2" dataDxfId="347"/>
    <tableColumn id="6" name="G2 Count" dataDxfId="346"/>
    <tableColumn id="7" name="Top URLs in Tweet in G3" dataDxfId="345"/>
    <tableColumn id="8" name="G3 Count" dataDxfId="344"/>
    <tableColumn id="9" name="Top URLs in Tweet in G4" dataDxfId="343"/>
    <tableColumn id="10" name="G4 Count" dataDxfId="342"/>
    <tableColumn id="11" name="Top URLs in Tweet in G5" dataDxfId="341"/>
    <tableColumn id="12" name="G5 Count" dataDxfId="340"/>
    <tableColumn id="13" name="Top URLs in Tweet in G6" dataDxfId="339"/>
    <tableColumn id="14" name="G6 Count" dataDxfId="338"/>
    <tableColumn id="15" name="Top URLs in Tweet in G7" dataDxfId="337"/>
    <tableColumn id="16" name="G7 Count" dataDxfId="336"/>
    <tableColumn id="17" name="Top URLs in Tweet in G8" dataDxfId="335"/>
    <tableColumn id="18" name="G8 Count" dataDxfId="334"/>
    <tableColumn id="19" name="Top URLs in Tweet in G9" dataDxfId="333"/>
    <tableColumn id="20" name="G9 Count" dataDxfId="332"/>
    <tableColumn id="21" name="Top URLs in Tweet in G10" dataDxfId="331"/>
    <tableColumn id="22" name="G10 Count" dataDxfId="330"/>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8" dataDxfId="327">
  <autoFilter ref="A14:V24"/>
  <tableColumns count="22">
    <tableColumn id="1" name="Top Domains in Tweet in Entire Graph" dataDxfId="326"/>
    <tableColumn id="2" name="Entire Graph Count" dataDxfId="325"/>
    <tableColumn id="3" name="Top Domains in Tweet in G1" dataDxfId="324"/>
    <tableColumn id="4" name="G1 Count" dataDxfId="323"/>
    <tableColumn id="5" name="Top Domains in Tweet in G2" dataDxfId="322"/>
    <tableColumn id="6" name="G2 Count" dataDxfId="321"/>
    <tableColumn id="7" name="Top Domains in Tweet in G3" dataDxfId="320"/>
    <tableColumn id="8" name="G3 Count" dataDxfId="319"/>
    <tableColumn id="9" name="Top Domains in Tweet in G4" dataDxfId="318"/>
    <tableColumn id="10" name="G4 Count" dataDxfId="317"/>
    <tableColumn id="11" name="Top Domains in Tweet in G5" dataDxfId="316"/>
    <tableColumn id="12" name="G5 Count" dataDxfId="315"/>
    <tableColumn id="13" name="Top Domains in Tweet in G6" dataDxfId="314"/>
    <tableColumn id="14" name="G6 Count" dataDxfId="313"/>
    <tableColumn id="15" name="Top Domains in Tweet in G7" dataDxfId="312"/>
    <tableColumn id="16" name="G7 Count" dataDxfId="311"/>
    <tableColumn id="17" name="Top Domains in Tweet in G8" dataDxfId="310"/>
    <tableColumn id="18" name="G8 Count" dataDxfId="309"/>
    <tableColumn id="19" name="Top Domains in Tweet in G9" dataDxfId="308"/>
    <tableColumn id="20" name="G9 Count" dataDxfId="307"/>
    <tableColumn id="21" name="Top Domains in Tweet in G10" dataDxfId="306"/>
    <tableColumn id="22" name="G10 Count" dataDxfId="30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3" dataDxfId="302">
  <autoFilter ref="A27:V37"/>
  <tableColumns count="22">
    <tableColumn id="1" name="Top Hashtags in Tweet in Entire Graph" dataDxfId="301"/>
    <tableColumn id="2" name="Entire Graph Count" dataDxfId="300"/>
    <tableColumn id="3" name="Top Hashtags in Tweet in G1" dataDxfId="299"/>
    <tableColumn id="4" name="G1 Count" dataDxfId="298"/>
    <tableColumn id="5" name="Top Hashtags in Tweet in G2" dataDxfId="297"/>
    <tableColumn id="6" name="G2 Count" dataDxfId="296"/>
    <tableColumn id="7" name="Top Hashtags in Tweet in G3" dataDxfId="295"/>
    <tableColumn id="8" name="G3 Count" dataDxfId="294"/>
    <tableColumn id="9" name="Top Hashtags in Tweet in G4" dataDxfId="293"/>
    <tableColumn id="10" name="G4 Count" dataDxfId="292"/>
    <tableColumn id="11" name="Top Hashtags in Tweet in G5" dataDxfId="291"/>
    <tableColumn id="12" name="G5 Count" dataDxfId="290"/>
    <tableColumn id="13" name="Top Hashtags in Tweet in G6" dataDxfId="289"/>
    <tableColumn id="14" name="G6 Count" dataDxfId="288"/>
    <tableColumn id="15" name="Top Hashtags in Tweet in G7" dataDxfId="287"/>
    <tableColumn id="16" name="G7 Count" dataDxfId="286"/>
    <tableColumn id="17" name="Top Hashtags in Tweet in G8" dataDxfId="285"/>
    <tableColumn id="18" name="G8 Count" dataDxfId="284"/>
    <tableColumn id="19" name="Top Hashtags in Tweet in G9" dataDxfId="283"/>
    <tableColumn id="20" name="G9 Count" dataDxfId="282"/>
    <tableColumn id="21" name="Top Hashtags in Tweet in G10" dataDxfId="281"/>
    <tableColumn id="22" name="G10 Count" dataDxfId="280"/>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8" dataDxfId="277">
  <autoFilter ref="A40:V50"/>
  <tableColumns count="22">
    <tableColumn id="1" name="Top Words in Tweet in Entire Graph" dataDxfId="276"/>
    <tableColumn id="2" name="Entire Graph Count" dataDxfId="275"/>
    <tableColumn id="3" name="Top Words in Tweet in G1" dataDxfId="274"/>
    <tableColumn id="4" name="G1 Count" dataDxfId="273"/>
    <tableColumn id="5" name="Top Words in Tweet in G2" dataDxfId="272"/>
    <tableColumn id="6" name="G2 Count" dataDxfId="271"/>
    <tableColumn id="7" name="Top Words in Tweet in G3" dataDxfId="270"/>
    <tableColumn id="8" name="G3 Count" dataDxfId="269"/>
    <tableColumn id="9" name="Top Words in Tweet in G4" dataDxfId="268"/>
    <tableColumn id="10" name="G4 Count" dataDxfId="267"/>
    <tableColumn id="11" name="Top Words in Tweet in G5" dataDxfId="266"/>
    <tableColumn id="12" name="G5 Count" dataDxfId="265"/>
    <tableColumn id="13" name="Top Words in Tweet in G6" dataDxfId="264"/>
    <tableColumn id="14" name="G6 Count" dataDxfId="263"/>
    <tableColumn id="15" name="Top Words in Tweet in G7" dataDxfId="262"/>
    <tableColumn id="16" name="G7 Count" dataDxfId="261"/>
    <tableColumn id="17" name="Top Words in Tweet in G8" dataDxfId="260"/>
    <tableColumn id="18" name="G8 Count" dataDxfId="259"/>
    <tableColumn id="19" name="Top Words in Tweet in G9" dataDxfId="258"/>
    <tableColumn id="20" name="G9 Count" dataDxfId="257"/>
    <tableColumn id="21" name="Top Words in Tweet in G10" dataDxfId="256"/>
    <tableColumn id="22" name="G10 Count" dataDxfId="255"/>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3" dataDxfId="252">
  <autoFilter ref="A53:V63"/>
  <tableColumns count="22">
    <tableColumn id="1" name="Top Word Pairs in Tweet in Entire Graph" dataDxfId="251"/>
    <tableColumn id="2" name="Entire Graph Count" dataDxfId="250"/>
    <tableColumn id="3" name="Top Word Pairs in Tweet in G1" dataDxfId="249"/>
    <tableColumn id="4" name="G1 Count" dataDxfId="248"/>
    <tableColumn id="5" name="Top Word Pairs in Tweet in G2" dataDxfId="247"/>
    <tableColumn id="6" name="G2 Count" dataDxfId="246"/>
    <tableColumn id="7" name="Top Word Pairs in Tweet in G3" dataDxfId="245"/>
    <tableColumn id="8" name="G3 Count" dataDxfId="244"/>
    <tableColumn id="9" name="Top Word Pairs in Tweet in G4" dataDxfId="243"/>
    <tableColumn id="10" name="G4 Count" dataDxfId="242"/>
    <tableColumn id="11" name="Top Word Pairs in Tweet in G5" dataDxfId="241"/>
    <tableColumn id="12" name="G5 Count" dataDxfId="240"/>
    <tableColumn id="13" name="Top Word Pairs in Tweet in G6" dataDxfId="239"/>
    <tableColumn id="14" name="G6 Count" dataDxfId="238"/>
    <tableColumn id="15" name="Top Word Pairs in Tweet in G7" dataDxfId="237"/>
    <tableColumn id="16" name="G7 Count" dataDxfId="236"/>
    <tableColumn id="17" name="Top Word Pairs in Tweet in G8" dataDxfId="235"/>
    <tableColumn id="18" name="G8 Count" dataDxfId="234"/>
    <tableColumn id="19" name="Top Word Pairs in Tweet in G9" dataDxfId="233"/>
    <tableColumn id="20" name="G9 Count" dataDxfId="232"/>
    <tableColumn id="21" name="Top Word Pairs in Tweet in G10" dataDxfId="231"/>
    <tableColumn id="22" name="G10 Count" dataDxfId="230"/>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6" totalsRowShown="0" headerRowDxfId="228" dataDxfId="227">
  <autoFilter ref="A66:V76"/>
  <tableColumns count="22">
    <tableColumn id="1" name="Top Replied-To in Entire Graph" dataDxfId="226"/>
    <tableColumn id="2" name="Entire Graph Count" dataDxfId="222"/>
    <tableColumn id="3" name="Top Replied-To in G1" dataDxfId="221"/>
    <tableColumn id="4" name="G1 Count" dataDxfId="218"/>
    <tableColumn id="5" name="Top Replied-To in G2" dataDxfId="217"/>
    <tableColumn id="6" name="G2 Count" dataDxfId="214"/>
    <tableColumn id="7" name="Top Replied-To in G3" dataDxfId="213"/>
    <tableColumn id="8" name="G3 Count" dataDxfId="210"/>
    <tableColumn id="9" name="Top Replied-To in G4" dataDxfId="209"/>
    <tableColumn id="10" name="G4 Count" dataDxfId="206"/>
    <tableColumn id="11" name="Top Replied-To in G5" dataDxfId="205"/>
    <tableColumn id="12" name="G5 Count" dataDxfId="202"/>
    <tableColumn id="13" name="Top Replied-To in G6" dataDxfId="201"/>
    <tableColumn id="14" name="G6 Count" dataDxfId="198"/>
    <tableColumn id="15" name="Top Replied-To in G7" dataDxfId="197"/>
    <tableColumn id="16" name="G7 Count" dataDxfId="194"/>
    <tableColumn id="17" name="Top Replied-To in G8" dataDxfId="193"/>
    <tableColumn id="18" name="G8 Count" dataDxfId="190"/>
    <tableColumn id="19" name="Top Replied-To in G9" dataDxfId="189"/>
    <tableColumn id="20" name="G9 Count" dataDxfId="186"/>
    <tableColumn id="21" name="Top Replied-To in G10" dataDxfId="185"/>
    <tableColumn id="22" name="G10 Count" dataDxfId="18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V89" totalsRowShown="0" headerRowDxfId="225" dataDxfId="224">
  <autoFilter ref="A79:V89"/>
  <tableColumns count="22">
    <tableColumn id="1" name="Top Mentioned in Entire Graph" dataDxfId="223"/>
    <tableColumn id="2" name="Entire Graph Count" dataDxfId="220"/>
    <tableColumn id="3" name="Top Mentioned in G1" dataDxfId="219"/>
    <tableColumn id="4" name="G1 Count" dataDxfId="216"/>
    <tableColumn id="5" name="Top Mentioned in G2" dataDxfId="215"/>
    <tableColumn id="6" name="G2 Count" dataDxfId="212"/>
    <tableColumn id="7" name="Top Mentioned in G3" dataDxfId="211"/>
    <tableColumn id="8" name="G3 Count" dataDxfId="208"/>
    <tableColumn id="9" name="Top Mentioned in G4" dataDxfId="207"/>
    <tableColumn id="10" name="G4 Count" dataDxfId="204"/>
    <tableColumn id="11" name="Top Mentioned in G5" dataDxfId="203"/>
    <tableColumn id="12" name="G5 Count" dataDxfId="200"/>
    <tableColumn id="13" name="Top Mentioned in G6" dataDxfId="199"/>
    <tableColumn id="14" name="G6 Count" dataDxfId="196"/>
    <tableColumn id="15" name="Top Mentioned in G7" dataDxfId="195"/>
    <tableColumn id="16" name="G7 Count" dataDxfId="192"/>
    <tableColumn id="17" name="Top Mentioned in G8" dataDxfId="191"/>
    <tableColumn id="18" name="G8 Count" dataDxfId="188"/>
    <tableColumn id="19" name="Top Mentioned in G9" dataDxfId="187"/>
    <tableColumn id="20" name="G9 Count" dataDxfId="183"/>
    <tableColumn id="21" name="Top Mentioned in G10" dataDxfId="182"/>
    <tableColumn id="22" name="G10 Count" dataDxfId="18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V102" totalsRowShown="0" headerRowDxfId="178" dataDxfId="177">
  <autoFilter ref="A92:V102"/>
  <tableColumns count="22">
    <tableColumn id="1" name="Top Tweeters in Entire Graph" dataDxfId="176"/>
    <tableColumn id="2" name="Entire Graph Count" dataDxfId="175"/>
    <tableColumn id="3" name="Top Tweeters in G1" dataDxfId="174"/>
    <tableColumn id="4" name="G1 Count" dataDxfId="173"/>
    <tableColumn id="5" name="Top Tweeters in G2" dataDxfId="172"/>
    <tableColumn id="6" name="G2 Count" dataDxfId="171"/>
    <tableColumn id="7" name="Top Tweeters in G3" dataDxfId="170"/>
    <tableColumn id="8" name="G3 Count" dataDxfId="169"/>
    <tableColumn id="9" name="Top Tweeters in G4" dataDxfId="168"/>
    <tableColumn id="10" name="G4 Count" dataDxfId="167"/>
    <tableColumn id="11" name="Top Tweeters in G5" dataDxfId="166"/>
    <tableColumn id="12" name="G5 Count" dataDxfId="165"/>
    <tableColumn id="13" name="Top Tweeters in G6" dataDxfId="164"/>
    <tableColumn id="14" name="G6 Count" dataDxfId="163"/>
    <tableColumn id="15" name="Top Tweeters in G7" dataDxfId="162"/>
    <tableColumn id="16" name="G7 Count" dataDxfId="161"/>
    <tableColumn id="17" name="Top Tweeters in G8" dataDxfId="160"/>
    <tableColumn id="18" name="G8 Count" dataDxfId="159"/>
    <tableColumn id="19" name="Top Tweeters in G9" dataDxfId="158"/>
    <tableColumn id="20" name="G9 Count" dataDxfId="157"/>
    <tableColumn id="21" name="Top Tweeters in G10" dataDxfId="156"/>
    <tableColumn id="22" name="G10 Count" dataDxfId="155"/>
  </tableColumns>
  <tableStyleInfo name="NodeXL Table" showFirstColumn="0" showLastColumn="0" showRowStripes="1" showColumnStripes="0"/>
</table>
</file>

<file path=xl/tables/table19.xml><?xml version="1.0" encoding="utf-8"?>
<table xmlns="http://schemas.openxmlformats.org/spreadsheetml/2006/main" id="19" name="Words" displayName="Words" ref="A1:G1096" totalsRowShown="0" headerRowDxfId="143" dataDxfId="142">
  <autoFilter ref="A1:G1096"/>
  <tableColumns count="7">
    <tableColumn id="1" name="Word" dataDxfId="141"/>
    <tableColumn id="2" name="Count" dataDxfId="140"/>
    <tableColumn id="3" name="Salience" dataDxfId="139"/>
    <tableColumn id="4" name="Group" dataDxfId="138"/>
    <tableColumn id="5" name="Word on Sentiment List #1: Positive" dataDxfId="137"/>
    <tableColumn id="6" name="Word on Sentiment List #2: Negative" dataDxfId="136"/>
    <tableColumn id="7" name="Word on Sentiment List #3: Angry/Violent" dataDxfId="13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5" totalsRowShown="0" headerRowDxfId="499" dataDxfId="450">
  <autoFilter ref="A2:BT215"/>
  <tableColumns count="72">
    <tableColumn id="1" name="Vertex" dataDxfId="463"/>
    <tableColumn id="72" name="Subgraph"/>
    <tableColumn id="2" name="Color" dataDxfId="462"/>
    <tableColumn id="5" name="Shape" dataDxfId="461"/>
    <tableColumn id="6" name="Size" dataDxfId="460"/>
    <tableColumn id="4" name="Opacity" dataDxfId="386"/>
    <tableColumn id="7" name="Image File" dataDxfId="384"/>
    <tableColumn id="3" name="Visibility" dataDxfId="385"/>
    <tableColumn id="10" name="Label" dataDxfId="459"/>
    <tableColumn id="16" name="Label Fill Color" dataDxfId="458"/>
    <tableColumn id="9" name="Label Position" dataDxfId="380"/>
    <tableColumn id="8" name="Tooltip" dataDxfId="378"/>
    <tableColumn id="18" name="Layout Order" dataDxfId="379"/>
    <tableColumn id="13" name="X" dataDxfId="457"/>
    <tableColumn id="14" name="Y" dataDxfId="456"/>
    <tableColumn id="12" name="Locked?" dataDxfId="455"/>
    <tableColumn id="19" name="Polar R" dataDxfId="454"/>
    <tableColumn id="20" name="Polar Angle" dataDxfId="453"/>
    <tableColumn id="21" name="Degree" dataDxfId="79"/>
    <tableColumn id="22" name="In-Degree" dataDxfId="78"/>
    <tableColumn id="23" name="Out-Degree" dataDxfId="76"/>
    <tableColumn id="24" name="Betweenness Centrality" dataDxfId="77"/>
    <tableColumn id="25" name="Closeness Centrality" dataDxfId="81"/>
    <tableColumn id="26" name="Eigenvector Centrality" dataDxfId="80"/>
    <tableColumn id="15" name="PageRank" dataDxfId="75"/>
    <tableColumn id="27" name="Clustering Coefficient" dataDxfId="73"/>
    <tableColumn id="29" name="Reciprocated Vertex Pair Ratio" dataDxfId="74"/>
    <tableColumn id="11" name="ID" dataDxfId="452"/>
    <tableColumn id="28" name="Dynamic Filter" dataDxfId="451"/>
    <tableColumn id="17" name="Add Your Own Columns Here" dataDxfId="405"/>
    <tableColumn id="30" name="Name" dataDxfId="404"/>
    <tableColumn id="31" name="Followed" dataDxfId="403"/>
    <tableColumn id="32" name="Followers" dataDxfId="402"/>
    <tableColumn id="33" name="Tweets" dataDxfId="401"/>
    <tableColumn id="34" name="Favorites" dataDxfId="400"/>
    <tableColumn id="35" name="Time Zone UTC Offset (Seconds)" dataDxfId="399"/>
    <tableColumn id="36" name="Description" dataDxfId="398"/>
    <tableColumn id="37" name="Location" dataDxfId="397"/>
    <tableColumn id="38" name="Web" dataDxfId="396"/>
    <tableColumn id="39" name="Time Zone" dataDxfId="395"/>
    <tableColumn id="40" name="Joined Twitter Date (UTC)" dataDxfId="394"/>
    <tableColumn id="41" name="Profile Banner Url" dataDxfId="393"/>
    <tableColumn id="42" name="Default Profile" dataDxfId="392"/>
    <tableColumn id="43" name="Default Profile Image" dataDxfId="391"/>
    <tableColumn id="44" name="Geo Enabled" dataDxfId="390"/>
    <tableColumn id="45" name="Language" dataDxfId="389"/>
    <tableColumn id="46" name="Listed Count" dataDxfId="388"/>
    <tableColumn id="47" name="Profile Background Image Url" dataDxfId="387"/>
    <tableColumn id="48" name="Verified" dataDxfId="383"/>
    <tableColumn id="49" name="Custom Menu Item Text" dataDxfId="382"/>
    <tableColumn id="50" name="Custom Menu Item Action" dataDxfId="381"/>
    <tableColumn id="51" name="Tweeted Search Term?" dataDxfId="370"/>
    <tableColumn id="52" name="Vertex Group" dataDxfId="153">
      <calculatedColumnFormula>REPLACE(INDEX(GroupVertices[Group], MATCH(Vertices[[#This Row],[Vertex]],GroupVertices[Vertex],0)),1,1,"")</calculatedColumnFormula>
    </tableColumn>
    <tableColumn id="53" name="Top URLs in Tweet by Count" dataDxfId="152"/>
    <tableColumn id="54" name="Top URLs in Tweet by Salience" dataDxfId="151"/>
    <tableColumn id="55" name="Top Domains in Tweet by Count" dataDxfId="150"/>
    <tableColumn id="56" name="Top Domains in Tweet by Salience" dataDxfId="149"/>
    <tableColumn id="57" name="Top Hashtags in Tweet by Count" dataDxfId="148"/>
    <tableColumn id="58" name="Top Hashtags in Tweet by Salience" dataDxfId="147"/>
    <tableColumn id="59" name="Top Words in Tweet by Count" dataDxfId="146"/>
    <tableColumn id="60" name="Top Words in Tweet by Salience" dataDxfId="145"/>
    <tableColumn id="61" name="Top Word Pairs in Tweet by Count" dataDxfId="144"/>
    <tableColumn id="62" name="Top Word Pairs in Tweet by Salience" dataDxfId="110"/>
    <tableColumn id="63" name="Sentiment List #1: Positive Word Count" dataDxfId="109"/>
    <tableColumn id="64" name="Sentiment List #1: Positive Word Percentage (%)" dataDxfId="108"/>
    <tableColumn id="65" name="Sentiment List #2: Negative Word Count" dataDxfId="107"/>
    <tableColumn id="66" name="Sentiment List #2: Negative Word Percentage (%)" dataDxfId="106"/>
    <tableColumn id="67" name="Sentiment List #3: Angry/Violent Word Count" dataDxfId="105"/>
    <tableColumn id="68" name="Sentiment List #3: Angry/Violent Word Percentage (%)" dataDxfId="104"/>
    <tableColumn id="69" name="Non-categorized Word Count" dataDxfId="103"/>
    <tableColumn id="70" name="Non-categorized Word Percentage (%)" dataDxfId="102"/>
    <tableColumn id="71" name="Vertex Content Word Count" dataDxfId="101"/>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016" totalsRowShown="0" headerRowDxfId="134" dataDxfId="133">
  <autoFilter ref="A1:L1016"/>
  <tableColumns count="12">
    <tableColumn id="1" name="Word 1" dataDxfId="132"/>
    <tableColumn id="2" name="Word 2" dataDxfId="131"/>
    <tableColumn id="3" name="Count" dataDxfId="130"/>
    <tableColumn id="4" name="Salience" dataDxfId="129"/>
    <tableColumn id="5" name="Mutual Information" dataDxfId="128"/>
    <tableColumn id="6" name="Group" dataDxfId="127"/>
    <tableColumn id="7" name="Word1 on Sentiment List #1: Positive" dataDxfId="126"/>
    <tableColumn id="8" name="Word1 on Sentiment List #2: Negative" dataDxfId="125"/>
    <tableColumn id="9" name="Word1 on Sentiment List #3: Angry/Violent" dataDxfId="124"/>
    <tableColumn id="10" name="Word2 on Sentiment List #1: Positive" dataDxfId="123"/>
    <tableColumn id="11" name="Word2 on Sentiment List #2: Negative" dataDxfId="122"/>
    <tableColumn id="12" name="Word2 on Sentiment List #3: Angry/Violent" dataDxfId="121"/>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1" totalsRowShown="0" headerRowDxfId="90" dataDxfId="89">
  <autoFilter ref="A2:C31"/>
  <tableColumns count="3">
    <tableColumn id="1" name="Group 1" dataDxfId="88"/>
    <tableColumn id="2" name="Group 2" dataDxfId="87"/>
    <tableColumn id="3" name="Edges" dataDxfId="86"/>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3" dataDxfId="82">
  <autoFilter ref="A1:B7"/>
  <tableColumns count="2">
    <tableColumn id="1" name="Key" dataDxfId="68"/>
    <tableColumn id="2" name="Value" dataDxfId="67"/>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N248" totalsRowShown="0" headerRowDxfId="66" dataDxfId="65">
  <autoFilter ref="A2:BN24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MATCH(Edges25[[#This Row],[Vertex 1]],GroupVertices[Vertex],0)),1,1,"")</calculatedColumnFormula>
    </tableColumn>
    <tableColumn id="57" name="Vertex 2 Group" dataDxfId="9">
      <calculatedColumnFormula>REPLACE(INDEX(GroupVertices[Group], MATCH(Edges25[[#This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2" dataDxfId="71">
  <autoFilter ref="A1:B11"/>
  <tableColumns count="2">
    <tableColumn id="1" name="Top 10 Vertices, Ranked by Betweenness Centrality" dataDxfId="70"/>
    <tableColumn id="2" name="Betweenness Centrality" dataDxfId="69"/>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0" totalsRowShown="0" headerRowDxfId="498">
  <autoFilter ref="A2:AO30"/>
  <tableColumns count="41">
    <tableColumn id="1" name="Group" dataDxfId="377"/>
    <tableColumn id="2" name="Vertex Color" dataDxfId="376"/>
    <tableColumn id="3" name="Vertex Shape" dataDxfId="374"/>
    <tableColumn id="22" name="Visibility" dataDxfId="375"/>
    <tableColumn id="4" name="Collapsed?"/>
    <tableColumn id="18" name="Label" dataDxfId="497"/>
    <tableColumn id="20" name="Collapsed X"/>
    <tableColumn id="21" name="Collapsed Y"/>
    <tableColumn id="6" name="ID" dataDxfId="496"/>
    <tableColumn id="19" name="Collapsed Properties" dataDxfId="368"/>
    <tableColumn id="5" name="Vertices" dataDxfId="367"/>
    <tableColumn id="7" name="Unique Edges" dataDxfId="366"/>
    <tableColumn id="8" name="Edges With Duplicates" dataDxfId="365"/>
    <tableColumn id="9" name="Total Edges" dataDxfId="364"/>
    <tableColumn id="10" name="Self-Loops" dataDxfId="363"/>
    <tableColumn id="24" name="Reciprocated Vertex Pair Ratio" dataDxfId="362"/>
    <tableColumn id="25" name="Reciprocated Edge Ratio" dataDxfId="361"/>
    <tableColumn id="11" name="Connected Components" dataDxfId="360"/>
    <tableColumn id="12" name="Single-Vertex Connected Components" dataDxfId="359"/>
    <tableColumn id="13" name="Maximum Vertices in a Connected Component" dataDxfId="358"/>
    <tableColumn id="14" name="Maximum Edges in a Connected Component" dataDxfId="357"/>
    <tableColumn id="15" name="Maximum Geodesic Distance (Diameter)" dataDxfId="356"/>
    <tableColumn id="16" name="Average Geodesic Distance" dataDxfId="355"/>
    <tableColumn id="17" name="Graph Density" dataDxfId="329"/>
    <tableColumn id="23" name="Top URLs in Tweet" dataDxfId="304"/>
    <tableColumn id="26" name="Top Domains in Tweet" dataDxfId="279"/>
    <tableColumn id="27" name="Top Hashtags in Tweet" dataDxfId="254"/>
    <tableColumn id="28" name="Top Words in Tweet" dataDxfId="229"/>
    <tableColumn id="29" name="Top Word Pairs in Tweet" dataDxfId="180"/>
    <tableColumn id="30" name="Top Replied-To in Tweet" dataDxfId="179"/>
    <tableColumn id="31" name="Top Mentioned in Tweet" dataDxfId="154"/>
    <tableColumn id="32" name="Top Tweeters" dataDxfId="100"/>
    <tableColumn id="33" name="Sentiment List #1: Positive Word Count" dataDxfId="99"/>
    <tableColumn id="34" name="Sentiment List #1: Positive Word Percentage (%)" dataDxfId="98"/>
    <tableColumn id="35" name="Sentiment List #2: Negative Word Count" dataDxfId="97"/>
    <tableColumn id="36" name="Sentiment List #2: Negative Word Percentage (%)" dataDxfId="96"/>
    <tableColumn id="37" name="Sentiment List #3: Angry/Violent Word Count" dataDxfId="95"/>
    <tableColumn id="38" name="Sentiment List #3: Angry/Violent Word Percentage (%)" dataDxfId="94"/>
    <tableColumn id="39" name="Non-categorized Word Count" dataDxfId="93"/>
    <tableColumn id="40" name="Non-categorized Word Percentage (%)" dataDxfId="92"/>
    <tableColumn id="41" name="Group Content Word Count" dataDxfId="9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4" totalsRowShown="0" headerRowDxfId="495" dataDxfId="494">
  <autoFilter ref="A1:C214"/>
  <tableColumns count="3">
    <tableColumn id="1" name="Group" dataDxfId="373"/>
    <tableColumn id="2" name="Vertex" dataDxfId="372"/>
    <tableColumn id="3" name="Vertex ID" dataDxfId="37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3" totalsRowShown="0">
  <autoFilter ref="A1:B33"/>
  <tableColumns count="2">
    <tableColumn id="1" name="Graph Metric" dataDxfId="85"/>
    <tableColumn id="2" name="Value" dataDxfId="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93"/>
    <tableColumn id="2" name="Degree Frequency" dataDxfId="492">
      <calculatedColumnFormula>COUNTIF(Vertices[Degree], "&gt;= " &amp; D2) - COUNTIF(Vertices[Degree], "&gt;=" &amp; D3)</calculatedColumnFormula>
    </tableColumn>
    <tableColumn id="3" name="In-Degree Bin" dataDxfId="491"/>
    <tableColumn id="4" name="In-Degree Frequency" dataDxfId="490">
      <calculatedColumnFormula>COUNTIF(Vertices[In-Degree], "&gt;= " &amp; F2) - COUNTIF(Vertices[In-Degree], "&gt;=" &amp; F3)</calculatedColumnFormula>
    </tableColumn>
    <tableColumn id="5" name="Out-Degree Bin" dataDxfId="489"/>
    <tableColumn id="6" name="Out-Degree Frequency" dataDxfId="488">
      <calculatedColumnFormula>COUNTIF(Vertices[Out-Degree], "&gt;= " &amp; H2) - COUNTIF(Vertices[Out-Degree], "&gt;=" &amp; H3)</calculatedColumnFormula>
    </tableColumn>
    <tableColumn id="7" name="Betweenness Centrality Bin" dataDxfId="487"/>
    <tableColumn id="8" name="Betweenness Centrality Frequency" dataDxfId="486">
      <calculatedColumnFormula>COUNTIF(Vertices[Betweenness Centrality], "&gt;= " &amp; J2) - COUNTIF(Vertices[Betweenness Centrality], "&gt;=" &amp; J3)</calculatedColumnFormula>
    </tableColumn>
    <tableColumn id="9" name="Closeness Centrality Bin" dataDxfId="485"/>
    <tableColumn id="10" name="Closeness Centrality Frequency" dataDxfId="484">
      <calculatedColumnFormula>COUNTIF(Vertices[Closeness Centrality], "&gt;= " &amp; L2) - COUNTIF(Vertices[Closeness Centrality], "&gt;=" &amp; L3)</calculatedColumnFormula>
    </tableColumn>
    <tableColumn id="11" name="Eigenvector Centrality Bin" dataDxfId="483"/>
    <tableColumn id="12" name="Eigenvector Centrality Frequency" dataDxfId="482">
      <calculatedColumnFormula>COUNTIF(Vertices[Eigenvector Centrality], "&gt;= " &amp; N2) - COUNTIF(Vertices[Eigenvector Centrality], "&gt;=" &amp; N3)</calculatedColumnFormula>
    </tableColumn>
    <tableColumn id="18" name="PageRank Bin" dataDxfId="481"/>
    <tableColumn id="17" name="PageRank Frequency" dataDxfId="480">
      <calculatedColumnFormula>COUNTIF(Vertices[Eigenvector Centrality], "&gt;= " &amp; P2) - COUNTIF(Vertices[Eigenvector Centrality], "&gt;=" &amp; P3)</calculatedColumnFormula>
    </tableColumn>
    <tableColumn id="13" name="Clustering Coefficient Bin" dataDxfId="479"/>
    <tableColumn id="14" name="Clustering Coefficient Frequency" dataDxfId="478">
      <calculatedColumnFormula>COUNTIF(Vertices[Clustering Coefficient], "&gt;= " &amp; R2) - COUNTIF(Vertices[Clustering Coefficient], "&gt;=" &amp; R3)</calculatedColumnFormula>
    </tableColumn>
    <tableColumn id="15" name="Dynamic Filter Bin" dataDxfId="477"/>
    <tableColumn id="16" name="Dynamic Filter Frequency" dataDxfId="47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7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GShXZy32dT" TargetMode="External" /><Relationship Id="rId2" Type="http://schemas.openxmlformats.org/officeDocument/2006/relationships/hyperlink" Target="https://t.co/nnIqVCBxJI" TargetMode="External" /><Relationship Id="rId3" Type="http://schemas.openxmlformats.org/officeDocument/2006/relationships/hyperlink" Target="https://t.co/h0jet9zGxY" TargetMode="External" /><Relationship Id="rId4" Type="http://schemas.openxmlformats.org/officeDocument/2006/relationships/hyperlink" Target="https://t.co/dfIwIEV03w" TargetMode="External" /><Relationship Id="rId5" Type="http://schemas.openxmlformats.org/officeDocument/2006/relationships/hyperlink" Target="https://t.co/uPEwuNa0Uc" TargetMode="External" /><Relationship Id="rId6" Type="http://schemas.openxmlformats.org/officeDocument/2006/relationships/hyperlink" Target="https://t.co/IZXbrj2v82" TargetMode="External" /><Relationship Id="rId7" Type="http://schemas.openxmlformats.org/officeDocument/2006/relationships/hyperlink" Target="https://t.co/mtsxLoOnsF" TargetMode="External" /><Relationship Id="rId8" Type="http://schemas.openxmlformats.org/officeDocument/2006/relationships/hyperlink" Target="https://t.co/P7bs2ScJCj" TargetMode="External" /><Relationship Id="rId9" Type="http://schemas.openxmlformats.org/officeDocument/2006/relationships/hyperlink" Target="https://t.co/hP7j1R83CR" TargetMode="External" /><Relationship Id="rId10" Type="http://schemas.openxmlformats.org/officeDocument/2006/relationships/hyperlink" Target="https://t.co/m7poOcPi76" TargetMode="External" /><Relationship Id="rId11" Type="http://schemas.openxmlformats.org/officeDocument/2006/relationships/hyperlink" Target="https://t.co/TNuWbotK8g" TargetMode="External" /><Relationship Id="rId12" Type="http://schemas.openxmlformats.org/officeDocument/2006/relationships/hyperlink" Target="https://t.co/unFzAYlIeg" TargetMode="External" /><Relationship Id="rId13" Type="http://schemas.openxmlformats.org/officeDocument/2006/relationships/hyperlink" Target="https://t.co/rIyz5Vsq5Q" TargetMode="External" /><Relationship Id="rId14" Type="http://schemas.openxmlformats.org/officeDocument/2006/relationships/hyperlink" Target="https://t.co/v8V3T1XDxw" TargetMode="External" /><Relationship Id="rId15" Type="http://schemas.openxmlformats.org/officeDocument/2006/relationships/hyperlink" Target="https://t.co/V07KUe2qM4" TargetMode="External" /><Relationship Id="rId16" Type="http://schemas.openxmlformats.org/officeDocument/2006/relationships/hyperlink" Target="https://t.co/9mwpYd1GHo" TargetMode="External" /><Relationship Id="rId17" Type="http://schemas.openxmlformats.org/officeDocument/2006/relationships/hyperlink" Target="https://t.co/lL0jfHVtfy" TargetMode="External" /><Relationship Id="rId18" Type="http://schemas.openxmlformats.org/officeDocument/2006/relationships/hyperlink" Target="https://t.co/H3zSr4mahM" TargetMode="External" /><Relationship Id="rId19" Type="http://schemas.openxmlformats.org/officeDocument/2006/relationships/hyperlink" Target="https://t.co/HyWQ0KPuQw" TargetMode="External" /><Relationship Id="rId20" Type="http://schemas.openxmlformats.org/officeDocument/2006/relationships/hyperlink" Target="https://t.co/MIYVrQoQzG" TargetMode="External" /><Relationship Id="rId21" Type="http://schemas.openxmlformats.org/officeDocument/2006/relationships/hyperlink" Target="https://t.co/ajit1nEhM9" TargetMode="External" /><Relationship Id="rId22" Type="http://schemas.openxmlformats.org/officeDocument/2006/relationships/hyperlink" Target="https://t.co/QEjhy6GRrZ" TargetMode="External" /><Relationship Id="rId23" Type="http://schemas.openxmlformats.org/officeDocument/2006/relationships/hyperlink" Target="https://t.co/aiptzPvB4D" TargetMode="External" /><Relationship Id="rId24" Type="http://schemas.openxmlformats.org/officeDocument/2006/relationships/hyperlink" Target="https://redox.dk/nyheder/mosbjerg-2015-hoejrefloejs-vips-og-blood-honour-sympatisoerer/" TargetMode="External" /><Relationship Id="rId25" Type="http://schemas.openxmlformats.org/officeDocument/2006/relationships/hyperlink" Target="https://www.spreaker.com/user/nordiskradio" TargetMode="External" /><Relationship Id="rId26" Type="http://schemas.openxmlformats.org/officeDocument/2006/relationships/hyperlink" Target="https://www.vastarinta.com/juutalaisen-pedofiilijohtaja-jeffrey-epsteinin-itsemurha-herattaa-kysymyksia/" TargetMode="External" /><Relationship Id="rId27" Type="http://schemas.openxmlformats.org/officeDocument/2006/relationships/hyperlink" Target="https://gangrapesweden.nordfront.se/grovvaldtakt.php" TargetMode="External" /><Relationship Id="rId28" Type="http://schemas.openxmlformats.org/officeDocument/2006/relationships/hyperlink" Target="https://gangrapesweden.nordfront.se/grovvaldtakt.php" TargetMode="External" /><Relationship Id="rId29" Type="http://schemas.openxmlformats.org/officeDocument/2006/relationships/hyperlink" Target="https://gangrapesweden.nordfront.se/grovvaldtakt.php" TargetMode="External" /><Relationship Id="rId30" Type="http://schemas.openxmlformats.org/officeDocument/2006/relationships/hyperlink" Target="https://gangrapesweden.nordfront.se/" TargetMode="External" /><Relationship Id="rId31" Type="http://schemas.openxmlformats.org/officeDocument/2006/relationships/hyperlink" Target="https://gangrapesweden.nordfront.se/" TargetMode="External" /><Relationship Id="rId32" Type="http://schemas.openxmlformats.org/officeDocument/2006/relationships/hyperlink" Target="https://gangrapesweden.nordfront.se/" TargetMode="External" /><Relationship Id="rId33" Type="http://schemas.openxmlformats.org/officeDocument/2006/relationships/hyperlink" Target="https://gangrapesweden.nordfront.se/" TargetMode="External" /><Relationship Id="rId34" Type="http://schemas.openxmlformats.org/officeDocument/2006/relationships/hyperlink" Target="https://gangrapesweden.nordfront.se/" TargetMode="External" /><Relationship Id="rId35" Type="http://schemas.openxmlformats.org/officeDocument/2006/relationships/hyperlink" Target="https://gangrapesweden.nordfront.se/" TargetMode="External" /><Relationship Id="rId36" Type="http://schemas.openxmlformats.org/officeDocument/2006/relationships/hyperlink" Target="https://gangrapesweden.nordfront.se/" TargetMode="External" /><Relationship Id="rId37" Type="http://schemas.openxmlformats.org/officeDocument/2006/relationships/hyperlink" Target="https://twitter.com/Historiekritisk/status/1160515859913293825" TargetMode="External" /><Relationship Id="rId38" Type="http://schemas.openxmlformats.org/officeDocument/2006/relationships/hyperlink" Target="https://www.vg.no/nyheter/innenriks/i/Wbxn6G/medelever-var-bekymret-for-siktedes-holdninger-jeg-skjoente-at-noe-saant-kunne-skje?utm_source=vgfront&amp;utm_content=row-1" TargetMode="External" /><Relationship Id="rId39" Type="http://schemas.openxmlformats.org/officeDocument/2006/relationships/hyperlink" Target="https://www.tv2.no/a/10774451/" TargetMode="External" /><Relationship Id="rId40" Type="http://schemas.openxmlformats.org/officeDocument/2006/relationships/hyperlink" Target="https://www.vg.no/nyheter/innenriks/i/Wbxn6G/medelever-var-bekymret-for-siktedes-holdninger-jeg-skjoente-at-noe-saant-kunne-skje" TargetMode="External" /><Relationship Id="rId41" Type="http://schemas.openxmlformats.org/officeDocument/2006/relationships/hyperlink" Target="https://help.twitter.com/articles/20169199" TargetMode="External" /><Relationship Id="rId42" Type="http://schemas.openxmlformats.org/officeDocument/2006/relationships/hyperlink" Target="https://help.twitter.com/articles/20169199" TargetMode="External" /><Relationship Id="rId43" Type="http://schemas.openxmlformats.org/officeDocument/2006/relationships/hyperlink" Target="https://www.tv2.no/nyheter/10774451/" TargetMode="External" /><Relationship Id="rId44" Type="http://schemas.openxmlformats.org/officeDocument/2006/relationships/hyperlink" Target="https://www.vastarinta.com/juutalaisjohtajat-valkoisia-kansallismielisia-kohdeltava-kuin-muslimiterroristeja/" TargetMode="External" /><Relationship Id="rId45" Type="http://schemas.openxmlformats.org/officeDocument/2006/relationships/hyperlink" Target="https://www.vastarinta.com/naetko-antisemitismia-tassa-pilakuvassa-juutalaisjarjestot-nakevat/" TargetMode="External" /><Relationship Id="rId46" Type="http://schemas.openxmlformats.org/officeDocument/2006/relationships/hyperlink" Target="https://www.vastarinta.com/juutalaisjohtajat-valkoisia-kansallismielisia-kohdeltava-kuin-muslimiterroristeja/?fbclid=IwAR3iPII-dr4WG22XV7Jw-n8ZTOMi8x_nmoXP0kYvtoSlzVhhzHLrzKLD618" TargetMode="External" /><Relationship Id="rId47" Type="http://schemas.openxmlformats.org/officeDocument/2006/relationships/hyperlink" Target="https://www.youtube.com/watch?v=p1btQfF4F3U" TargetMode="External" /><Relationship Id="rId48" Type="http://schemas.openxmlformats.org/officeDocument/2006/relationships/hyperlink" Target="https://www.google.com/imgres?imgurl=https://www.nordfront.se/wp-content/uploads/2015/01/soros-460x267.jpg&amp;imgrefurl=https://www.nordfront.se/ferguson-protestanter-protesterar-mot-uteblivna-betalningar.smr&amp;docid=I26gA2wH9ysZQM&amp;tbnid=EXLV4HUL5CdUvM:&amp;vet=1&amp;w=460&amp;h=267&amp;source=sh/x/im" TargetMode="External" /><Relationship Id="rId49" Type="http://schemas.openxmlformats.org/officeDocument/2006/relationships/hyperlink" Target="https://www.google.com/imgres?imgurl=https://www.nordfront.se/wp-content/uploads/2015/01/soros-460x267.jpg&amp;imgrefurl=https://www.nordfront.se/ferguson-protestanter-protesterar-mot-uteblivna-betalningar.smr&amp;docid=I26gA2wH9ysZQM&amp;tbnid=EXLV4HUL5CdUvM:&amp;vet=1&amp;w=460&amp;h=267&amp;source=sh/x/im" TargetMode="External" /><Relationship Id="rId50" Type="http://schemas.openxmlformats.org/officeDocument/2006/relationships/hyperlink" Target="https://www.vastarinta.com/turun-terrori-iskun-muistotapahtuma-kokoontuu-vahatorilla/" TargetMode="External" /><Relationship Id="rId51" Type="http://schemas.openxmlformats.org/officeDocument/2006/relationships/hyperlink" Target="https://www.vastarinta.com/kokoelma-naurettavimpia-holokaustivalheita/" TargetMode="External" /><Relationship Id="rId52" Type="http://schemas.openxmlformats.org/officeDocument/2006/relationships/hyperlink" Target="https://www.vastarinta.com/vihreiden-pekka-hatosesta-tuli-mainehaitta-polpolle/" TargetMode="External" /><Relationship Id="rId53" Type="http://schemas.openxmlformats.org/officeDocument/2006/relationships/hyperlink" Target="https://www.vastarinta.com/turun-terrori-iskun-muistotapahtuma-kokoontuu-vahatorilla/" TargetMode="External" /><Relationship Id="rId54" Type="http://schemas.openxmlformats.org/officeDocument/2006/relationships/hyperlink" Target="https://www.vastarinta.com/viikon-kappale-ultima-thule-my-land/" TargetMode="External" /><Relationship Id="rId55" Type="http://schemas.openxmlformats.org/officeDocument/2006/relationships/hyperlink" Target="https://www.brighteon.com/6d2b6a15-4bfb-4598-bd01-c746a8726346" TargetMode="External" /><Relationship Id="rId56" Type="http://schemas.openxmlformats.org/officeDocument/2006/relationships/hyperlink" Target="https://www.vastarinta.com/turun-terrori-iskun-muistotapahtuma-kokoontuu-vahatorilla/" TargetMode="External" /><Relationship Id="rId57" Type="http://schemas.openxmlformats.org/officeDocument/2006/relationships/hyperlink" Target="https://www.vastarinta.com/viikon-kappale-ultima-thule-my-land/" TargetMode="External" /><Relationship Id="rId58" Type="http://schemas.openxmlformats.org/officeDocument/2006/relationships/hyperlink" Target="https://www.vastarinta.com/lisaa-suomalaisten-rahaa-afrikkaan-hallitus-nostaa-kehitysyhteistyon-maaraa/" TargetMode="External" /><Relationship Id="rId59" Type="http://schemas.openxmlformats.org/officeDocument/2006/relationships/hyperlink" Target="https://www.vastarinta.com/kaksi-vuotta-turun-monikulttuurisesta-terrori-iskusta/" TargetMode="External" /><Relationship Id="rId60" Type="http://schemas.openxmlformats.org/officeDocument/2006/relationships/hyperlink" Target="https://www.nordfront.se/just-nu-nordiska-motstandsrorelsen-i-stockholm.smr" TargetMode="External" /><Relationship Id="rId61" Type="http://schemas.openxmlformats.org/officeDocument/2006/relationships/hyperlink" Target="https://www.nordfront.se/just-nu-nordiska-motstandsrorelsen-i-stockholm.smr" TargetMode="External" /><Relationship Id="rId62" Type="http://schemas.openxmlformats.org/officeDocument/2006/relationships/hyperlink" Target="https://www.nordfront.se/just-nu-nordiska-motstandsrorelsen-i-stockholm.smr" TargetMode="External" /><Relationship Id="rId63" Type="http://schemas.openxmlformats.org/officeDocument/2006/relationships/hyperlink" Target="https://www.nordfront.se/just-nu-nordiska-motstandsrorelsen-i-stockholm.smr" TargetMode="External" /><Relationship Id="rId64" Type="http://schemas.openxmlformats.org/officeDocument/2006/relationships/hyperlink" Target="https://www.nordfront.se/just-nu-nordiska-motstandsrorelsen-i-stockholm.smr" TargetMode="External" /><Relationship Id="rId65" Type="http://schemas.openxmlformats.org/officeDocument/2006/relationships/hyperlink" Target="https://www.aftonbladet.se/nyheter/samhalle/a/wEmypM/hyllade-nazister--nu-ar-han-sd-ordforande" TargetMode="External" /><Relationship Id="rId66" Type="http://schemas.openxmlformats.org/officeDocument/2006/relationships/hyperlink" Target="https://www.aftonbladet.se/nyheter/samhalle/a/wEmypM/hyllade-nazister--nu-ar-han-sd-ordforande" TargetMode="External" /><Relationship Id="rId67" Type="http://schemas.openxmlformats.org/officeDocument/2006/relationships/hyperlink" Target="https://www.aftonbladet.se/nyheter/samhalle/a/wEmypM/hyllade-nazister--nu-ar-han-sd-ordforande" TargetMode="External" /><Relationship Id="rId68" Type="http://schemas.openxmlformats.org/officeDocument/2006/relationships/hyperlink" Target="https://www.aftonbladet.se/nyheter/samhalle/a/wEmypM/hyllade-nazister--nu-ar-han-sd-ordforande" TargetMode="External" /><Relationship Id="rId69" Type="http://schemas.openxmlformats.org/officeDocument/2006/relationships/hyperlink" Target="https://www.aftonbladet.se/nyheter/samhalle/a/wEmypM/hyllade-nazister--nu-ar-han-sd-ordforande" TargetMode="External" /><Relationship Id="rId70" Type="http://schemas.openxmlformats.org/officeDocument/2006/relationships/hyperlink" Target="https://www.aftonbladet.se/nyheter/samhalle/a/wEmypM/hyllade-nazister--nu-ar-han-sd-ordforande" TargetMode="External" /><Relationship Id="rId71" Type="http://schemas.openxmlformats.org/officeDocument/2006/relationships/hyperlink" Target="https://www.aftonbladet.se/nyheter/samhalle/a/wEmypM/hyllade-nazister--nu-ar-han-sd-ordforande" TargetMode="External" /><Relationship Id="rId72" Type="http://schemas.openxmlformats.org/officeDocument/2006/relationships/hyperlink" Target="https://www.aftonbladet.se/nyheter/samhalle/a/wEmypM/hyllade-nazister--nu-ar-han-sd-ordforande" TargetMode="External" /><Relationship Id="rId73" Type="http://schemas.openxmlformats.org/officeDocument/2006/relationships/hyperlink" Target="https://www.aftonbladet.se/nyheter/samhalle/a/wEmypM/hyllade-nazister--nu-ar-han-sd-ordforande" TargetMode="External" /><Relationship Id="rId74" Type="http://schemas.openxmlformats.org/officeDocument/2006/relationships/hyperlink" Target="https://www.aftonbladet.se/nyheter/samhalle/a/wEmypM/hyllade-nazister--nu-ar-han-sd-ordforande" TargetMode="External" /><Relationship Id="rId75" Type="http://schemas.openxmlformats.org/officeDocument/2006/relationships/hyperlink" Target="https://www.aftonbladet.se/nyheter/samhalle/a/wEmypM/hyllade-nazister--nu-ar-han-sd-ordforande" TargetMode="External" /><Relationship Id="rId76" Type="http://schemas.openxmlformats.org/officeDocument/2006/relationships/hyperlink" Target="https://www.blockchain.com/btc/tx/057b2286c988a528f06f754d372a2c58f8fc90cc250cef089c5b2c29370ee5ea" TargetMode="External" /><Relationship Id="rId77" Type="http://schemas.openxmlformats.org/officeDocument/2006/relationships/hyperlink" Target="https://www.vastarinta.com/aanikirja-ss-culture-series/" TargetMode="External" /><Relationship Id="rId78" Type="http://schemas.openxmlformats.org/officeDocument/2006/relationships/hyperlink" Target="https://www.vastarinta.com/twitter-pahoillaan-kayttajien-tietojen-jakamisesta-ilman-lupaa/" TargetMode="External" /><Relationship Id="rId79" Type="http://schemas.openxmlformats.org/officeDocument/2006/relationships/hyperlink" Target="https://www.vastarinta.com/helsingin-sanomat-kannustaa-valtioita-velkaantumaan/" TargetMode="External" /><Relationship Id="rId80" Type="http://schemas.openxmlformats.org/officeDocument/2006/relationships/hyperlink" Target="https://www.vastarinta.com/51-amerikan-vuoden-2019-joukkoampujista-tahan-mennessa-mustia/" TargetMode="External" /><Relationship Id="rId81" Type="http://schemas.openxmlformats.org/officeDocument/2006/relationships/hyperlink" Target="https://www.vastarinta.com/usan-ulkoministerio-maaritteli-israelin-vertailun-natseihin-antisemitismiksi/" TargetMode="External" /><Relationship Id="rId82" Type="http://schemas.openxmlformats.org/officeDocument/2006/relationships/hyperlink" Target="https://www.vastarinta.com/afrikkalaiset-jatkavat-toistensa-orjuuttamista/" TargetMode="External" /><Relationship Id="rId83" Type="http://schemas.openxmlformats.org/officeDocument/2006/relationships/hyperlink" Target="https://www.vastarinta.com/professori-italia-jarjestanee-kansanaanestyksen-euroerosta/" TargetMode="External" /><Relationship Id="rId84" Type="http://schemas.openxmlformats.org/officeDocument/2006/relationships/hyperlink" Target="https://www.vastarinta.com/illinois-loi-lapi-lain-joka-vaatii-lgbt-historian-opettamisen-kouluissa/" TargetMode="External" /><Relationship Id="rId85" Type="http://schemas.openxmlformats.org/officeDocument/2006/relationships/hyperlink" Target="https://www.vastarinta.com/berliinin-vanhin-poikakuoro-haastettu-oikeuteen-sukupuolisyrjinnasta/" TargetMode="External" /><Relationship Id="rId86" Type="http://schemas.openxmlformats.org/officeDocument/2006/relationships/hyperlink" Target="https://www.vastarinta.com/pankit-suunnittelevat-negatiivisia-korkoja-talletuksille-kansalaisista-tahdotaan-porssipelureita/" TargetMode="External" /><Relationship Id="rId87" Type="http://schemas.openxmlformats.org/officeDocument/2006/relationships/hyperlink" Target="https://www.vastarinta.com/naetko-antisemitismia-tassa-pilakuvassa-juutalaisjarjestot-nakevat/" TargetMode="External" /><Relationship Id="rId88" Type="http://schemas.openxmlformats.org/officeDocument/2006/relationships/hyperlink" Target="https://www.vastarinta.com/nordic-voice-6-activist-bible/" TargetMode="External" /><Relationship Id="rId89" Type="http://schemas.openxmlformats.org/officeDocument/2006/relationships/hyperlink" Target="https://www.vastarinta.com/maahanmuuttajat-raiskasivat-helsingissa-vierailleen-naisen/" TargetMode="External" /><Relationship Id="rId90" Type="http://schemas.openxmlformats.org/officeDocument/2006/relationships/hyperlink" Target="https://www.vastarinta.com/william-pierce-mika-on-kaikkein-tarkeinta-elamassasi/" TargetMode="External" /><Relationship Id="rId91" Type="http://schemas.openxmlformats.org/officeDocument/2006/relationships/hyperlink" Target="https://www.vastarinta.com/kokoelma-naurettavimpia-holokaustivalheita/" TargetMode="External" /><Relationship Id="rId92" Type="http://schemas.openxmlformats.org/officeDocument/2006/relationships/hyperlink" Target="https://www.vastarinta.com/vihreiden-pekka-hatosesta-tuli-mainehaitta-polpolle/" TargetMode="External" /><Relationship Id="rId93" Type="http://schemas.openxmlformats.org/officeDocument/2006/relationships/hyperlink" Target="https://www.vastarinta.com/turun-terrori-iskun-muistotapahtuma-kokoontuu-vahatorilla/" TargetMode="External" /><Relationship Id="rId94" Type="http://schemas.openxmlformats.org/officeDocument/2006/relationships/hyperlink" Target="https://www.vastarinta.com/kaksi-vuotta-turun-monikulttuurisesta-terrori-iskusta/" TargetMode="External" /><Relationship Id="rId95" Type="http://schemas.openxmlformats.org/officeDocument/2006/relationships/hyperlink" Target="https://www.vastarinta.com/pedofiilijohtaja-epsteinin-juutalainen-oikea-kasi-edelleen-piilossa/" TargetMode="External" /><Relationship Id="rId96" Type="http://schemas.openxmlformats.org/officeDocument/2006/relationships/hyperlink" Target="https://www.vastarinta.com/lisaa-uusia-peltipolpoja-valtatie-neljalle/" TargetMode="External" /><Relationship Id="rId97" Type="http://schemas.openxmlformats.org/officeDocument/2006/relationships/hyperlink" Target="https://www.vastarinta.com/lisaa-suomalaisten-rahaa-afrikkaan-hallitus-nostaa-kehitysyhteistyon-maaraa/" TargetMode="External" /><Relationship Id="rId98" Type="http://schemas.openxmlformats.org/officeDocument/2006/relationships/hyperlink" Target="https://www.vastarinta.com/kaksi-vuotta-turun-monikulttuurisesta-terrori-iskusta/" TargetMode="External" /><Relationship Id="rId99" Type="http://schemas.openxmlformats.org/officeDocument/2006/relationships/hyperlink" Target="https://www.nordfront.se/veckans-memer-2019-29.smr" TargetMode="External" /><Relationship Id="rId100" Type="http://schemas.openxmlformats.org/officeDocument/2006/relationships/hyperlink" Target="https://www.nordfront.se/just-nu-nordiska-motstandsrorelsen-i-stockholm.smr" TargetMode="External" /><Relationship Id="rId101" Type="http://schemas.openxmlformats.org/officeDocument/2006/relationships/hyperlink" Target="https://www.nordfront.se/veckans-memer-2019-29.smr" TargetMode="External" /><Relationship Id="rId102" Type="http://schemas.openxmlformats.org/officeDocument/2006/relationships/hyperlink" Target="https://www.nordfront.se/veckans-memer-2019-29.smr" TargetMode="External" /><Relationship Id="rId103" Type="http://schemas.openxmlformats.org/officeDocument/2006/relationships/hyperlink" Target="https://www.google.se/imgres?imgurl=https://www.nordfront.se/wp-content/uploads/2018/07/homoflagga2.jpeg&amp;imgrefurl=https://www.nordfront.se/lasarbilder-prideflagga-motte-sitt-ode-i-boden.smr&amp;tbnid=jeEpAWII-IQ_bM&amp;vet=1&amp;docid=edMCc5KJUGW4TM&amp;w=2304&amp;h=1088&amp;hl=sv-se&amp;source=sh/x/im" TargetMode="External" /><Relationship Id="rId104" Type="http://schemas.openxmlformats.org/officeDocument/2006/relationships/hyperlink" Target="https://www.google.se/imgres?imgurl=https://www.nordfront.se/wp-content/uploads/2018/07/homoflagga2.jpeg&amp;imgrefurl=https://www.nordfront.se/lasarbilder-prideflagga-motte-sitt-ode-i-boden.smr&amp;tbnid=jeEpAWII-IQ_bM&amp;vet=1&amp;docid=edMCc5KJUGW4TM&amp;w=2304&amp;h=1088&amp;hl=sv-se&amp;source=sh/x/im" TargetMode="External" /><Relationship Id="rId105" Type="http://schemas.openxmlformats.org/officeDocument/2006/relationships/hyperlink" Target="https://help.twitter.com/articles/20169199" TargetMode="External" /><Relationship Id="rId106" Type="http://schemas.openxmlformats.org/officeDocument/2006/relationships/hyperlink" Target="https://help.twitter.com/articles/20169199" TargetMode="External" /><Relationship Id="rId107" Type="http://schemas.openxmlformats.org/officeDocument/2006/relationships/hyperlink" Target="https://help.twitter.com/articles/20169199" TargetMode="External" /><Relationship Id="rId108" Type="http://schemas.openxmlformats.org/officeDocument/2006/relationships/hyperlink" Target="https://help.twitter.com/articles/20169199" TargetMode="External" /><Relationship Id="rId109" Type="http://schemas.openxmlformats.org/officeDocument/2006/relationships/hyperlink" Target="https://help.twitter.com/articles/20169199" TargetMode="External" /><Relationship Id="rId110" Type="http://schemas.openxmlformats.org/officeDocument/2006/relationships/hyperlink" Target="https://help.twitter.com/articles/20169199" TargetMode="External" /><Relationship Id="rId111" Type="http://schemas.openxmlformats.org/officeDocument/2006/relationships/hyperlink" Target="https://help.twitter.com/articles/20169199" TargetMode="External" /><Relationship Id="rId112" Type="http://schemas.openxmlformats.org/officeDocument/2006/relationships/hyperlink" Target="https://help.twitter.com/articles/20169199" TargetMode="External" /><Relationship Id="rId113" Type="http://schemas.openxmlformats.org/officeDocument/2006/relationships/hyperlink" Target="https://help.twitter.com/articles/20169199" TargetMode="External" /><Relationship Id="rId114" Type="http://schemas.openxmlformats.org/officeDocument/2006/relationships/hyperlink" Target="https://help.twitter.com/articles/20169199" TargetMode="External" /><Relationship Id="rId115" Type="http://schemas.openxmlformats.org/officeDocument/2006/relationships/hyperlink" Target="https://help.twitter.com/articles/20169199" TargetMode="External" /><Relationship Id="rId116" Type="http://schemas.openxmlformats.org/officeDocument/2006/relationships/hyperlink" Target="https://help.twitter.com/articles/20169199" TargetMode="External" /><Relationship Id="rId117" Type="http://schemas.openxmlformats.org/officeDocument/2006/relationships/hyperlink" Target="https://help.twitter.com/articles/20169199" TargetMode="External" /><Relationship Id="rId118" Type="http://schemas.openxmlformats.org/officeDocument/2006/relationships/hyperlink" Target="https://help.twitter.com/articles/20169199" TargetMode="External" /><Relationship Id="rId119" Type="http://schemas.openxmlformats.org/officeDocument/2006/relationships/hyperlink" Target="https://help.twitter.com/articles/20169199" TargetMode="External" /><Relationship Id="rId120" Type="http://schemas.openxmlformats.org/officeDocument/2006/relationships/hyperlink" Target="https://help.twitter.com/articles/20169199" TargetMode="External" /><Relationship Id="rId121" Type="http://schemas.openxmlformats.org/officeDocument/2006/relationships/hyperlink" Target="https://www.vastarinta.com/polpon-hatonen-kaynnisti-rikostutkinnan-vieraslajipuheesta-juutalainen-scheinin-kannattaa/" TargetMode="External" /><Relationship Id="rId122" Type="http://schemas.openxmlformats.org/officeDocument/2006/relationships/hyperlink" Target="https://www.vastarinta.com/aanikirja-ss-culture-series/" TargetMode="External" /><Relationship Id="rId123" Type="http://schemas.openxmlformats.org/officeDocument/2006/relationships/hyperlink" Target="https://www.vastarinta.com/twitter-pahoillaan-kayttajien-tietojen-jakamisesta-ilman-lupaa/" TargetMode="External" /><Relationship Id="rId124" Type="http://schemas.openxmlformats.org/officeDocument/2006/relationships/hyperlink" Target="https://www.vastarinta.com/viikon-levy-2-danheim-runagaldr/" TargetMode="External" /><Relationship Id="rId125" Type="http://schemas.openxmlformats.org/officeDocument/2006/relationships/hyperlink" Target="https://www.vastarinta.com/helsingin-sanomat-kannustaa-valtioita-velkaantumaan/" TargetMode="External" /><Relationship Id="rId126" Type="http://schemas.openxmlformats.org/officeDocument/2006/relationships/hyperlink" Target="https://www.vastarinta.com/51-amerikan-vuoden-2019-joukkoampujista-tahan-mennessa-mustia/" TargetMode="External" /><Relationship Id="rId127" Type="http://schemas.openxmlformats.org/officeDocument/2006/relationships/hyperlink" Target="https://www.vastarinta.com/usan-ulkoministerio-maaritteli-israelin-vertailun-natseihin-antisemitismiksi/" TargetMode="External" /><Relationship Id="rId128" Type="http://schemas.openxmlformats.org/officeDocument/2006/relationships/hyperlink" Target="https://www.vastarinta.com/afrikkalaiset-jatkavat-toistensa-orjuuttamista/" TargetMode="External" /><Relationship Id="rId129" Type="http://schemas.openxmlformats.org/officeDocument/2006/relationships/hyperlink" Target="https://www.vastarinta.com/juutalaisen-pedofiilijohtaja-jeffrey-epsteinin-itsemurha-herattaa-kysymyksia/" TargetMode="External" /><Relationship Id="rId130" Type="http://schemas.openxmlformats.org/officeDocument/2006/relationships/hyperlink" Target="https://www.vastarinta.com/illinois-loi-lapi-lain-joka-vaatii-lgbt-historian-opettamisen-kouluissa/" TargetMode="External" /><Relationship Id="rId131" Type="http://schemas.openxmlformats.org/officeDocument/2006/relationships/hyperlink" Target="https://www.vastarinta.com/berliinin-vanhin-poikakuoro-haastettu-oikeuteen-sukupuolisyrjinnasta/" TargetMode="External" /><Relationship Id="rId132" Type="http://schemas.openxmlformats.org/officeDocument/2006/relationships/hyperlink" Target="https://www.vastarinta.com/pankit-suunnittelevat-negatiivisia-korkoja-talletuksille-kansalaisista-tahdotaan-porssipelureita/" TargetMode="External" /><Relationship Id="rId133" Type="http://schemas.openxmlformats.org/officeDocument/2006/relationships/hyperlink" Target="https://www.vastarinta.com/naetko-antisemitismia-tassa-pilakuvassa-juutalaisjarjestot-nakevat/" TargetMode="External" /><Relationship Id="rId134" Type="http://schemas.openxmlformats.org/officeDocument/2006/relationships/hyperlink" Target="https://www.vastarinta.com/polpon-hatonen-kaynnisti-rikostutkinnan-vieraslajipuheesta-juutalainen-scheinin-kannattaa/" TargetMode="External" /><Relationship Id="rId135" Type="http://schemas.openxmlformats.org/officeDocument/2006/relationships/hyperlink" Target="https://www.vastarinta.com/nordic-voice-6-activist-bible/" TargetMode="External" /><Relationship Id="rId136" Type="http://schemas.openxmlformats.org/officeDocument/2006/relationships/hyperlink" Target="https://www.vastarinta.com/maahanmuuttajat-raiskasivat-helsingissa-vierailleen-naisen/" TargetMode="External" /><Relationship Id="rId137" Type="http://schemas.openxmlformats.org/officeDocument/2006/relationships/hyperlink" Target="https://www.vastarinta.com/william-pierce-mika-on-kaikkein-tarkeinta-elamassasi/" TargetMode="External" /><Relationship Id="rId138" Type="http://schemas.openxmlformats.org/officeDocument/2006/relationships/hyperlink" Target="https://www.vastarinta.com/kokoelma-naurettavimpia-holokaustivalheita/" TargetMode="External" /><Relationship Id="rId139" Type="http://schemas.openxmlformats.org/officeDocument/2006/relationships/hyperlink" Target="https://www.vastarinta.com/vihreiden-pekka-hatosesta-tuli-mainehaitta-polpolle/" TargetMode="External" /><Relationship Id="rId140" Type="http://schemas.openxmlformats.org/officeDocument/2006/relationships/hyperlink" Target="https://www.vastarinta.com/turun-terrori-iskun-muistotapahtuma-kokoontuu-vahatorilla/" TargetMode="External" /><Relationship Id="rId141" Type="http://schemas.openxmlformats.org/officeDocument/2006/relationships/hyperlink" Target="https://www.vastarinta.com/juutalainen-ihmisoikeusprofessori-jatkaa-polpo-hatosen-puolustelua/" TargetMode="External" /><Relationship Id="rId142" Type="http://schemas.openxmlformats.org/officeDocument/2006/relationships/hyperlink" Target="https://www.vastarinta.com/pedofiilijohtaja-epsteinin-juutalainen-oikea-kasi-edelleen-piilossa/" TargetMode="External" /><Relationship Id="rId143" Type="http://schemas.openxmlformats.org/officeDocument/2006/relationships/hyperlink" Target="https://www.vastarinta.com/viikon-kappale-ultima-thule-my-land/" TargetMode="External" /><Relationship Id="rId144" Type="http://schemas.openxmlformats.org/officeDocument/2006/relationships/hyperlink" Target="https://www.vastarinta.com/lisaa-uusia-peltipolpoja-valtatie-neljalle/" TargetMode="External" /><Relationship Id="rId145" Type="http://schemas.openxmlformats.org/officeDocument/2006/relationships/hyperlink" Target="https://www.vastarinta.com/lisaa-suomalaisten-rahaa-afrikkaan-hallitus-nostaa-kehitysyhteistyon-maaraa/" TargetMode="External" /><Relationship Id="rId146" Type="http://schemas.openxmlformats.org/officeDocument/2006/relationships/hyperlink" Target="https://www.vastarinta.com/kaksi-vuotta-turun-monikulttuurisesta-terrori-iskusta/" TargetMode="External" /><Relationship Id="rId147" Type="http://schemas.openxmlformats.org/officeDocument/2006/relationships/hyperlink" Target="https://www.vastarinta.com/epsteinin-kotoa-loydetty-maalaus-bill-clintonista-transuna/" TargetMode="External" /><Relationship Id="rId148" Type="http://schemas.openxmlformats.org/officeDocument/2006/relationships/hyperlink" Target="https://www.vastarinta.com/kokoelma-naurettavimpia-holokaustivalheita/" TargetMode="External" /><Relationship Id="rId149" Type="http://schemas.openxmlformats.org/officeDocument/2006/relationships/hyperlink" Target="https://www.vastarinta.com/kokoelma-naurettavimpia-holokaustivalheita/" TargetMode="External" /><Relationship Id="rId150" Type="http://schemas.openxmlformats.org/officeDocument/2006/relationships/hyperlink" Target="https://www.vastarinta.com/paikallismedia-soros-rahoittaa-hong-kongin-mellakoita/" TargetMode="External" /><Relationship Id="rId151" Type="http://schemas.openxmlformats.org/officeDocument/2006/relationships/hyperlink" Target="https://www.vastarinta.com/paikallismedia-soros-rahoittaa-hong-kongin-mellakoita/" TargetMode="External" /><Relationship Id="rId152" Type="http://schemas.openxmlformats.org/officeDocument/2006/relationships/hyperlink" Target="https://www.vastarinta.com/liettuan-ainut-synagoga-suljettiin-natsipelon-vuoksi/" TargetMode="External" /><Relationship Id="rId153" Type="http://schemas.openxmlformats.org/officeDocument/2006/relationships/hyperlink" Target="https://www.vastarinta.com/juutalainen-ihmisoikeusprofessori-jatkaa-polpo-hatosen-puolustelua/" TargetMode="External" /><Relationship Id="rId154" Type="http://schemas.openxmlformats.org/officeDocument/2006/relationships/hyperlink" Target="https://www.vastarinta.com/turun-terrori-iskun-muistotapahtuma-kokoontuu-vahatorilla/" TargetMode="External" /><Relationship Id="rId155" Type="http://schemas.openxmlformats.org/officeDocument/2006/relationships/hyperlink" Target="https://www.vastarinta.com/kaksi-vuotta-turun-monikulttuurisesta-terrori-iskusta/" TargetMode="External" /><Relationship Id="rId156" Type="http://schemas.openxmlformats.org/officeDocument/2006/relationships/hyperlink" Target="https://www.vastarinta.com/liettuan-ainut-synagoga-suljettiin-natsipelon-vuoksi/" TargetMode="External" /><Relationship Id="rId157" Type="http://schemas.openxmlformats.org/officeDocument/2006/relationships/hyperlink" Target="https://www.vastarinta.com/naetko-antisemitismia-tassa-pilakuvassa-juutalaisjarjestot-nakevat/" TargetMode="External" /><Relationship Id="rId158" Type="http://schemas.openxmlformats.org/officeDocument/2006/relationships/hyperlink" Target="https://www.vastarinta.com/kokoelma-naurettavimpia-holokaustivalheita/" TargetMode="External" /><Relationship Id="rId159" Type="http://schemas.openxmlformats.org/officeDocument/2006/relationships/hyperlink" Target="https://www.vastarinta.com/vihreiden-pekka-hatosesta-tuli-mainehaitta-polpolle/" TargetMode="External" /><Relationship Id="rId160" Type="http://schemas.openxmlformats.org/officeDocument/2006/relationships/hyperlink" Target="https://www.vastarinta.com/turun-terrori-iskun-muistotapahtuma-kokoontuu-vahatorilla/" TargetMode="External" /><Relationship Id="rId161" Type="http://schemas.openxmlformats.org/officeDocument/2006/relationships/hyperlink" Target="https://www.vastarinta.com/juutalainen-ihmisoikeusprofessori-jatkaa-polpo-hatosen-puolustelua/" TargetMode="External" /><Relationship Id="rId162" Type="http://schemas.openxmlformats.org/officeDocument/2006/relationships/hyperlink" Target="https://www.vastarinta.com/pedofiilijohtaja-epsteinin-juutalainen-oikea-kasi-edelleen-piilossa/" TargetMode="External" /><Relationship Id="rId163" Type="http://schemas.openxmlformats.org/officeDocument/2006/relationships/hyperlink" Target="https://www.vastarinta.com/viikon-kappale-ultima-thule-my-land/" TargetMode="External" /><Relationship Id="rId164" Type="http://schemas.openxmlformats.org/officeDocument/2006/relationships/hyperlink" Target="https://www.vastarinta.com/lisaa-uusia-peltipolpoja-valtatie-neljalle/" TargetMode="External" /><Relationship Id="rId165" Type="http://schemas.openxmlformats.org/officeDocument/2006/relationships/hyperlink" Target="https://www.vastarinta.com/lisaa-suomalaisten-rahaa-afrikkaan-hallitus-nostaa-kehitysyhteistyon-maaraa/" TargetMode="External" /><Relationship Id="rId166" Type="http://schemas.openxmlformats.org/officeDocument/2006/relationships/hyperlink" Target="https://www.vastarinta.com/kaksi-vuotta-turun-monikulttuurisesta-terrori-iskusta/" TargetMode="External" /><Relationship Id="rId167" Type="http://schemas.openxmlformats.org/officeDocument/2006/relationships/hyperlink" Target="https://www.vastarinta.com/epsteinin-kotoa-loydetty-maalaus-bill-clintonista-transuna/" TargetMode="External" /><Relationship Id="rId168" Type="http://schemas.openxmlformats.org/officeDocument/2006/relationships/hyperlink" Target="https://www.vastarinta.com/kaksi-vuotta-turun-monikulttuurisesta-terrori-iskusta/" TargetMode="External" /><Relationship Id="rId169" Type="http://schemas.openxmlformats.org/officeDocument/2006/relationships/hyperlink" Target="https://www.vastarinta.com/epsteinin-kotoa-loydetty-maalaus-bill-clintonista-transuna/" TargetMode="External" /><Relationship Id="rId170" Type="http://schemas.openxmlformats.org/officeDocument/2006/relationships/hyperlink" Target="https://www.vastarinta.com/paikallismedia-soros-rahoittaa-hong-kongin-mellakoita/" TargetMode="External" /><Relationship Id="rId171" Type="http://schemas.openxmlformats.org/officeDocument/2006/relationships/hyperlink" Target="https://pbs.twimg.com/media/EBtcKPdXkAACyB9.jpg" TargetMode="External" /><Relationship Id="rId172" Type="http://schemas.openxmlformats.org/officeDocument/2006/relationships/hyperlink" Target="https://pbs.twimg.com/media/EBtcKPdXkAACyB9.jpg" TargetMode="External" /><Relationship Id="rId173" Type="http://schemas.openxmlformats.org/officeDocument/2006/relationships/hyperlink" Target="https://pbs.twimg.com/media/EBtcKPdXkAACyB9.jpg" TargetMode="External" /><Relationship Id="rId174" Type="http://schemas.openxmlformats.org/officeDocument/2006/relationships/hyperlink" Target="https://pbs.twimg.com/media/EBtzh0HXYAI4org.png" TargetMode="External" /><Relationship Id="rId175" Type="http://schemas.openxmlformats.org/officeDocument/2006/relationships/hyperlink" Target="https://pbs.twimg.com/media/EBtzh0HXYAI4org.png" TargetMode="External" /><Relationship Id="rId176" Type="http://schemas.openxmlformats.org/officeDocument/2006/relationships/hyperlink" Target="https://pbs.twimg.com/media/EBtzh0HXYAI4org.png" TargetMode="External" /><Relationship Id="rId177" Type="http://schemas.openxmlformats.org/officeDocument/2006/relationships/hyperlink" Target="https://pbs.twimg.com/media/EBtzh0HXYAI4org.png" TargetMode="External" /><Relationship Id="rId178" Type="http://schemas.openxmlformats.org/officeDocument/2006/relationships/hyperlink" Target="https://pbs.twimg.com/media/EBtzh0HXYAI4org.png" TargetMode="External" /><Relationship Id="rId179" Type="http://schemas.openxmlformats.org/officeDocument/2006/relationships/hyperlink" Target="https://pbs.twimg.com/media/EBtzh0HXYAI4org.png" TargetMode="External" /><Relationship Id="rId180" Type="http://schemas.openxmlformats.org/officeDocument/2006/relationships/hyperlink" Target="https://pbs.twimg.com/media/EBtzh0HXYAI4org.png" TargetMode="External" /><Relationship Id="rId181" Type="http://schemas.openxmlformats.org/officeDocument/2006/relationships/hyperlink" Target="https://pbs.twimg.com/media/EBlyM8jXoAIqW_p.png" TargetMode="External" /><Relationship Id="rId182" Type="http://schemas.openxmlformats.org/officeDocument/2006/relationships/hyperlink" Target="https://pbs.twimg.com/media/EBwFaN7WkAAF9IB.png" TargetMode="External" /><Relationship Id="rId183" Type="http://schemas.openxmlformats.org/officeDocument/2006/relationships/hyperlink" Target="https://pbs.twimg.com/media/EB7l2gsWsAAvW7I.jpg" TargetMode="External" /><Relationship Id="rId184" Type="http://schemas.openxmlformats.org/officeDocument/2006/relationships/hyperlink" Target="https://pbs.twimg.com/media/EB_U-2MWkAEPILS.jpg" TargetMode="External" /><Relationship Id="rId185" Type="http://schemas.openxmlformats.org/officeDocument/2006/relationships/hyperlink" Target="https://pbs.twimg.com/media/ECBDa_xXYAAOV6u.jpg" TargetMode="External" /><Relationship Id="rId186" Type="http://schemas.openxmlformats.org/officeDocument/2006/relationships/hyperlink" Target="https://pbs.twimg.com/media/ECKrTcDXUAIOv7S.jpg" TargetMode="External" /><Relationship Id="rId187" Type="http://schemas.openxmlformats.org/officeDocument/2006/relationships/hyperlink" Target="https://pbs.twimg.com/media/ECKrTcDXUAIOv7S.jpg" TargetMode="External" /><Relationship Id="rId188" Type="http://schemas.openxmlformats.org/officeDocument/2006/relationships/hyperlink" Target="https://pbs.twimg.com/media/ECKrTcDXUAIOv7S.jpg" TargetMode="External" /><Relationship Id="rId189" Type="http://schemas.openxmlformats.org/officeDocument/2006/relationships/hyperlink" Target="https://pbs.twimg.com/media/ECKrTcDXUAIOv7S.jpg" TargetMode="External" /><Relationship Id="rId190" Type="http://schemas.openxmlformats.org/officeDocument/2006/relationships/hyperlink" Target="https://pbs.twimg.com/media/ECKrTcDXUAIOv7S.jpg" TargetMode="External" /><Relationship Id="rId191" Type="http://schemas.openxmlformats.org/officeDocument/2006/relationships/hyperlink" Target="https://pbs.twimg.com/media/ECLljh9XUAA6_Dg.jpg" TargetMode="External" /><Relationship Id="rId192" Type="http://schemas.openxmlformats.org/officeDocument/2006/relationships/hyperlink" Target="https://pbs.twimg.com/media/ECLljh9XUAA6_Dg.jpg" TargetMode="External" /><Relationship Id="rId193" Type="http://schemas.openxmlformats.org/officeDocument/2006/relationships/hyperlink" Target="https://pbs.twimg.com/media/ECLljh9XUAA6_Dg.jpg" TargetMode="External" /><Relationship Id="rId194" Type="http://schemas.openxmlformats.org/officeDocument/2006/relationships/hyperlink" Target="https://pbs.twimg.com/media/ECMF9MxW4AUII_s.jpg" TargetMode="External" /><Relationship Id="rId195" Type="http://schemas.openxmlformats.org/officeDocument/2006/relationships/hyperlink" Target="https://pbs.twimg.com/media/ECKrTcDXUAIOv7S.jpg" TargetMode="External" /><Relationship Id="rId196" Type="http://schemas.openxmlformats.org/officeDocument/2006/relationships/hyperlink" Target="https://pbs.twimg.com/media/ECMF9MxW4AUII_s.jpg" TargetMode="External" /><Relationship Id="rId197" Type="http://schemas.openxmlformats.org/officeDocument/2006/relationships/hyperlink" Target="https://pbs.twimg.com/media/ECMF9MxW4AUII_s.jpg" TargetMode="External" /><Relationship Id="rId198" Type="http://schemas.openxmlformats.org/officeDocument/2006/relationships/hyperlink" Target="https://pbs.twimg.com/media/ECQlQmDXYAA77rt.png" TargetMode="External" /><Relationship Id="rId199" Type="http://schemas.openxmlformats.org/officeDocument/2006/relationships/hyperlink" Target="https://pbs.twimg.com/ext_tw_video_thumb/1163096015383216129/pu/img/hOfqIy2albylFoZ0.jpg" TargetMode="External" /><Relationship Id="rId200" Type="http://schemas.openxmlformats.org/officeDocument/2006/relationships/hyperlink" Target="http://pbs.twimg.com/profile_images/1083813122065002496/Zv200g1j_normal.jpg" TargetMode="External" /><Relationship Id="rId201" Type="http://schemas.openxmlformats.org/officeDocument/2006/relationships/hyperlink" Target="http://pbs.twimg.com/profile_images/1083813122065002496/Zv200g1j_normal.jpg" TargetMode="External" /><Relationship Id="rId202" Type="http://schemas.openxmlformats.org/officeDocument/2006/relationships/hyperlink" Target="http://pbs.twimg.com/profile_images/1083813122065002496/Zv200g1j_normal.jpg" TargetMode="External" /><Relationship Id="rId203" Type="http://schemas.openxmlformats.org/officeDocument/2006/relationships/hyperlink" Target="http://pbs.twimg.com/profile_images/1083813122065002496/Zv200g1j_normal.jpg" TargetMode="External" /><Relationship Id="rId204" Type="http://schemas.openxmlformats.org/officeDocument/2006/relationships/hyperlink" Target="http://pbs.twimg.com/profile_images/1083813122065002496/Zv200g1j_normal.jpg" TargetMode="External" /><Relationship Id="rId205" Type="http://schemas.openxmlformats.org/officeDocument/2006/relationships/hyperlink" Target="http://pbs.twimg.com/profile_images/1083813122065002496/Zv200g1j_normal.jpg" TargetMode="External" /><Relationship Id="rId206" Type="http://schemas.openxmlformats.org/officeDocument/2006/relationships/hyperlink" Target="http://pbs.twimg.com/profile_images/1083813122065002496/Zv200g1j_normal.jpg" TargetMode="External" /><Relationship Id="rId207" Type="http://schemas.openxmlformats.org/officeDocument/2006/relationships/hyperlink" Target="http://pbs.twimg.com/profile_images/1083813122065002496/Zv200g1j_normal.jpg" TargetMode="External" /><Relationship Id="rId208" Type="http://schemas.openxmlformats.org/officeDocument/2006/relationships/hyperlink" Target="http://pbs.twimg.com/profile_images/1083813122065002496/Zv200g1j_normal.jpg" TargetMode="External" /><Relationship Id="rId209" Type="http://schemas.openxmlformats.org/officeDocument/2006/relationships/hyperlink" Target="http://pbs.twimg.com/profile_images/1009387782874202112/phlRHKty_normal.jpg" TargetMode="External" /><Relationship Id="rId210" Type="http://schemas.openxmlformats.org/officeDocument/2006/relationships/hyperlink" Target="http://pbs.twimg.com/profile_images/1095689864341790725/s-ckgiF1_normal.png" TargetMode="External" /><Relationship Id="rId211" Type="http://schemas.openxmlformats.org/officeDocument/2006/relationships/hyperlink" Target="http://pbs.twimg.com/profile_images/1095689864341790725/s-ckgiF1_normal.png" TargetMode="External" /><Relationship Id="rId212" Type="http://schemas.openxmlformats.org/officeDocument/2006/relationships/hyperlink" Target="http://pbs.twimg.com/profile_images/1095689864341790725/s-ckgiF1_normal.png" TargetMode="External" /><Relationship Id="rId213" Type="http://schemas.openxmlformats.org/officeDocument/2006/relationships/hyperlink" Target="http://pbs.twimg.com/profile_images/1009387782874202112/phlRHKty_normal.jpg" TargetMode="External" /><Relationship Id="rId214" Type="http://schemas.openxmlformats.org/officeDocument/2006/relationships/hyperlink" Target="http://pbs.twimg.com/profile_images/1095689864341790725/s-ckgiF1_normal.png" TargetMode="External" /><Relationship Id="rId215" Type="http://schemas.openxmlformats.org/officeDocument/2006/relationships/hyperlink" Target="http://pbs.twimg.com/profile_images/1095689864341790725/s-ckgiF1_normal.png" TargetMode="External" /><Relationship Id="rId216" Type="http://schemas.openxmlformats.org/officeDocument/2006/relationships/hyperlink" Target="http://pbs.twimg.com/profile_images/1095689864341790725/s-ckgiF1_normal.png" TargetMode="External" /><Relationship Id="rId217" Type="http://schemas.openxmlformats.org/officeDocument/2006/relationships/hyperlink" Target="http://pbs.twimg.com/profile_images/1009387782874202112/phlRHKty_normal.jpg" TargetMode="External" /><Relationship Id="rId218" Type="http://schemas.openxmlformats.org/officeDocument/2006/relationships/hyperlink" Target="http://pbs.twimg.com/profile_images/1095689864341790725/s-ckgiF1_normal.png" TargetMode="External" /><Relationship Id="rId219" Type="http://schemas.openxmlformats.org/officeDocument/2006/relationships/hyperlink" Target="http://pbs.twimg.com/profile_images/1095689864341790725/s-ckgiF1_normal.png" TargetMode="External" /><Relationship Id="rId220" Type="http://schemas.openxmlformats.org/officeDocument/2006/relationships/hyperlink" Target="http://pbs.twimg.com/profile_images/1095689864341790725/s-ckgiF1_normal.png" TargetMode="External" /><Relationship Id="rId221" Type="http://schemas.openxmlformats.org/officeDocument/2006/relationships/hyperlink" Target="http://pbs.twimg.com/profile_images/1234560934/7219_158050226499_520566499_3348160_6370743_n_normal.jpg" TargetMode="External" /><Relationship Id="rId222" Type="http://schemas.openxmlformats.org/officeDocument/2006/relationships/hyperlink" Target="http://pbs.twimg.com/profile_images/1119263658478063617/m8ajQIih_normal.jpg" TargetMode="External" /><Relationship Id="rId223" Type="http://schemas.openxmlformats.org/officeDocument/2006/relationships/hyperlink" Target="http://pbs.twimg.com/profile_images/1133871356624408577/EDqitmeR_normal.jpg" TargetMode="External" /><Relationship Id="rId224" Type="http://schemas.openxmlformats.org/officeDocument/2006/relationships/hyperlink" Target="http://pbs.twimg.com/profile_images/1133871356624408577/EDqitmeR_normal.jpg" TargetMode="External" /><Relationship Id="rId225" Type="http://schemas.openxmlformats.org/officeDocument/2006/relationships/hyperlink" Target="http://pbs.twimg.com/profile_images/1160452241461055488/6ZB1TfnR_normal.jpg" TargetMode="External" /><Relationship Id="rId226" Type="http://schemas.openxmlformats.org/officeDocument/2006/relationships/hyperlink" Target="http://pbs.twimg.com/profile_images/1160452241461055488/6ZB1TfnR_normal.jpg" TargetMode="External" /><Relationship Id="rId227" Type="http://schemas.openxmlformats.org/officeDocument/2006/relationships/hyperlink" Target="http://pbs.twimg.com/profile_images/1111548659857063936/p0h6OSC2_normal.png" TargetMode="External" /><Relationship Id="rId228" Type="http://schemas.openxmlformats.org/officeDocument/2006/relationships/hyperlink" Target="http://pbs.twimg.com/profile_images/1111548659857063936/p0h6OSC2_normal.png" TargetMode="External" /><Relationship Id="rId229" Type="http://schemas.openxmlformats.org/officeDocument/2006/relationships/hyperlink" Target="http://pbs.twimg.com/profile_images/1080405165759492097/r9N7AduA_normal.jpg" TargetMode="External" /><Relationship Id="rId230" Type="http://schemas.openxmlformats.org/officeDocument/2006/relationships/hyperlink" Target="http://pbs.twimg.com/profile_images/1080405165759492097/r9N7AduA_normal.jpg" TargetMode="External" /><Relationship Id="rId231" Type="http://schemas.openxmlformats.org/officeDocument/2006/relationships/hyperlink" Target="http://pbs.twimg.com/profile_images/1065204413931929602/wDows1XR_normal.jpg" TargetMode="External" /><Relationship Id="rId232" Type="http://schemas.openxmlformats.org/officeDocument/2006/relationships/hyperlink" Target="http://pbs.twimg.com/profile_images/1065204413931929602/wDows1XR_normal.jpg" TargetMode="External" /><Relationship Id="rId233" Type="http://schemas.openxmlformats.org/officeDocument/2006/relationships/hyperlink" Target="http://pbs.twimg.com/profile_images/1065204413931929602/wDows1XR_normal.jpg" TargetMode="External" /><Relationship Id="rId234" Type="http://schemas.openxmlformats.org/officeDocument/2006/relationships/hyperlink" Target="http://pbs.twimg.com/profile_images/1037840687218208768/D-II6vGi_normal.jpg" TargetMode="External" /><Relationship Id="rId235" Type="http://schemas.openxmlformats.org/officeDocument/2006/relationships/hyperlink" Target="http://pbs.twimg.com/profile_images/1037840687218208768/D-II6vGi_normal.jpg" TargetMode="External" /><Relationship Id="rId236" Type="http://schemas.openxmlformats.org/officeDocument/2006/relationships/hyperlink" Target="http://pbs.twimg.com/profile_images/1037840687218208768/D-II6vGi_normal.jpg" TargetMode="External" /><Relationship Id="rId237" Type="http://schemas.openxmlformats.org/officeDocument/2006/relationships/hyperlink" Target="http://pbs.twimg.com/profile_images/1037840687218208768/D-II6vGi_normal.jpg" TargetMode="External" /><Relationship Id="rId238" Type="http://schemas.openxmlformats.org/officeDocument/2006/relationships/hyperlink" Target="http://pbs.twimg.com/profile_images/1060215120507342848/SqOZi1Oo_normal.jpg" TargetMode="External" /><Relationship Id="rId239" Type="http://schemas.openxmlformats.org/officeDocument/2006/relationships/hyperlink" Target="http://pbs.twimg.com/profile_images/1151207505277665287/UykYgIHu_normal.jpg" TargetMode="External" /><Relationship Id="rId240" Type="http://schemas.openxmlformats.org/officeDocument/2006/relationships/hyperlink" Target="http://pbs.twimg.com/profile_images/1146532887354839041/d0LkMMOD_normal.jpg" TargetMode="External" /><Relationship Id="rId241" Type="http://schemas.openxmlformats.org/officeDocument/2006/relationships/hyperlink" Target="http://pbs.twimg.com/profile_images/848635167107403776/mtaLJg4P_normal.jpg" TargetMode="External" /><Relationship Id="rId242" Type="http://schemas.openxmlformats.org/officeDocument/2006/relationships/hyperlink" Target="http://pbs.twimg.com/profile_images/1094906798572752896/DkXUPY7b_normal.jpg" TargetMode="External" /><Relationship Id="rId243" Type="http://schemas.openxmlformats.org/officeDocument/2006/relationships/hyperlink" Target="http://pbs.twimg.com/profile_images/485823583059341312/5Kb8zIPY_normal.jpeg" TargetMode="External" /><Relationship Id="rId244" Type="http://schemas.openxmlformats.org/officeDocument/2006/relationships/hyperlink" Target="http://pbs.twimg.com/profile_images/943147069392539648/OmnnabwR_normal.jpg" TargetMode="External" /><Relationship Id="rId245" Type="http://schemas.openxmlformats.org/officeDocument/2006/relationships/hyperlink" Target="http://pbs.twimg.com/profile_images/1101892626444369920/hvE5nfH3_normal.jpg" TargetMode="External" /><Relationship Id="rId246" Type="http://schemas.openxmlformats.org/officeDocument/2006/relationships/hyperlink" Target="http://pbs.twimg.com/profile_images/1133779057118711816/kmevvNBG_normal.jpg" TargetMode="External" /><Relationship Id="rId247" Type="http://schemas.openxmlformats.org/officeDocument/2006/relationships/hyperlink" Target="http://pbs.twimg.com/profile_images/553523428620120064/V8cp7i6r_normal.jpeg" TargetMode="External" /><Relationship Id="rId248" Type="http://schemas.openxmlformats.org/officeDocument/2006/relationships/hyperlink" Target="http://pbs.twimg.com/profile_images/1115981408894377984/S_rdNnWQ_normal.jpg" TargetMode="External" /><Relationship Id="rId249" Type="http://schemas.openxmlformats.org/officeDocument/2006/relationships/hyperlink" Target="http://pbs.twimg.com/profile_images/1147194688786616322/abw2ST-w_normal.png" TargetMode="External" /><Relationship Id="rId250" Type="http://schemas.openxmlformats.org/officeDocument/2006/relationships/hyperlink" Target="http://pbs.twimg.com/profile_images/508230060633890817/TOm-rzru_normal.jpeg" TargetMode="External" /><Relationship Id="rId251" Type="http://schemas.openxmlformats.org/officeDocument/2006/relationships/hyperlink" Target="http://pbs.twimg.com/profile_images/1157696518461280263/KR2aC_3p_normal.jpg" TargetMode="External" /><Relationship Id="rId252" Type="http://schemas.openxmlformats.org/officeDocument/2006/relationships/hyperlink" Target="http://pbs.twimg.com/profile_images/500970847943684096/TP8IR1jQ_normal.jpeg" TargetMode="External" /><Relationship Id="rId253" Type="http://schemas.openxmlformats.org/officeDocument/2006/relationships/hyperlink" Target="https://pbs.twimg.com/media/EBtcKPdXkAACyB9.jpg" TargetMode="External" /><Relationship Id="rId254" Type="http://schemas.openxmlformats.org/officeDocument/2006/relationships/hyperlink" Target="https://pbs.twimg.com/media/EBtcKPdXkAACyB9.jpg" TargetMode="External" /><Relationship Id="rId255" Type="http://schemas.openxmlformats.org/officeDocument/2006/relationships/hyperlink" Target="https://pbs.twimg.com/media/EBtcKPdXkAACyB9.jpg" TargetMode="External" /><Relationship Id="rId256" Type="http://schemas.openxmlformats.org/officeDocument/2006/relationships/hyperlink" Target="https://pbs.twimg.com/media/EBtzh0HXYAI4org.png" TargetMode="External" /><Relationship Id="rId257" Type="http://schemas.openxmlformats.org/officeDocument/2006/relationships/hyperlink" Target="https://pbs.twimg.com/media/EBtzh0HXYAI4org.png" TargetMode="External" /><Relationship Id="rId258" Type="http://schemas.openxmlformats.org/officeDocument/2006/relationships/hyperlink" Target="https://pbs.twimg.com/media/EBtzh0HXYAI4org.png" TargetMode="External" /><Relationship Id="rId259" Type="http://schemas.openxmlformats.org/officeDocument/2006/relationships/hyperlink" Target="https://pbs.twimg.com/media/EBtzh0HXYAI4org.png" TargetMode="External" /><Relationship Id="rId260" Type="http://schemas.openxmlformats.org/officeDocument/2006/relationships/hyperlink" Target="https://pbs.twimg.com/media/EBtzh0HXYAI4org.png" TargetMode="External" /><Relationship Id="rId261" Type="http://schemas.openxmlformats.org/officeDocument/2006/relationships/hyperlink" Target="https://pbs.twimg.com/media/EBtzh0HXYAI4org.png" TargetMode="External" /><Relationship Id="rId262" Type="http://schemas.openxmlformats.org/officeDocument/2006/relationships/hyperlink" Target="https://pbs.twimg.com/media/EBtzh0HXYAI4org.png" TargetMode="External" /><Relationship Id="rId263" Type="http://schemas.openxmlformats.org/officeDocument/2006/relationships/hyperlink" Target="http://pbs.twimg.com/profile_images/730446211107409920/Dkg_d7BI_normal.jpg" TargetMode="External" /><Relationship Id="rId264" Type="http://schemas.openxmlformats.org/officeDocument/2006/relationships/hyperlink" Target="http://pbs.twimg.com/profile_images/460929918/bd382574042d65757a86343439619da0_normal.png" TargetMode="External" /><Relationship Id="rId265" Type="http://schemas.openxmlformats.org/officeDocument/2006/relationships/hyperlink" Target="http://pbs.twimg.com/profile_images/460929918/bd382574042d65757a86343439619da0_normal.png" TargetMode="External" /><Relationship Id="rId266" Type="http://schemas.openxmlformats.org/officeDocument/2006/relationships/hyperlink" Target="http://pbs.twimg.com/profile_images/805882272629063680/NW4bdxmj_normal.jpg" TargetMode="External" /><Relationship Id="rId267" Type="http://schemas.openxmlformats.org/officeDocument/2006/relationships/hyperlink" Target="http://pbs.twimg.com/profile_images/1138854299679756289/qnKLq33A_normal.jpg" TargetMode="External" /><Relationship Id="rId268" Type="http://schemas.openxmlformats.org/officeDocument/2006/relationships/hyperlink" Target="http://pbs.twimg.com/profile_images/1133503439122644992/prB9IIgf_normal.jpg" TargetMode="External" /><Relationship Id="rId269" Type="http://schemas.openxmlformats.org/officeDocument/2006/relationships/hyperlink" Target="http://pbs.twimg.com/profile_images/1159258204481761281/4sycEQpv_normal.jpg" TargetMode="External" /><Relationship Id="rId270" Type="http://schemas.openxmlformats.org/officeDocument/2006/relationships/hyperlink" Target="http://pbs.twimg.com/profile_images/2681181353/447dfa4d255cbfa69c34b3bc8d3db1b9_normal.jpeg" TargetMode="External" /><Relationship Id="rId271" Type="http://schemas.openxmlformats.org/officeDocument/2006/relationships/hyperlink" Target="http://pbs.twimg.com/profile_images/546337093106933761/DYmew9fV_normal.jpeg" TargetMode="External" /><Relationship Id="rId272" Type="http://schemas.openxmlformats.org/officeDocument/2006/relationships/hyperlink" Target="http://pbs.twimg.com/profile_images/1138615482418892800/C3Q0dGqh_normal.jpg" TargetMode="External" /><Relationship Id="rId273" Type="http://schemas.openxmlformats.org/officeDocument/2006/relationships/hyperlink" Target="http://pbs.twimg.com/profile_images/1162800936848437248/wmnfRNGK_normal.jpg" TargetMode="External" /><Relationship Id="rId274" Type="http://schemas.openxmlformats.org/officeDocument/2006/relationships/hyperlink" Target="http://pbs.twimg.com/profile_images/1162800936848437248/wmnfRNGK_normal.jpg" TargetMode="External" /><Relationship Id="rId275" Type="http://schemas.openxmlformats.org/officeDocument/2006/relationships/hyperlink" Target="http://pbs.twimg.com/profile_images/963287482853937152/O7MSowcE_normal.jpg" TargetMode="External" /><Relationship Id="rId276" Type="http://schemas.openxmlformats.org/officeDocument/2006/relationships/hyperlink" Target="http://pbs.twimg.com/profile_images/963287482853937152/O7MSowcE_normal.jpg" TargetMode="External" /><Relationship Id="rId277" Type="http://schemas.openxmlformats.org/officeDocument/2006/relationships/hyperlink" Target="http://pbs.twimg.com/profile_images/963287482853937152/O7MSowcE_normal.jpg" TargetMode="External" /><Relationship Id="rId278" Type="http://schemas.openxmlformats.org/officeDocument/2006/relationships/hyperlink" Target="http://pbs.twimg.com/profile_images/963287482853937152/O7MSowcE_normal.jpg" TargetMode="External" /><Relationship Id="rId279" Type="http://schemas.openxmlformats.org/officeDocument/2006/relationships/hyperlink" Target="http://pbs.twimg.com/profile_images/1085274719186796544/dALtEfH7_normal.jpg" TargetMode="External" /><Relationship Id="rId280" Type="http://schemas.openxmlformats.org/officeDocument/2006/relationships/hyperlink" Target="http://pbs.twimg.com/profile_images/1085274719186796544/dALtEfH7_normal.jpg" TargetMode="External" /><Relationship Id="rId281" Type="http://schemas.openxmlformats.org/officeDocument/2006/relationships/hyperlink" Target="http://pbs.twimg.com/profile_images/1085274719186796544/dALtEfH7_normal.jpg" TargetMode="External" /><Relationship Id="rId282" Type="http://schemas.openxmlformats.org/officeDocument/2006/relationships/hyperlink" Target="http://pbs.twimg.com/profile_images/1085274719186796544/dALtEfH7_normal.jpg" TargetMode="External" /><Relationship Id="rId283" Type="http://schemas.openxmlformats.org/officeDocument/2006/relationships/hyperlink" Target="http://pbs.twimg.com/profile_images/1085274719186796544/dALtEfH7_normal.jpg" TargetMode="External" /><Relationship Id="rId284" Type="http://schemas.openxmlformats.org/officeDocument/2006/relationships/hyperlink" Target="http://pbs.twimg.com/profile_images/694454219626135553/T2ApGt_j_normal.jpg" TargetMode="External" /><Relationship Id="rId285" Type="http://schemas.openxmlformats.org/officeDocument/2006/relationships/hyperlink" Target="http://pbs.twimg.com/profile_images/1145582822792597505/XUCTWfE1_normal.jpg" TargetMode="External" /><Relationship Id="rId286" Type="http://schemas.openxmlformats.org/officeDocument/2006/relationships/hyperlink" Target="http://pbs.twimg.com/profile_images/1145582822792597505/XUCTWfE1_normal.jpg" TargetMode="External" /><Relationship Id="rId287" Type="http://schemas.openxmlformats.org/officeDocument/2006/relationships/hyperlink" Target="http://pbs.twimg.com/profile_images/902495246306521088/IhBQ1RCB_normal.jpg" TargetMode="External" /><Relationship Id="rId288" Type="http://schemas.openxmlformats.org/officeDocument/2006/relationships/hyperlink" Target="http://pbs.twimg.com/profile_images/902495246306521088/IhBQ1RCB_normal.jpg" TargetMode="External" /><Relationship Id="rId289" Type="http://schemas.openxmlformats.org/officeDocument/2006/relationships/hyperlink" Target="http://pbs.twimg.com/profile_images/902495246306521088/IhBQ1RCB_normal.jpg" TargetMode="External" /><Relationship Id="rId290" Type="http://schemas.openxmlformats.org/officeDocument/2006/relationships/hyperlink" Target="https://pbs.twimg.com/media/EBlyM8jXoAIqW_p.png" TargetMode="External" /><Relationship Id="rId291" Type="http://schemas.openxmlformats.org/officeDocument/2006/relationships/hyperlink" Target="https://pbs.twimg.com/media/EBwFaN7WkAAF9IB.png" TargetMode="External" /><Relationship Id="rId292" Type="http://schemas.openxmlformats.org/officeDocument/2006/relationships/hyperlink" Target="http://pbs.twimg.com/profile_images/1907287329/profil-komprimert_normal.jpg" TargetMode="External" /><Relationship Id="rId293" Type="http://schemas.openxmlformats.org/officeDocument/2006/relationships/hyperlink" Target="http://pbs.twimg.com/profile_images/1036937001671512064/A57PiWfC_normal.jpg" TargetMode="External" /><Relationship Id="rId294" Type="http://schemas.openxmlformats.org/officeDocument/2006/relationships/hyperlink" Target="http://pbs.twimg.com/profile_images/1036937001671512064/A57PiWfC_normal.jpg" TargetMode="External" /><Relationship Id="rId295" Type="http://schemas.openxmlformats.org/officeDocument/2006/relationships/hyperlink" Target="http://pbs.twimg.com/profile_images/1036937001671512064/A57PiWfC_normal.jpg" TargetMode="External" /><Relationship Id="rId296" Type="http://schemas.openxmlformats.org/officeDocument/2006/relationships/hyperlink" Target="http://pbs.twimg.com/profile_images/1150531284302737408/XXIl0o46_normal.jpg" TargetMode="External" /><Relationship Id="rId297" Type="http://schemas.openxmlformats.org/officeDocument/2006/relationships/hyperlink" Target="http://pbs.twimg.com/profile_images/1160261732893450240/5Xr0kF1K_normal.jpg" TargetMode="External" /><Relationship Id="rId298" Type="http://schemas.openxmlformats.org/officeDocument/2006/relationships/hyperlink" Target="http://pbs.twimg.com/profile_images/1124980989107802112/v07O_55k_normal.jpg" TargetMode="External" /><Relationship Id="rId299" Type="http://schemas.openxmlformats.org/officeDocument/2006/relationships/hyperlink" Target="http://pbs.twimg.com/profile_images/999575213460226048/_SMBmW45_normal.jpg" TargetMode="External" /><Relationship Id="rId300" Type="http://schemas.openxmlformats.org/officeDocument/2006/relationships/hyperlink" Target="http://pbs.twimg.com/profile_images/1141339247/kul-figur2_normal.png" TargetMode="External" /><Relationship Id="rId301" Type="http://schemas.openxmlformats.org/officeDocument/2006/relationships/hyperlink" Target="http://pbs.twimg.com/profile_images/1153052862492155904/cRfZk-AV_normal.jpg" TargetMode="External" /><Relationship Id="rId302" Type="http://schemas.openxmlformats.org/officeDocument/2006/relationships/hyperlink" Target="http://pbs.twimg.com/profile_images/3318728693/04376ec2a0d6e7a172c67d37637e0d38_normal.jpeg" TargetMode="External" /><Relationship Id="rId303" Type="http://schemas.openxmlformats.org/officeDocument/2006/relationships/hyperlink" Target="http://pbs.twimg.com/profile_images/3318728693/04376ec2a0d6e7a172c67d37637e0d38_normal.jpeg" TargetMode="External" /><Relationship Id="rId304" Type="http://schemas.openxmlformats.org/officeDocument/2006/relationships/hyperlink" Target="http://pbs.twimg.com/profile_images/1111750477895663618/nGAeah3g_normal.jpg" TargetMode="External" /><Relationship Id="rId305" Type="http://schemas.openxmlformats.org/officeDocument/2006/relationships/hyperlink" Target="http://pbs.twimg.com/profile_images/710541804710580225/MwmP2Bmc_normal.jpg" TargetMode="External" /><Relationship Id="rId306" Type="http://schemas.openxmlformats.org/officeDocument/2006/relationships/hyperlink" Target="http://pbs.twimg.com/profile_images/1158266777031335936/9zKQz-4C_normal.jpg" TargetMode="External" /><Relationship Id="rId307" Type="http://schemas.openxmlformats.org/officeDocument/2006/relationships/hyperlink" Target="http://pbs.twimg.com/profile_images/1126644418033983488/wTXf1QEQ_normal.png" TargetMode="External" /><Relationship Id="rId308" Type="http://schemas.openxmlformats.org/officeDocument/2006/relationships/hyperlink" Target="http://pbs.twimg.com/profile_images/984918607200169986/xoPgBPgO_normal.jpg" TargetMode="External" /><Relationship Id="rId309" Type="http://schemas.openxmlformats.org/officeDocument/2006/relationships/hyperlink" Target="http://pbs.twimg.com/profile_images/517892129021231104/5TZFJG-F_normal.jpeg" TargetMode="External" /><Relationship Id="rId310" Type="http://schemas.openxmlformats.org/officeDocument/2006/relationships/hyperlink" Target="http://pbs.twimg.com/profile_images/1081866755130175490/r9qvM_OK_normal.jpg" TargetMode="External" /><Relationship Id="rId311" Type="http://schemas.openxmlformats.org/officeDocument/2006/relationships/hyperlink" Target="http://pbs.twimg.com/profile_images/1143139053396791298/AVy0k2Vf_normal.png" TargetMode="External" /><Relationship Id="rId312" Type="http://schemas.openxmlformats.org/officeDocument/2006/relationships/hyperlink" Target="http://pbs.twimg.com/profile_images/1153662708266557440/DB0Biu7Q_normal.jpg" TargetMode="External" /><Relationship Id="rId313" Type="http://schemas.openxmlformats.org/officeDocument/2006/relationships/hyperlink" Target="http://pbs.twimg.com/profile_images/1145418372680753152/GE3GxRNG_normal.jpg" TargetMode="External" /><Relationship Id="rId314" Type="http://schemas.openxmlformats.org/officeDocument/2006/relationships/hyperlink" Target="http://pbs.twimg.com/profile_images/1139193086364520449/6Uj1qmNe_normal.jpg" TargetMode="External" /><Relationship Id="rId315" Type="http://schemas.openxmlformats.org/officeDocument/2006/relationships/hyperlink" Target="http://pbs.twimg.com/profile_images/1139193086364520449/6Uj1qmNe_normal.jpg" TargetMode="External" /><Relationship Id="rId316" Type="http://schemas.openxmlformats.org/officeDocument/2006/relationships/hyperlink" Target="http://pbs.twimg.com/profile_images/1137442362236571653/7VjWv-B3_normal.png" TargetMode="External" /><Relationship Id="rId317" Type="http://schemas.openxmlformats.org/officeDocument/2006/relationships/hyperlink" Target="http://pbs.twimg.com/profile_images/1137442362236571653/7VjWv-B3_normal.png" TargetMode="External" /><Relationship Id="rId318" Type="http://schemas.openxmlformats.org/officeDocument/2006/relationships/hyperlink" Target="http://pbs.twimg.com/profile_images/1137442362236571653/7VjWv-B3_normal.png" TargetMode="External" /><Relationship Id="rId319" Type="http://schemas.openxmlformats.org/officeDocument/2006/relationships/hyperlink" Target="http://pbs.twimg.com/profile_images/1137442362236571653/7VjWv-B3_normal.png" TargetMode="External" /><Relationship Id="rId320" Type="http://schemas.openxmlformats.org/officeDocument/2006/relationships/hyperlink" Target="http://pbs.twimg.com/profile_images/1137442362236571653/7VjWv-B3_normal.png" TargetMode="External" /><Relationship Id="rId321" Type="http://schemas.openxmlformats.org/officeDocument/2006/relationships/hyperlink" Target="http://pbs.twimg.com/profile_images/1137442362236571653/7VjWv-B3_normal.png" TargetMode="External" /><Relationship Id="rId322" Type="http://schemas.openxmlformats.org/officeDocument/2006/relationships/hyperlink" Target="http://pbs.twimg.com/profile_images/1156639507372019712/VkhtnWt5_normal.jpg" TargetMode="External" /><Relationship Id="rId323" Type="http://schemas.openxmlformats.org/officeDocument/2006/relationships/hyperlink" Target="http://pbs.twimg.com/profile_images/1156639507372019712/VkhtnWt5_normal.jpg" TargetMode="External" /><Relationship Id="rId324" Type="http://schemas.openxmlformats.org/officeDocument/2006/relationships/hyperlink" Target="http://pbs.twimg.com/profile_images/1141638516532756480/cB0TUy5O_normal.jpg" TargetMode="External" /><Relationship Id="rId325" Type="http://schemas.openxmlformats.org/officeDocument/2006/relationships/hyperlink" Target="http://pbs.twimg.com/profile_images/1009394262075756544/h2iEOFlf_normal.jpg" TargetMode="External" /><Relationship Id="rId326" Type="http://schemas.openxmlformats.org/officeDocument/2006/relationships/hyperlink" Target="http://pbs.twimg.com/profile_images/1145281147657756677/aQiUuzZs_normal.jpg" TargetMode="External" /><Relationship Id="rId327" Type="http://schemas.openxmlformats.org/officeDocument/2006/relationships/hyperlink" Target="http://pbs.twimg.com/profile_images/1114629105226518528/gzLmbybQ_normal.jpg" TargetMode="External" /><Relationship Id="rId328" Type="http://schemas.openxmlformats.org/officeDocument/2006/relationships/hyperlink" Target="http://pbs.twimg.com/profile_images/1047278632635432963/-zbMVwP8_normal.jpg" TargetMode="External" /><Relationship Id="rId329" Type="http://schemas.openxmlformats.org/officeDocument/2006/relationships/hyperlink" Target="http://pbs.twimg.com/profile_images/1066095478050353152/bn5s8n2C_normal.jpg" TargetMode="External" /><Relationship Id="rId330" Type="http://schemas.openxmlformats.org/officeDocument/2006/relationships/hyperlink" Target="http://pbs.twimg.com/profile_images/1075618295590596609/NbQX8Ptb_normal.jpg" TargetMode="External" /><Relationship Id="rId331" Type="http://schemas.openxmlformats.org/officeDocument/2006/relationships/hyperlink" Target="http://pbs.twimg.com/profile_images/959424749817552896/NjFbL-ms_normal.jpg" TargetMode="External" /><Relationship Id="rId332" Type="http://schemas.openxmlformats.org/officeDocument/2006/relationships/hyperlink" Target="http://abs.twimg.com/sticky/default_profile_images/default_profile_normal.png" TargetMode="External" /><Relationship Id="rId333" Type="http://schemas.openxmlformats.org/officeDocument/2006/relationships/hyperlink" Target="http://abs.twimg.com/sticky/default_profile_images/default_profile_normal.png" TargetMode="External" /><Relationship Id="rId334" Type="http://schemas.openxmlformats.org/officeDocument/2006/relationships/hyperlink" Target="http://abs.twimg.com/sticky/default_profile_images/default_profile_normal.png" TargetMode="External" /><Relationship Id="rId335" Type="http://schemas.openxmlformats.org/officeDocument/2006/relationships/hyperlink" Target="http://abs.twimg.com/sticky/default_profile_images/default_profile_normal.png" TargetMode="External" /><Relationship Id="rId336" Type="http://schemas.openxmlformats.org/officeDocument/2006/relationships/hyperlink" Target="http://abs.twimg.com/sticky/default_profile_images/default_profile_normal.png" TargetMode="External" /><Relationship Id="rId337" Type="http://schemas.openxmlformats.org/officeDocument/2006/relationships/hyperlink" Target="http://abs.twimg.com/sticky/default_profile_images/default_profile_normal.png" TargetMode="External" /><Relationship Id="rId338" Type="http://schemas.openxmlformats.org/officeDocument/2006/relationships/hyperlink" Target="http://pbs.twimg.com/profile_images/1147411254803337217/z5Y5E-Cn_normal.png" TargetMode="External" /><Relationship Id="rId339" Type="http://schemas.openxmlformats.org/officeDocument/2006/relationships/hyperlink" Target="http://pbs.twimg.com/profile_images/1030871190888480769/xkgBf8eu_normal.jpg" TargetMode="External" /><Relationship Id="rId340" Type="http://schemas.openxmlformats.org/officeDocument/2006/relationships/hyperlink" Target="http://pbs.twimg.com/profile_images/984371345994772480/04b1mHI4_normal.jpg" TargetMode="External" /><Relationship Id="rId341" Type="http://schemas.openxmlformats.org/officeDocument/2006/relationships/hyperlink" Target="http://pbs.twimg.com/profile_images/511086795585355777/u75bFZrw_normal.jpeg" TargetMode="External" /><Relationship Id="rId342" Type="http://schemas.openxmlformats.org/officeDocument/2006/relationships/hyperlink" Target="http://pbs.twimg.com/profile_images/2583093721/qvvb64see5i9ez4pae94_normal.jpeg" TargetMode="External" /><Relationship Id="rId343" Type="http://schemas.openxmlformats.org/officeDocument/2006/relationships/hyperlink" Target="http://pbs.twimg.com/profile_images/1121692256069505025/HP5zRyM0_normal.jpg" TargetMode="External" /><Relationship Id="rId344" Type="http://schemas.openxmlformats.org/officeDocument/2006/relationships/hyperlink" Target="http://pbs.twimg.com/profile_images/1058061678678601728/C9Ovq9XR_normal.jpg" TargetMode="External" /><Relationship Id="rId345" Type="http://schemas.openxmlformats.org/officeDocument/2006/relationships/hyperlink" Target="http://pbs.twimg.com/profile_images/965611480434577408/pl6uipva_normal.jpg" TargetMode="External" /><Relationship Id="rId346" Type="http://schemas.openxmlformats.org/officeDocument/2006/relationships/hyperlink" Target="http://pbs.twimg.com/profile_images/1076764291838210048/9aBWJHrY_normal.jpg" TargetMode="External" /><Relationship Id="rId347" Type="http://schemas.openxmlformats.org/officeDocument/2006/relationships/hyperlink" Target="http://pbs.twimg.com/profile_images/1076764291838210048/9aBWJHrY_normal.jpg" TargetMode="External" /><Relationship Id="rId348" Type="http://schemas.openxmlformats.org/officeDocument/2006/relationships/hyperlink" Target="https://pbs.twimg.com/media/EB7l2gsWsAAvW7I.jpg" TargetMode="External" /><Relationship Id="rId349" Type="http://schemas.openxmlformats.org/officeDocument/2006/relationships/hyperlink" Target="http://pbs.twimg.com/profile_images/948981304699379712/G-lhwtFt_normal.jpg" TargetMode="External" /><Relationship Id="rId350" Type="http://schemas.openxmlformats.org/officeDocument/2006/relationships/hyperlink" Target="http://pbs.twimg.com/profile_images/948981304699379712/G-lhwtFt_normal.jpg" TargetMode="External" /><Relationship Id="rId351" Type="http://schemas.openxmlformats.org/officeDocument/2006/relationships/hyperlink" Target="http://pbs.twimg.com/profile_images/714043199132712961/vi0HOaiv_normal.jpg" TargetMode="External" /><Relationship Id="rId352" Type="http://schemas.openxmlformats.org/officeDocument/2006/relationships/hyperlink" Target="http://pbs.twimg.com/profile_images/1133005925730672642/q0IL02tQ_normal.png" TargetMode="External" /><Relationship Id="rId353" Type="http://schemas.openxmlformats.org/officeDocument/2006/relationships/hyperlink" Target="http://pbs.twimg.com/profile_images/1133005925730672642/q0IL02tQ_normal.png" TargetMode="External" /><Relationship Id="rId354" Type="http://schemas.openxmlformats.org/officeDocument/2006/relationships/hyperlink" Target="http://pbs.twimg.com/profile_images/1125860444436975616/8gnh55TZ_normal.jpg" TargetMode="External" /><Relationship Id="rId355" Type="http://schemas.openxmlformats.org/officeDocument/2006/relationships/hyperlink" Target="http://pbs.twimg.com/profile_images/1125860444436975616/8gnh55TZ_normal.jpg" TargetMode="External" /><Relationship Id="rId356" Type="http://schemas.openxmlformats.org/officeDocument/2006/relationships/hyperlink" Target="http://pbs.twimg.com/profile_images/1131823575281930242/m0SpnEWY_normal.jpg" TargetMode="External" /><Relationship Id="rId357" Type="http://schemas.openxmlformats.org/officeDocument/2006/relationships/hyperlink" Target="https://pbs.twimg.com/media/EB_U-2MWkAEPILS.jpg" TargetMode="External" /><Relationship Id="rId358" Type="http://schemas.openxmlformats.org/officeDocument/2006/relationships/hyperlink" Target="http://pbs.twimg.com/profile_images/645858352950460416/L4n3hvPM_normal.jpg" TargetMode="External" /><Relationship Id="rId359" Type="http://schemas.openxmlformats.org/officeDocument/2006/relationships/hyperlink" Target="http://pbs.twimg.com/profile_images/983647596999737345/fEENoj05_normal.jpg" TargetMode="External" /><Relationship Id="rId360" Type="http://schemas.openxmlformats.org/officeDocument/2006/relationships/hyperlink" Target="http://pbs.twimg.com/profile_images/983647596999737345/fEENoj05_normal.jpg" TargetMode="External" /><Relationship Id="rId361" Type="http://schemas.openxmlformats.org/officeDocument/2006/relationships/hyperlink" Target="http://pbs.twimg.com/profile_images/983647596999737345/fEENoj05_normal.jpg" TargetMode="External" /><Relationship Id="rId362" Type="http://schemas.openxmlformats.org/officeDocument/2006/relationships/hyperlink" Target="http://pbs.twimg.com/profile_images/1082315152874242058/L8J67S6U_normal.jpg" TargetMode="External" /><Relationship Id="rId363" Type="http://schemas.openxmlformats.org/officeDocument/2006/relationships/hyperlink" Target="https://pbs.twimg.com/media/ECBDa_xXYAAOV6u.jpg" TargetMode="External" /><Relationship Id="rId364" Type="http://schemas.openxmlformats.org/officeDocument/2006/relationships/hyperlink" Target="http://pbs.twimg.com/profile_images/422378225/n574737088_3038_normal.jpg" TargetMode="External" /><Relationship Id="rId365" Type="http://schemas.openxmlformats.org/officeDocument/2006/relationships/hyperlink" Target="http://abs.twimg.com/sticky/default_profile_images/default_profile_normal.png" TargetMode="External" /><Relationship Id="rId366" Type="http://schemas.openxmlformats.org/officeDocument/2006/relationships/hyperlink" Target="http://abs.twimg.com/sticky/default_profile_images/default_profile_normal.png" TargetMode="External" /><Relationship Id="rId367" Type="http://schemas.openxmlformats.org/officeDocument/2006/relationships/hyperlink" Target="http://abs.twimg.com/sticky/default_profile_images/default_profile_normal.png" TargetMode="External" /><Relationship Id="rId368" Type="http://schemas.openxmlformats.org/officeDocument/2006/relationships/hyperlink" Target="http://abs.twimg.com/sticky/default_profile_images/default_profile_normal.png" TargetMode="External" /><Relationship Id="rId369" Type="http://schemas.openxmlformats.org/officeDocument/2006/relationships/hyperlink" Target="http://abs.twimg.com/sticky/default_profile_images/default_profile_normal.png" TargetMode="External" /><Relationship Id="rId370" Type="http://schemas.openxmlformats.org/officeDocument/2006/relationships/hyperlink" Target="http://pbs.twimg.com/profile_images/1151409434394013697/fsEhNnYI_normal.jpg" TargetMode="External" /><Relationship Id="rId371" Type="http://schemas.openxmlformats.org/officeDocument/2006/relationships/hyperlink" Target="http://pbs.twimg.com/profile_images/1151409434394013697/fsEhNnYI_normal.jpg" TargetMode="External" /><Relationship Id="rId372" Type="http://schemas.openxmlformats.org/officeDocument/2006/relationships/hyperlink" Target="http://pbs.twimg.com/profile_images/1153025965146222592/2Sj9UZIY_normal.jpg" TargetMode="External" /><Relationship Id="rId373" Type="http://schemas.openxmlformats.org/officeDocument/2006/relationships/hyperlink" Target="http://pbs.twimg.com/profile_images/1153025965146222592/2Sj9UZIY_normal.jpg" TargetMode="External" /><Relationship Id="rId374" Type="http://schemas.openxmlformats.org/officeDocument/2006/relationships/hyperlink" Target="http://pbs.twimg.com/profile_images/1153025965146222592/2Sj9UZIY_normal.jpg" TargetMode="External" /><Relationship Id="rId375" Type="http://schemas.openxmlformats.org/officeDocument/2006/relationships/hyperlink" Target="http://pbs.twimg.com/profile_images/1153025965146222592/2Sj9UZIY_normal.jpg" TargetMode="External" /><Relationship Id="rId376" Type="http://schemas.openxmlformats.org/officeDocument/2006/relationships/hyperlink" Target="http://pbs.twimg.com/profile_images/1115675674918948865/wQlN8Anz_normal.jpg" TargetMode="External" /><Relationship Id="rId377" Type="http://schemas.openxmlformats.org/officeDocument/2006/relationships/hyperlink" Target="http://pbs.twimg.com/profile_images/1115675674918948865/wQlN8Anz_normal.jpg" TargetMode="External" /><Relationship Id="rId378" Type="http://schemas.openxmlformats.org/officeDocument/2006/relationships/hyperlink" Target="http://pbs.twimg.com/profile_images/1115675674918948865/wQlN8Anz_normal.jpg" TargetMode="External" /><Relationship Id="rId379" Type="http://schemas.openxmlformats.org/officeDocument/2006/relationships/hyperlink" Target="http://pbs.twimg.com/profile_images/1115675674918948865/wQlN8Anz_normal.jpg" TargetMode="External" /><Relationship Id="rId380" Type="http://schemas.openxmlformats.org/officeDocument/2006/relationships/hyperlink" Target="http://pbs.twimg.com/profile_images/1115675674918948865/wQlN8Anz_normal.jpg" TargetMode="External" /><Relationship Id="rId381" Type="http://schemas.openxmlformats.org/officeDocument/2006/relationships/hyperlink" Target="http://pbs.twimg.com/profile_images/1115675674918948865/wQlN8Anz_normal.jpg" TargetMode="External" /><Relationship Id="rId382" Type="http://schemas.openxmlformats.org/officeDocument/2006/relationships/hyperlink" Target="http://pbs.twimg.com/profile_images/1115675674918948865/wQlN8Anz_normal.jpg" TargetMode="External" /><Relationship Id="rId383" Type="http://schemas.openxmlformats.org/officeDocument/2006/relationships/hyperlink" Target="http://pbs.twimg.com/profile_images/639548820892717056/tmwKKrl7_normal.jpg" TargetMode="External" /><Relationship Id="rId384" Type="http://schemas.openxmlformats.org/officeDocument/2006/relationships/hyperlink" Target="http://pbs.twimg.com/profile_images/1138379698940063744/VTxbhTdp_normal.jpg" TargetMode="External" /><Relationship Id="rId385" Type="http://schemas.openxmlformats.org/officeDocument/2006/relationships/hyperlink" Target="http://pbs.twimg.com/profile_images/1138379698940063744/VTxbhTdp_normal.jpg" TargetMode="External" /><Relationship Id="rId386" Type="http://schemas.openxmlformats.org/officeDocument/2006/relationships/hyperlink" Target="http://pbs.twimg.com/profile_images/1149835838617989120/dcOrcTYX_normal.jpg" TargetMode="External" /><Relationship Id="rId387" Type="http://schemas.openxmlformats.org/officeDocument/2006/relationships/hyperlink" Target="http://pbs.twimg.com/profile_images/1149835838617989120/dcOrcTYX_normal.jpg" TargetMode="External" /><Relationship Id="rId388" Type="http://schemas.openxmlformats.org/officeDocument/2006/relationships/hyperlink" Target="http://pbs.twimg.com/profile_images/1149835838617989120/dcOrcTYX_normal.jpg" TargetMode="External" /><Relationship Id="rId389" Type="http://schemas.openxmlformats.org/officeDocument/2006/relationships/hyperlink" Target="http://pbs.twimg.com/profile_images/1149755328466161666/6oOnnVMC_normal.jpg" TargetMode="External" /><Relationship Id="rId390" Type="http://schemas.openxmlformats.org/officeDocument/2006/relationships/hyperlink" Target="http://pbs.twimg.com/profile_images/1149755328466161666/6oOnnVMC_normal.jpg" TargetMode="External" /><Relationship Id="rId391" Type="http://schemas.openxmlformats.org/officeDocument/2006/relationships/hyperlink" Target="https://pbs.twimg.com/media/ECKrTcDXUAIOv7S.jpg" TargetMode="External" /><Relationship Id="rId392" Type="http://schemas.openxmlformats.org/officeDocument/2006/relationships/hyperlink" Target="https://pbs.twimg.com/media/ECKrTcDXUAIOv7S.jpg" TargetMode="External" /><Relationship Id="rId393" Type="http://schemas.openxmlformats.org/officeDocument/2006/relationships/hyperlink" Target="http://pbs.twimg.com/profile_images/1157009381172682752/pY0ySH1D_normal.jpg" TargetMode="External" /><Relationship Id="rId394" Type="http://schemas.openxmlformats.org/officeDocument/2006/relationships/hyperlink" Target="http://pbs.twimg.com/profile_images/1059146154858950656/jNiOBur7_normal.jpg" TargetMode="External" /><Relationship Id="rId395" Type="http://schemas.openxmlformats.org/officeDocument/2006/relationships/hyperlink" Target="http://pbs.twimg.com/profile_images/1059146154858950656/jNiOBur7_normal.jpg" TargetMode="External" /><Relationship Id="rId396" Type="http://schemas.openxmlformats.org/officeDocument/2006/relationships/hyperlink" Target="http://pbs.twimg.com/profile_images/1154554082058801152/7IQCyuh7_normal.jpg" TargetMode="External" /><Relationship Id="rId397" Type="http://schemas.openxmlformats.org/officeDocument/2006/relationships/hyperlink" Target="https://pbs.twimg.com/media/ECKrTcDXUAIOv7S.jpg" TargetMode="External" /><Relationship Id="rId398" Type="http://schemas.openxmlformats.org/officeDocument/2006/relationships/hyperlink" Target="https://pbs.twimg.com/media/ECKrTcDXUAIOv7S.jpg" TargetMode="External" /><Relationship Id="rId399" Type="http://schemas.openxmlformats.org/officeDocument/2006/relationships/hyperlink" Target="https://pbs.twimg.com/media/ECKrTcDXUAIOv7S.jpg" TargetMode="External" /><Relationship Id="rId400" Type="http://schemas.openxmlformats.org/officeDocument/2006/relationships/hyperlink" Target="http://pbs.twimg.com/profile_images/1155769260926545920/Is7ncIYS_normal.jpg" TargetMode="External" /><Relationship Id="rId401" Type="http://schemas.openxmlformats.org/officeDocument/2006/relationships/hyperlink" Target="http://pbs.twimg.com/profile_images/1155769260926545920/Is7ncIYS_normal.jpg" TargetMode="External" /><Relationship Id="rId402" Type="http://schemas.openxmlformats.org/officeDocument/2006/relationships/hyperlink" Target="http://pbs.twimg.com/profile_images/1155769260926545920/Is7ncIYS_normal.jpg" TargetMode="External" /><Relationship Id="rId403" Type="http://schemas.openxmlformats.org/officeDocument/2006/relationships/hyperlink" Target="http://pbs.twimg.com/profile_images/1155769260926545920/Is7ncIYS_normal.jpg" TargetMode="External" /><Relationship Id="rId404" Type="http://schemas.openxmlformats.org/officeDocument/2006/relationships/hyperlink" Target="http://pbs.twimg.com/profile_images/1155769260926545920/Is7ncIYS_normal.jpg" TargetMode="External" /><Relationship Id="rId405" Type="http://schemas.openxmlformats.org/officeDocument/2006/relationships/hyperlink" Target="http://pbs.twimg.com/profile_images/1155769260926545920/Is7ncIYS_normal.jpg" TargetMode="External" /><Relationship Id="rId406" Type="http://schemas.openxmlformats.org/officeDocument/2006/relationships/hyperlink" Target="http://pbs.twimg.com/profile_images/1155769260926545920/Is7ncIYS_normal.jpg" TargetMode="External" /><Relationship Id="rId407" Type="http://schemas.openxmlformats.org/officeDocument/2006/relationships/hyperlink" Target="http://pbs.twimg.com/profile_images/1155769260926545920/Is7ncIYS_normal.jpg" TargetMode="External" /><Relationship Id="rId408" Type="http://schemas.openxmlformats.org/officeDocument/2006/relationships/hyperlink" Target="http://pbs.twimg.com/profile_images/1155769260926545920/Is7ncIYS_normal.jpg" TargetMode="External" /><Relationship Id="rId409" Type="http://schemas.openxmlformats.org/officeDocument/2006/relationships/hyperlink" Target="http://pbs.twimg.com/profile_images/1155769260926545920/Is7ncIYS_normal.jpg" TargetMode="External" /><Relationship Id="rId410" Type="http://schemas.openxmlformats.org/officeDocument/2006/relationships/hyperlink" Target="http://pbs.twimg.com/profile_images/1155769260926545920/Is7ncIYS_normal.jpg" TargetMode="External" /><Relationship Id="rId411" Type="http://schemas.openxmlformats.org/officeDocument/2006/relationships/hyperlink" Target="http://pbs.twimg.com/profile_images/989218356560580613/kaaF8ocD_normal.jpg" TargetMode="External" /><Relationship Id="rId412" Type="http://schemas.openxmlformats.org/officeDocument/2006/relationships/hyperlink" Target="http://pbs.twimg.com/profile_images/989218356560580613/kaaF8ocD_normal.jpg" TargetMode="External" /><Relationship Id="rId413" Type="http://schemas.openxmlformats.org/officeDocument/2006/relationships/hyperlink" Target="http://pbs.twimg.com/profile_images/898575863410601984/dBxCWaFf_normal.jpg" TargetMode="External" /><Relationship Id="rId414" Type="http://schemas.openxmlformats.org/officeDocument/2006/relationships/hyperlink" Target="http://pbs.twimg.com/profile_images/898575863410601984/dBxCWaFf_normal.jpg" TargetMode="External" /><Relationship Id="rId415" Type="http://schemas.openxmlformats.org/officeDocument/2006/relationships/hyperlink" Target="http://pbs.twimg.com/profile_images/898575863410601984/dBxCWaFf_normal.jpg" TargetMode="External" /><Relationship Id="rId416" Type="http://schemas.openxmlformats.org/officeDocument/2006/relationships/hyperlink" Target="http://pbs.twimg.com/profile_images/898575863410601984/dBxCWaFf_normal.jpg" TargetMode="External" /><Relationship Id="rId417" Type="http://schemas.openxmlformats.org/officeDocument/2006/relationships/hyperlink" Target="http://pbs.twimg.com/profile_images/898575863410601984/dBxCWaFf_normal.jpg" TargetMode="External" /><Relationship Id="rId418" Type="http://schemas.openxmlformats.org/officeDocument/2006/relationships/hyperlink" Target="http://pbs.twimg.com/profile_images/898575863410601984/dBxCWaFf_normal.jpg" TargetMode="External" /><Relationship Id="rId419" Type="http://schemas.openxmlformats.org/officeDocument/2006/relationships/hyperlink" Target="http://pbs.twimg.com/profile_images/898575863410601984/dBxCWaFf_normal.jpg" TargetMode="External" /><Relationship Id="rId420" Type="http://schemas.openxmlformats.org/officeDocument/2006/relationships/hyperlink" Target="http://pbs.twimg.com/profile_images/898575863410601984/dBxCWaFf_normal.jpg" TargetMode="External" /><Relationship Id="rId421" Type="http://schemas.openxmlformats.org/officeDocument/2006/relationships/hyperlink" Target="http://pbs.twimg.com/profile_images/898575863410601984/dBxCWaFf_normal.jpg" TargetMode="External" /><Relationship Id="rId422" Type="http://schemas.openxmlformats.org/officeDocument/2006/relationships/hyperlink" Target="http://pbs.twimg.com/profile_images/898575863410601984/dBxCWaFf_normal.jpg" TargetMode="External" /><Relationship Id="rId423" Type="http://schemas.openxmlformats.org/officeDocument/2006/relationships/hyperlink" Target="http://pbs.twimg.com/profile_images/1066319274590040065/f4RWAJrD_normal.jpg" TargetMode="External" /><Relationship Id="rId424" Type="http://schemas.openxmlformats.org/officeDocument/2006/relationships/hyperlink" Target="http://pbs.twimg.com/profile_images/1066319274590040065/f4RWAJrD_normal.jpg" TargetMode="External" /><Relationship Id="rId425" Type="http://schemas.openxmlformats.org/officeDocument/2006/relationships/hyperlink" Target="http://pbs.twimg.com/profile_images/1066319274590040065/f4RWAJrD_normal.jpg" TargetMode="External" /><Relationship Id="rId426" Type="http://schemas.openxmlformats.org/officeDocument/2006/relationships/hyperlink" Target="http://pbs.twimg.com/profile_images/1066319274590040065/f4RWAJrD_normal.jpg" TargetMode="External" /><Relationship Id="rId427" Type="http://schemas.openxmlformats.org/officeDocument/2006/relationships/hyperlink" Target="http://pbs.twimg.com/profile_images/1066319274590040065/f4RWAJrD_normal.jpg" TargetMode="External" /><Relationship Id="rId428" Type="http://schemas.openxmlformats.org/officeDocument/2006/relationships/hyperlink" Target="http://pbs.twimg.com/profile_images/1066319274590040065/f4RWAJrD_normal.jpg" TargetMode="External" /><Relationship Id="rId429" Type="http://schemas.openxmlformats.org/officeDocument/2006/relationships/hyperlink" Target="http://pbs.twimg.com/profile_images/1066319274590040065/f4RWAJrD_normal.jpg" TargetMode="External" /><Relationship Id="rId430" Type="http://schemas.openxmlformats.org/officeDocument/2006/relationships/hyperlink" Target="http://pbs.twimg.com/profile_images/1066319274590040065/f4RWAJrD_normal.jpg" TargetMode="External" /><Relationship Id="rId431" Type="http://schemas.openxmlformats.org/officeDocument/2006/relationships/hyperlink" Target="http://pbs.twimg.com/profile_images/1066319274590040065/f4RWAJrD_normal.jpg" TargetMode="External" /><Relationship Id="rId432" Type="http://schemas.openxmlformats.org/officeDocument/2006/relationships/hyperlink" Target="http://pbs.twimg.com/profile_images/1066319274590040065/f4RWAJrD_normal.jpg" TargetMode="External" /><Relationship Id="rId433" Type="http://schemas.openxmlformats.org/officeDocument/2006/relationships/hyperlink" Target="http://pbs.twimg.com/profile_images/1066319274590040065/f4RWAJrD_normal.jpg" TargetMode="External" /><Relationship Id="rId434" Type="http://schemas.openxmlformats.org/officeDocument/2006/relationships/hyperlink" Target="http://pbs.twimg.com/profile_images/1066319274590040065/f4RWAJrD_normal.jpg" TargetMode="External" /><Relationship Id="rId435" Type="http://schemas.openxmlformats.org/officeDocument/2006/relationships/hyperlink" Target="http://pbs.twimg.com/profile_images/1066319274590040065/f4RWAJrD_normal.jpg" TargetMode="External" /><Relationship Id="rId436" Type="http://schemas.openxmlformats.org/officeDocument/2006/relationships/hyperlink" Target="http://pbs.twimg.com/profile_images/1066319274590040065/f4RWAJrD_normal.jpg" TargetMode="External" /><Relationship Id="rId437" Type="http://schemas.openxmlformats.org/officeDocument/2006/relationships/hyperlink" Target="http://pbs.twimg.com/profile_images/1066319274590040065/f4RWAJrD_normal.jpg" TargetMode="External" /><Relationship Id="rId438" Type="http://schemas.openxmlformats.org/officeDocument/2006/relationships/hyperlink" Target="http://pbs.twimg.com/profile_images/1066319274590040065/f4RWAJrD_normal.jpg" TargetMode="External" /><Relationship Id="rId439" Type="http://schemas.openxmlformats.org/officeDocument/2006/relationships/hyperlink" Target="http://pbs.twimg.com/profile_images/1066319274590040065/f4RWAJrD_normal.jpg" TargetMode="External" /><Relationship Id="rId440" Type="http://schemas.openxmlformats.org/officeDocument/2006/relationships/hyperlink" Target="http://pbs.twimg.com/profile_images/1066319274590040065/f4RWAJrD_normal.jpg" TargetMode="External" /><Relationship Id="rId441" Type="http://schemas.openxmlformats.org/officeDocument/2006/relationships/hyperlink" Target="http://pbs.twimg.com/profile_images/1066319274590040065/f4RWAJrD_normal.jpg" TargetMode="External" /><Relationship Id="rId442" Type="http://schemas.openxmlformats.org/officeDocument/2006/relationships/hyperlink" Target="http://pbs.twimg.com/profile_images/1066319274590040065/f4RWAJrD_normal.jpg" TargetMode="External" /><Relationship Id="rId443" Type="http://schemas.openxmlformats.org/officeDocument/2006/relationships/hyperlink" Target="http://pbs.twimg.com/profile_images/1066319274590040065/f4RWAJrD_normal.jpg" TargetMode="External" /><Relationship Id="rId444" Type="http://schemas.openxmlformats.org/officeDocument/2006/relationships/hyperlink" Target="http://pbs.twimg.com/profile_images/1054870016703705089/kemiJnf0_normal.jpg" TargetMode="External" /><Relationship Id="rId445" Type="http://schemas.openxmlformats.org/officeDocument/2006/relationships/hyperlink" Target="https://pbs.twimg.com/media/ECLljh9XUAA6_Dg.jpg" TargetMode="External" /><Relationship Id="rId446" Type="http://schemas.openxmlformats.org/officeDocument/2006/relationships/hyperlink" Target="https://pbs.twimg.com/media/ECLljh9XUAA6_Dg.jpg" TargetMode="External" /><Relationship Id="rId447" Type="http://schemas.openxmlformats.org/officeDocument/2006/relationships/hyperlink" Target="https://pbs.twimg.com/media/ECLljh9XUAA6_Dg.jpg" TargetMode="External" /><Relationship Id="rId448" Type="http://schemas.openxmlformats.org/officeDocument/2006/relationships/hyperlink" Target="https://pbs.twimg.com/media/ECMF9MxW4AUII_s.jpg" TargetMode="External" /><Relationship Id="rId449" Type="http://schemas.openxmlformats.org/officeDocument/2006/relationships/hyperlink" Target="https://pbs.twimg.com/media/ECKrTcDXUAIOv7S.jpg" TargetMode="External" /><Relationship Id="rId450" Type="http://schemas.openxmlformats.org/officeDocument/2006/relationships/hyperlink" Target="https://pbs.twimg.com/media/ECMF9MxW4AUII_s.jpg" TargetMode="External" /><Relationship Id="rId451" Type="http://schemas.openxmlformats.org/officeDocument/2006/relationships/hyperlink" Target="https://pbs.twimg.com/media/ECMF9MxW4AUII_s.jpg" TargetMode="External" /><Relationship Id="rId452" Type="http://schemas.openxmlformats.org/officeDocument/2006/relationships/hyperlink" Target="http://pbs.twimg.com/profile_images/746380534809518080/mhN6QjLT_normal.jpg" TargetMode="External" /><Relationship Id="rId453" Type="http://schemas.openxmlformats.org/officeDocument/2006/relationships/hyperlink" Target="http://pbs.twimg.com/profile_images/746380534809518080/mhN6QjLT_normal.jpg" TargetMode="External" /><Relationship Id="rId454" Type="http://schemas.openxmlformats.org/officeDocument/2006/relationships/hyperlink" Target="http://pbs.twimg.com/profile_images/1031546022860873728/SVdqXkPQ_normal.jpg" TargetMode="External" /><Relationship Id="rId455" Type="http://schemas.openxmlformats.org/officeDocument/2006/relationships/hyperlink" Target="http://pbs.twimg.com/profile_images/1031546022860873728/SVdqXkPQ_normal.jpg" TargetMode="External" /><Relationship Id="rId456" Type="http://schemas.openxmlformats.org/officeDocument/2006/relationships/hyperlink" Target="http://abs.twimg.com/sticky/default_profile_images/default_profile_normal.png" TargetMode="External" /><Relationship Id="rId457" Type="http://schemas.openxmlformats.org/officeDocument/2006/relationships/hyperlink" Target="http://abs.twimg.com/sticky/default_profile_images/default_profile_normal.png" TargetMode="External" /><Relationship Id="rId458" Type="http://schemas.openxmlformats.org/officeDocument/2006/relationships/hyperlink" Target="http://abs.twimg.com/sticky/default_profile_images/default_profile_normal.png" TargetMode="External" /><Relationship Id="rId459" Type="http://schemas.openxmlformats.org/officeDocument/2006/relationships/hyperlink" Target="http://abs.twimg.com/sticky/default_profile_images/default_profile_normal.png" TargetMode="External" /><Relationship Id="rId460" Type="http://schemas.openxmlformats.org/officeDocument/2006/relationships/hyperlink" Target="http://pbs.twimg.com/profile_images/1107616805869228032/4zmrI9I1_normal.png" TargetMode="External" /><Relationship Id="rId461" Type="http://schemas.openxmlformats.org/officeDocument/2006/relationships/hyperlink" Target="http://pbs.twimg.com/profile_images/1107616805869228032/4zmrI9I1_normal.png" TargetMode="External" /><Relationship Id="rId462" Type="http://schemas.openxmlformats.org/officeDocument/2006/relationships/hyperlink" Target="http://pbs.twimg.com/profile_images/1107616805869228032/4zmrI9I1_normal.png" TargetMode="External" /><Relationship Id="rId463" Type="http://schemas.openxmlformats.org/officeDocument/2006/relationships/hyperlink" Target="http://pbs.twimg.com/profile_images/1107616805869228032/4zmrI9I1_normal.png" TargetMode="External" /><Relationship Id="rId464" Type="http://schemas.openxmlformats.org/officeDocument/2006/relationships/hyperlink" Target="http://pbs.twimg.com/profile_images/1107616805869228032/4zmrI9I1_normal.png" TargetMode="External" /><Relationship Id="rId465" Type="http://schemas.openxmlformats.org/officeDocument/2006/relationships/hyperlink" Target="http://pbs.twimg.com/profile_images/1107616805869228032/4zmrI9I1_normal.png" TargetMode="External" /><Relationship Id="rId466" Type="http://schemas.openxmlformats.org/officeDocument/2006/relationships/hyperlink" Target="http://pbs.twimg.com/profile_images/1107616805869228032/4zmrI9I1_normal.png" TargetMode="External" /><Relationship Id="rId467" Type="http://schemas.openxmlformats.org/officeDocument/2006/relationships/hyperlink" Target="http://pbs.twimg.com/profile_images/1107616805869228032/4zmrI9I1_normal.png" TargetMode="External" /><Relationship Id="rId468" Type="http://schemas.openxmlformats.org/officeDocument/2006/relationships/hyperlink" Target="http://pbs.twimg.com/profile_images/1107616805869228032/4zmrI9I1_normal.png" TargetMode="External" /><Relationship Id="rId469" Type="http://schemas.openxmlformats.org/officeDocument/2006/relationships/hyperlink" Target="http://pbs.twimg.com/profile_images/1107616805869228032/4zmrI9I1_normal.png" TargetMode="External" /><Relationship Id="rId470" Type="http://schemas.openxmlformats.org/officeDocument/2006/relationships/hyperlink" Target="http://pbs.twimg.com/profile_images/1107616805869228032/4zmrI9I1_normal.png" TargetMode="External" /><Relationship Id="rId471" Type="http://schemas.openxmlformats.org/officeDocument/2006/relationships/hyperlink" Target="http://pbs.twimg.com/profile_images/1107616805869228032/4zmrI9I1_normal.png" TargetMode="External" /><Relationship Id="rId472" Type="http://schemas.openxmlformats.org/officeDocument/2006/relationships/hyperlink" Target="http://pbs.twimg.com/profile_images/1107616805869228032/4zmrI9I1_normal.png" TargetMode="External" /><Relationship Id="rId473" Type="http://schemas.openxmlformats.org/officeDocument/2006/relationships/hyperlink" Target="http://pbs.twimg.com/profile_images/1107616805869228032/4zmrI9I1_normal.png" TargetMode="External" /><Relationship Id="rId474" Type="http://schemas.openxmlformats.org/officeDocument/2006/relationships/hyperlink" Target="http://pbs.twimg.com/profile_images/1107616805869228032/4zmrI9I1_normal.png" TargetMode="External" /><Relationship Id="rId475" Type="http://schemas.openxmlformats.org/officeDocument/2006/relationships/hyperlink" Target="http://pbs.twimg.com/profile_images/1107616805869228032/4zmrI9I1_normal.png" TargetMode="External" /><Relationship Id="rId476" Type="http://schemas.openxmlformats.org/officeDocument/2006/relationships/hyperlink" Target="http://pbs.twimg.com/profile_images/1107616805869228032/4zmrI9I1_normal.png" TargetMode="External" /><Relationship Id="rId477" Type="http://schemas.openxmlformats.org/officeDocument/2006/relationships/hyperlink" Target="http://pbs.twimg.com/profile_images/1107616805869228032/4zmrI9I1_normal.png" TargetMode="External" /><Relationship Id="rId478" Type="http://schemas.openxmlformats.org/officeDocument/2006/relationships/hyperlink" Target="http://pbs.twimg.com/profile_images/1107616805869228032/4zmrI9I1_normal.png" TargetMode="External" /><Relationship Id="rId479" Type="http://schemas.openxmlformats.org/officeDocument/2006/relationships/hyperlink" Target="http://pbs.twimg.com/profile_images/1107616805869228032/4zmrI9I1_normal.png" TargetMode="External" /><Relationship Id="rId480" Type="http://schemas.openxmlformats.org/officeDocument/2006/relationships/hyperlink" Target="http://pbs.twimg.com/profile_images/1107616805869228032/4zmrI9I1_normal.png" TargetMode="External" /><Relationship Id="rId481" Type="http://schemas.openxmlformats.org/officeDocument/2006/relationships/hyperlink" Target="http://pbs.twimg.com/profile_images/1107616805869228032/4zmrI9I1_normal.png" TargetMode="External" /><Relationship Id="rId482" Type="http://schemas.openxmlformats.org/officeDocument/2006/relationships/hyperlink" Target="http://pbs.twimg.com/profile_images/1107616805869228032/4zmrI9I1_normal.png" TargetMode="External" /><Relationship Id="rId483" Type="http://schemas.openxmlformats.org/officeDocument/2006/relationships/hyperlink" Target="http://pbs.twimg.com/profile_images/1107616805869228032/4zmrI9I1_normal.png" TargetMode="External" /><Relationship Id="rId484" Type="http://schemas.openxmlformats.org/officeDocument/2006/relationships/hyperlink" Target="http://pbs.twimg.com/profile_images/1107616805869228032/4zmrI9I1_normal.png" TargetMode="External" /><Relationship Id="rId485" Type="http://schemas.openxmlformats.org/officeDocument/2006/relationships/hyperlink" Target="http://pbs.twimg.com/profile_images/1107616805869228032/4zmrI9I1_normal.png" TargetMode="External" /><Relationship Id="rId486" Type="http://schemas.openxmlformats.org/officeDocument/2006/relationships/hyperlink" Target="http://pbs.twimg.com/profile_images/1125085403839651842/dOpjZSFF_normal.jpg" TargetMode="External" /><Relationship Id="rId487" Type="http://schemas.openxmlformats.org/officeDocument/2006/relationships/hyperlink" Target="http://pbs.twimg.com/profile_images/1162640625143095296/2LtZkeoL_normal.jpg" TargetMode="External" /><Relationship Id="rId488" Type="http://schemas.openxmlformats.org/officeDocument/2006/relationships/hyperlink" Target="http://pbs.twimg.com/profile_images/1162640625143095296/2LtZkeoL_normal.jpg" TargetMode="External" /><Relationship Id="rId489" Type="http://schemas.openxmlformats.org/officeDocument/2006/relationships/hyperlink" Target="http://pbs.twimg.com/profile_images/1125355368429887489/G5e0TcBF_normal.jpg" TargetMode="External" /><Relationship Id="rId490" Type="http://schemas.openxmlformats.org/officeDocument/2006/relationships/hyperlink" Target="http://pbs.twimg.com/profile_images/1125355368429887489/G5e0TcBF_normal.jpg" TargetMode="External" /><Relationship Id="rId491" Type="http://schemas.openxmlformats.org/officeDocument/2006/relationships/hyperlink" Target="http://pbs.twimg.com/profile_images/1125355368429887489/G5e0TcBF_normal.jpg" TargetMode="External" /><Relationship Id="rId492" Type="http://schemas.openxmlformats.org/officeDocument/2006/relationships/hyperlink" Target="http://pbs.twimg.com/profile_images/1107362831924637697/sE6Mkm6v_normal.png" TargetMode="External" /><Relationship Id="rId493" Type="http://schemas.openxmlformats.org/officeDocument/2006/relationships/hyperlink" Target="http://pbs.twimg.com/profile_images/1107362831924637697/sE6Mkm6v_normal.png" TargetMode="External" /><Relationship Id="rId494" Type="http://schemas.openxmlformats.org/officeDocument/2006/relationships/hyperlink" Target="http://pbs.twimg.com/profile_images/1151281954484031489/mtgX5szv_normal.jpg" TargetMode="External" /><Relationship Id="rId495" Type="http://schemas.openxmlformats.org/officeDocument/2006/relationships/hyperlink" Target="http://pbs.twimg.com/profile_images/1082633921152602112/eT_CJ4n__normal.jpg" TargetMode="External" /><Relationship Id="rId496" Type="http://schemas.openxmlformats.org/officeDocument/2006/relationships/hyperlink" Target="http://pbs.twimg.com/profile_images/1082633921152602112/eT_CJ4n__normal.jpg" TargetMode="External" /><Relationship Id="rId497" Type="http://schemas.openxmlformats.org/officeDocument/2006/relationships/hyperlink" Target="http://pbs.twimg.com/profile_images/1082633921152602112/eT_CJ4n__normal.jpg" TargetMode="External" /><Relationship Id="rId498" Type="http://schemas.openxmlformats.org/officeDocument/2006/relationships/hyperlink" Target="http://pbs.twimg.com/profile_images/1082633921152602112/eT_CJ4n__normal.jpg" TargetMode="External" /><Relationship Id="rId499" Type="http://schemas.openxmlformats.org/officeDocument/2006/relationships/hyperlink" Target="http://pbs.twimg.com/profile_images/1082633921152602112/eT_CJ4n__normal.jpg" TargetMode="External" /><Relationship Id="rId500" Type="http://schemas.openxmlformats.org/officeDocument/2006/relationships/hyperlink" Target="http://pbs.twimg.com/profile_images/1082633921152602112/eT_CJ4n__normal.jpg" TargetMode="External" /><Relationship Id="rId501" Type="http://schemas.openxmlformats.org/officeDocument/2006/relationships/hyperlink" Target="http://pbs.twimg.com/profile_images/1082633921152602112/eT_CJ4n__normal.jpg" TargetMode="External" /><Relationship Id="rId502" Type="http://schemas.openxmlformats.org/officeDocument/2006/relationships/hyperlink" Target="http://pbs.twimg.com/profile_images/1082633921152602112/eT_CJ4n__normal.jpg" TargetMode="External" /><Relationship Id="rId503" Type="http://schemas.openxmlformats.org/officeDocument/2006/relationships/hyperlink" Target="http://pbs.twimg.com/profile_images/1082633921152602112/eT_CJ4n__normal.jpg" TargetMode="External" /><Relationship Id="rId504" Type="http://schemas.openxmlformats.org/officeDocument/2006/relationships/hyperlink" Target="http://pbs.twimg.com/profile_images/1082633921152602112/eT_CJ4n__normal.jpg" TargetMode="External" /><Relationship Id="rId505" Type="http://schemas.openxmlformats.org/officeDocument/2006/relationships/hyperlink" Target="http://pbs.twimg.com/profile_images/1082633921152602112/eT_CJ4n__normal.jpg" TargetMode="External" /><Relationship Id="rId506" Type="http://schemas.openxmlformats.org/officeDocument/2006/relationships/hyperlink" Target="http://pbs.twimg.com/profile_images/1082633921152602112/eT_CJ4n__normal.jpg" TargetMode="External" /><Relationship Id="rId507" Type="http://schemas.openxmlformats.org/officeDocument/2006/relationships/hyperlink" Target="http://pbs.twimg.com/profile_images/1151281954484031489/mtgX5szv_normal.jpg" TargetMode="External" /><Relationship Id="rId508" Type="http://schemas.openxmlformats.org/officeDocument/2006/relationships/hyperlink" Target="https://pbs.twimg.com/media/ECQlQmDXYAA77rt.png" TargetMode="External" /><Relationship Id="rId509" Type="http://schemas.openxmlformats.org/officeDocument/2006/relationships/hyperlink" Target="https://pbs.twimg.com/ext_tw_video_thumb/1163096015383216129/pu/img/hOfqIy2albylFoZ0.jpg" TargetMode="External" /><Relationship Id="rId510" Type="http://schemas.openxmlformats.org/officeDocument/2006/relationships/hyperlink" Target="http://pbs.twimg.com/profile_images/1151281954484031489/mtgX5szv_normal.jpg" TargetMode="External" /><Relationship Id="rId511" Type="http://schemas.openxmlformats.org/officeDocument/2006/relationships/hyperlink" Target="https://twitter.com/attiandersson/status/1159961224035143680" TargetMode="External" /><Relationship Id="rId512" Type="http://schemas.openxmlformats.org/officeDocument/2006/relationships/hyperlink" Target="https://twitter.com/attiandersson/status/1159961224035143680" TargetMode="External" /><Relationship Id="rId513" Type="http://schemas.openxmlformats.org/officeDocument/2006/relationships/hyperlink" Target="https://twitter.com/attiandersson/status/1159961224035143680" TargetMode="External" /><Relationship Id="rId514" Type="http://schemas.openxmlformats.org/officeDocument/2006/relationships/hyperlink" Target="https://twitter.com/attiandersson/status/1159961224035143680" TargetMode="External" /><Relationship Id="rId515" Type="http://schemas.openxmlformats.org/officeDocument/2006/relationships/hyperlink" Target="https://twitter.com/attiandersson/status/1159961224035143680" TargetMode="External" /><Relationship Id="rId516" Type="http://schemas.openxmlformats.org/officeDocument/2006/relationships/hyperlink" Target="https://twitter.com/attiandersson/status/1159961224035143680" TargetMode="External" /><Relationship Id="rId517" Type="http://schemas.openxmlformats.org/officeDocument/2006/relationships/hyperlink" Target="https://twitter.com/attiandersson/status/1159961224035143680" TargetMode="External" /><Relationship Id="rId518" Type="http://schemas.openxmlformats.org/officeDocument/2006/relationships/hyperlink" Target="https://twitter.com/attiandersson/status/1159961224035143680" TargetMode="External" /><Relationship Id="rId519" Type="http://schemas.openxmlformats.org/officeDocument/2006/relationships/hyperlink" Target="https://twitter.com/attiandersson/status/1159961224035143680" TargetMode="External" /><Relationship Id="rId520" Type="http://schemas.openxmlformats.org/officeDocument/2006/relationships/hyperlink" Target="https://twitter.com/abrahamsson_sv/status/1159932892790886401" TargetMode="External" /><Relationship Id="rId521" Type="http://schemas.openxmlformats.org/officeDocument/2006/relationships/hyperlink" Target="https://twitter.com/karpstryparn_ii/status/1159927130492407810" TargetMode="External" /><Relationship Id="rId522" Type="http://schemas.openxmlformats.org/officeDocument/2006/relationships/hyperlink" Target="https://twitter.com/karpstryparn_ii/status/1160135646939402242" TargetMode="External" /><Relationship Id="rId523" Type="http://schemas.openxmlformats.org/officeDocument/2006/relationships/hyperlink" Target="https://twitter.com/karpstryparn_ii/status/1160135858965663744" TargetMode="External" /><Relationship Id="rId524" Type="http://schemas.openxmlformats.org/officeDocument/2006/relationships/hyperlink" Target="https://twitter.com/abrahamsson_sv/status/1159932892790886401" TargetMode="External" /><Relationship Id="rId525" Type="http://schemas.openxmlformats.org/officeDocument/2006/relationships/hyperlink" Target="https://twitter.com/karpstryparn_ii/status/1159927130492407810" TargetMode="External" /><Relationship Id="rId526" Type="http://schemas.openxmlformats.org/officeDocument/2006/relationships/hyperlink" Target="https://twitter.com/karpstryparn_ii/status/1160135646939402242" TargetMode="External" /><Relationship Id="rId527" Type="http://schemas.openxmlformats.org/officeDocument/2006/relationships/hyperlink" Target="https://twitter.com/karpstryparn_ii/status/1160135858965663744" TargetMode="External" /><Relationship Id="rId528" Type="http://schemas.openxmlformats.org/officeDocument/2006/relationships/hyperlink" Target="https://twitter.com/abrahamsson_sv/status/1159932892790886401" TargetMode="External" /><Relationship Id="rId529" Type="http://schemas.openxmlformats.org/officeDocument/2006/relationships/hyperlink" Target="https://twitter.com/karpstryparn_ii/status/1159927130492407810" TargetMode="External" /><Relationship Id="rId530" Type="http://schemas.openxmlformats.org/officeDocument/2006/relationships/hyperlink" Target="https://twitter.com/karpstryparn_ii/status/1160135646939402242" TargetMode="External" /><Relationship Id="rId531" Type="http://schemas.openxmlformats.org/officeDocument/2006/relationships/hyperlink" Target="https://twitter.com/karpstryparn_ii/status/1160135858965663744" TargetMode="External" /><Relationship Id="rId532" Type="http://schemas.openxmlformats.org/officeDocument/2006/relationships/hyperlink" Target="https://twitter.com/fransmeyer/status/1160195001042853888" TargetMode="External" /><Relationship Id="rId533" Type="http://schemas.openxmlformats.org/officeDocument/2006/relationships/hyperlink" Target="https://twitter.com/eerolasami/status/1160546059254403072" TargetMode="External" /><Relationship Id="rId534" Type="http://schemas.openxmlformats.org/officeDocument/2006/relationships/hyperlink" Target="https://twitter.com/protestera_mera/status/1160547479793872896" TargetMode="External" /><Relationship Id="rId535" Type="http://schemas.openxmlformats.org/officeDocument/2006/relationships/hyperlink" Target="https://twitter.com/protestera_mera/status/1160547479793872896" TargetMode="External" /><Relationship Id="rId536" Type="http://schemas.openxmlformats.org/officeDocument/2006/relationships/hyperlink" Target="https://twitter.com/marizanti/status/1160548620472635393" TargetMode="External" /><Relationship Id="rId537" Type="http://schemas.openxmlformats.org/officeDocument/2006/relationships/hyperlink" Target="https://twitter.com/marizanti/status/1160548620472635393" TargetMode="External" /><Relationship Id="rId538" Type="http://schemas.openxmlformats.org/officeDocument/2006/relationships/hyperlink" Target="https://twitter.com/notofnandeu/status/1160549735612243968" TargetMode="External" /><Relationship Id="rId539" Type="http://schemas.openxmlformats.org/officeDocument/2006/relationships/hyperlink" Target="https://twitter.com/notofnandeu/status/1160549735612243968" TargetMode="External" /><Relationship Id="rId540" Type="http://schemas.openxmlformats.org/officeDocument/2006/relationships/hyperlink" Target="https://twitter.com/kimthecynic/status/1160556811843506177" TargetMode="External" /><Relationship Id="rId541" Type="http://schemas.openxmlformats.org/officeDocument/2006/relationships/hyperlink" Target="https://twitter.com/kimthecynic/status/1160556811843506177" TargetMode="External" /><Relationship Id="rId542" Type="http://schemas.openxmlformats.org/officeDocument/2006/relationships/hyperlink" Target="https://twitter.com/broaddict2/status/1160569019910578183" TargetMode="External" /><Relationship Id="rId543" Type="http://schemas.openxmlformats.org/officeDocument/2006/relationships/hyperlink" Target="https://twitter.com/broaddict2/status/1160569019910578183" TargetMode="External" /><Relationship Id="rId544" Type="http://schemas.openxmlformats.org/officeDocument/2006/relationships/hyperlink" Target="https://twitter.com/broaddict2/status/1160569019910578183" TargetMode="External" /><Relationship Id="rId545" Type="http://schemas.openxmlformats.org/officeDocument/2006/relationships/hyperlink" Target="https://twitter.com/runriste/status/1160579229643366400" TargetMode="External" /><Relationship Id="rId546" Type="http://schemas.openxmlformats.org/officeDocument/2006/relationships/hyperlink" Target="https://twitter.com/runriste/status/1160579229643366400" TargetMode="External" /><Relationship Id="rId547" Type="http://schemas.openxmlformats.org/officeDocument/2006/relationships/hyperlink" Target="https://twitter.com/runriste/status/1160579229643366400" TargetMode="External" /><Relationship Id="rId548" Type="http://schemas.openxmlformats.org/officeDocument/2006/relationships/hyperlink" Target="https://twitter.com/runriste/status/1160579229643366400" TargetMode="External" /><Relationship Id="rId549" Type="http://schemas.openxmlformats.org/officeDocument/2006/relationships/hyperlink" Target="https://twitter.com/koshermackan/status/1160611596995047425" TargetMode="External" /><Relationship Id="rId550" Type="http://schemas.openxmlformats.org/officeDocument/2006/relationships/hyperlink" Target="https://twitter.com/olavmosfjell/status/1151207052313845760" TargetMode="External" /><Relationship Id="rId551" Type="http://schemas.openxmlformats.org/officeDocument/2006/relationships/hyperlink" Target="https://twitter.com/holdkjeftayat/status/1160614877733502977" TargetMode="External" /><Relationship Id="rId552" Type="http://schemas.openxmlformats.org/officeDocument/2006/relationships/hyperlink" Target="https://twitter.com/timoriikonen67/status/1160622362242494470" TargetMode="External" /><Relationship Id="rId553" Type="http://schemas.openxmlformats.org/officeDocument/2006/relationships/hyperlink" Target="https://twitter.com/batcheeba/status/1160625162208907264" TargetMode="External" /><Relationship Id="rId554" Type="http://schemas.openxmlformats.org/officeDocument/2006/relationships/hyperlink" Target="https://twitter.com/olavtorvund/status/1160631651237552130" TargetMode="External" /><Relationship Id="rId555" Type="http://schemas.openxmlformats.org/officeDocument/2006/relationships/hyperlink" Target="https://twitter.com/stigfostervold/status/1160631899083005954" TargetMode="External" /><Relationship Id="rId556" Type="http://schemas.openxmlformats.org/officeDocument/2006/relationships/hyperlink" Target="https://twitter.com/syklemil/status/1160632785641648128" TargetMode="External" /><Relationship Id="rId557" Type="http://schemas.openxmlformats.org/officeDocument/2006/relationships/hyperlink" Target="https://twitter.com/muihonlau/status/1160632886380376064" TargetMode="External" /><Relationship Id="rId558" Type="http://schemas.openxmlformats.org/officeDocument/2006/relationships/hyperlink" Target="https://twitter.com/haakon_d/status/1160634483323916288" TargetMode="External" /><Relationship Id="rId559" Type="http://schemas.openxmlformats.org/officeDocument/2006/relationships/hyperlink" Target="https://twitter.com/vhd_feminist/status/1160634967984156672" TargetMode="External" /><Relationship Id="rId560" Type="http://schemas.openxmlformats.org/officeDocument/2006/relationships/hyperlink" Target="https://twitter.com/ayaanle_bdi/status/1160635139929661441" TargetMode="External" /><Relationship Id="rId561" Type="http://schemas.openxmlformats.org/officeDocument/2006/relationships/hyperlink" Target="https://twitter.com/fykomfei/status/1160640901615628289" TargetMode="External" /><Relationship Id="rId562" Type="http://schemas.openxmlformats.org/officeDocument/2006/relationships/hyperlink" Target="https://twitter.com/dunyadufria/status/1160646435085410304" TargetMode="External" /><Relationship Id="rId563" Type="http://schemas.openxmlformats.org/officeDocument/2006/relationships/hyperlink" Target="https://twitter.com/gunleik/status/1160646755291213824" TargetMode="External" /><Relationship Id="rId564" Type="http://schemas.openxmlformats.org/officeDocument/2006/relationships/hyperlink" Target="https://twitter.com/unrealfredrik/status/1160622678459506688" TargetMode="External" /><Relationship Id="rId565" Type="http://schemas.openxmlformats.org/officeDocument/2006/relationships/hyperlink" Target="https://twitter.com/unrealfredrik/status/1160622678459506688" TargetMode="External" /><Relationship Id="rId566" Type="http://schemas.openxmlformats.org/officeDocument/2006/relationships/hyperlink" Target="https://twitter.com/unrealfredrik/status/1160622678459506688" TargetMode="External" /><Relationship Id="rId567" Type="http://schemas.openxmlformats.org/officeDocument/2006/relationships/hyperlink" Target="https://twitter.com/unrealfredrik/status/1160648359297916929" TargetMode="External" /><Relationship Id="rId568" Type="http://schemas.openxmlformats.org/officeDocument/2006/relationships/hyperlink" Target="https://twitter.com/unrealfredrik/status/1160648359297916929" TargetMode="External" /><Relationship Id="rId569" Type="http://schemas.openxmlformats.org/officeDocument/2006/relationships/hyperlink" Target="https://twitter.com/unrealfredrik/status/1160648359297916929" TargetMode="External" /><Relationship Id="rId570" Type="http://schemas.openxmlformats.org/officeDocument/2006/relationships/hyperlink" Target="https://twitter.com/unrealfredrik/status/1160648359297916929" TargetMode="External" /><Relationship Id="rId571" Type="http://schemas.openxmlformats.org/officeDocument/2006/relationships/hyperlink" Target="https://twitter.com/unrealfredrik/status/1160648359297916929" TargetMode="External" /><Relationship Id="rId572" Type="http://schemas.openxmlformats.org/officeDocument/2006/relationships/hyperlink" Target="https://twitter.com/unrealfredrik/status/1160648359297916929" TargetMode="External" /><Relationship Id="rId573" Type="http://schemas.openxmlformats.org/officeDocument/2006/relationships/hyperlink" Target="https://twitter.com/unrealfredrik/status/1160648359297916929" TargetMode="External" /><Relationship Id="rId574" Type="http://schemas.openxmlformats.org/officeDocument/2006/relationships/hyperlink" Target="https://twitter.com/hawatako/status/1160657011601739776" TargetMode="External" /><Relationship Id="rId575" Type="http://schemas.openxmlformats.org/officeDocument/2006/relationships/hyperlink" Target="https://twitter.com/kattaren/status/1160661881771765761" TargetMode="External" /><Relationship Id="rId576" Type="http://schemas.openxmlformats.org/officeDocument/2006/relationships/hyperlink" Target="https://twitter.com/kattaren/status/1160661881771765761" TargetMode="External" /><Relationship Id="rId577" Type="http://schemas.openxmlformats.org/officeDocument/2006/relationships/hyperlink" Target="https://twitter.com/mortenwinnberg/status/1160663565700874240" TargetMode="External" /><Relationship Id="rId578" Type="http://schemas.openxmlformats.org/officeDocument/2006/relationships/hyperlink" Target="https://twitter.com/56rasin/status/1160673566217707520" TargetMode="External" /><Relationship Id="rId579" Type="http://schemas.openxmlformats.org/officeDocument/2006/relationships/hyperlink" Target="https://twitter.com/gardrotmo/status/1160680938273234944" TargetMode="External" /><Relationship Id="rId580" Type="http://schemas.openxmlformats.org/officeDocument/2006/relationships/hyperlink" Target="https://twitter.com/naughtybadgoy/status/1160687319244058625" TargetMode="External" /><Relationship Id="rId581" Type="http://schemas.openxmlformats.org/officeDocument/2006/relationships/hyperlink" Target="https://twitter.com/torwiig/status/1160756809977778177" TargetMode="External" /><Relationship Id="rId582" Type="http://schemas.openxmlformats.org/officeDocument/2006/relationships/hyperlink" Target="https://twitter.com/chmrazzaq/status/1160785553572413440" TargetMode="External" /><Relationship Id="rId583" Type="http://schemas.openxmlformats.org/officeDocument/2006/relationships/hyperlink" Target="https://twitter.com/torveteran/status/1160792381513523201" TargetMode="External" /><Relationship Id="rId584" Type="http://schemas.openxmlformats.org/officeDocument/2006/relationships/hyperlink" Target="https://twitter.com/sgaarder/status/1160793531771961344" TargetMode="External" /><Relationship Id="rId585" Type="http://schemas.openxmlformats.org/officeDocument/2006/relationships/hyperlink" Target="https://twitter.com/sgaarder/status/1160663323131752451" TargetMode="External" /><Relationship Id="rId586" Type="http://schemas.openxmlformats.org/officeDocument/2006/relationships/hyperlink" Target="https://twitter.com/pelle_z/status/1160642681275637760" TargetMode="External" /><Relationship Id="rId587" Type="http://schemas.openxmlformats.org/officeDocument/2006/relationships/hyperlink" Target="https://twitter.com/pelle_z/status/1160642681275637760" TargetMode="External" /><Relationship Id="rId588" Type="http://schemas.openxmlformats.org/officeDocument/2006/relationships/hyperlink" Target="https://twitter.com/pelle_z/status/1160642681275637760" TargetMode="External" /><Relationship Id="rId589" Type="http://schemas.openxmlformats.org/officeDocument/2006/relationships/hyperlink" Target="https://twitter.com/pelle_z/status/1160642681275637760" TargetMode="External" /><Relationship Id="rId590" Type="http://schemas.openxmlformats.org/officeDocument/2006/relationships/hyperlink" Target="https://twitter.com/solrosp/status/1160794509317480451" TargetMode="External" /><Relationship Id="rId591" Type="http://schemas.openxmlformats.org/officeDocument/2006/relationships/hyperlink" Target="https://twitter.com/solrosp/status/1160794509317480451" TargetMode="External" /><Relationship Id="rId592" Type="http://schemas.openxmlformats.org/officeDocument/2006/relationships/hyperlink" Target="https://twitter.com/solrosp/status/1160794509317480451" TargetMode="External" /><Relationship Id="rId593" Type="http://schemas.openxmlformats.org/officeDocument/2006/relationships/hyperlink" Target="https://twitter.com/solrosp/status/1160794509317480451" TargetMode="External" /><Relationship Id="rId594" Type="http://schemas.openxmlformats.org/officeDocument/2006/relationships/hyperlink" Target="https://twitter.com/solrosp/status/1160794509317480451" TargetMode="External" /><Relationship Id="rId595" Type="http://schemas.openxmlformats.org/officeDocument/2006/relationships/hyperlink" Target="https://twitter.com/doublewsinglev/status/1160807014525755392" TargetMode="External" /><Relationship Id="rId596" Type="http://schemas.openxmlformats.org/officeDocument/2006/relationships/hyperlink" Target="https://twitter.com/perarnebjrk/status/1160793777390477312" TargetMode="External" /><Relationship Id="rId597" Type="http://schemas.openxmlformats.org/officeDocument/2006/relationships/hyperlink" Target="https://twitter.com/perarnebjrk/status/1160793777390477312" TargetMode="External" /><Relationship Id="rId598" Type="http://schemas.openxmlformats.org/officeDocument/2006/relationships/hyperlink" Target="https://twitter.com/madeleinemaddis/status/1160807119773417472" TargetMode="External" /><Relationship Id="rId599" Type="http://schemas.openxmlformats.org/officeDocument/2006/relationships/hyperlink" Target="https://twitter.com/madeleinemaddis/status/1160807119773417472" TargetMode="External" /><Relationship Id="rId600" Type="http://schemas.openxmlformats.org/officeDocument/2006/relationships/hyperlink" Target="https://twitter.com/madeleinemaddis/status/1160807119773417472" TargetMode="External" /><Relationship Id="rId601" Type="http://schemas.openxmlformats.org/officeDocument/2006/relationships/hyperlink" Target="https://twitter.com/sirajs0l/status/1160083946866192384" TargetMode="External" /><Relationship Id="rId602" Type="http://schemas.openxmlformats.org/officeDocument/2006/relationships/hyperlink" Target="https://twitter.com/sirajs0l/status/1160808752947372032" TargetMode="External" /><Relationship Id="rId603" Type="http://schemas.openxmlformats.org/officeDocument/2006/relationships/hyperlink" Target="https://twitter.com/sirajs0l/status/1160808977799757824" TargetMode="External" /><Relationship Id="rId604" Type="http://schemas.openxmlformats.org/officeDocument/2006/relationships/hyperlink" Target="https://twitter.com/idlandk/status/1160846560357494784" TargetMode="External" /><Relationship Id="rId605" Type="http://schemas.openxmlformats.org/officeDocument/2006/relationships/hyperlink" Target="https://twitter.com/ns_norden/status/1160849877104037888" TargetMode="External" /><Relationship Id="rId606" Type="http://schemas.openxmlformats.org/officeDocument/2006/relationships/hyperlink" Target="https://twitter.com/ns_norden/status/1160849877104037888" TargetMode="External" /><Relationship Id="rId607" Type="http://schemas.openxmlformats.org/officeDocument/2006/relationships/hyperlink" Target="https://twitter.com/ns_norden/status/1160849877104037888" TargetMode="External" /><Relationship Id="rId608" Type="http://schemas.openxmlformats.org/officeDocument/2006/relationships/hyperlink" Target="https://twitter.com/thaumpenguin/status/1160855992365723648" TargetMode="External" /><Relationship Id="rId609" Type="http://schemas.openxmlformats.org/officeDocument/2006/relationships/hyperlink" Target="https://twitter.com/mansoor1982/status/1160945296341381123" TargetMode="External" /><Relationship Id="rId610" Type="http://schemas.openxmlformats.org/officeDocument/2006/relationships/hyperlink" Target="https://twitter.com/sortulv/status/1160964677276524546" TargetMode="External" /><Relationship Id="rId611" Type="http://schemas.openxmlformats.org/officeDocument/2006/relationships/hyperlink" Target="https://twitter.com/hansbrenna/status/1160965433505341441" TargetMode="External" /><Relationship Id="rId612" Type="http://schemas.openxmlformats.org/officeDocument/2006/relationships/hyperlink" Target="https://twitter.com/erikbra/status/1160968186822582273" TargetMode="External" /><Relationship Id="rId613" Type="http://schemas.openxmlformats.org/officeDocument/2006/relationships/hyperlink" Target="https://twitter.com/linguistvera/status/1160974968475332608" TargetMode="External" /><Relationship Id="rId614" Type="http://schemas.openxmlformats.org/officeDocument/2006/relationships/hyperlink" Target="https://twitter.com/ragnarbangmoe/status/1160648165844049926" TargetMode="External" /><Relationship Id="rId615" Type="http://schemas.openxmlformats.org/officeDocument/2006/relationships/hyperlink" Target="https://twitter.com/ragnarbangmoe/status/1160994436521832449" TargetMode="External" /><Relationship Id="rId616" Type="http://schemas.openxmlformats.org/officeDocument/2006/relationships/hyperlink" Target="https://twitter.com/vetlemravnvedal/status/1160997611433803776" TargetMode="External" /><Relationship Id="rId617" Type="http://schemas.openxmlformats.org/officeDocument/2006/relationships/hyperlink" Target="https://twitter.com/monastrand/status/1161000962074525696" TargetMode="External" /><Relationship Id="rId618" Type="http://schemas.openxmlformats.org/officeDocument/2006/relationships/hyperlink" Target="https://twitter.com/nummisuutatwit/status/1161024566401163266" TargetMode="External" /><Relationship Id="rId619" Type="http://schemas.openxmlformats.org/officeDocument/2006/relationships/hyperlink" Target="https://twitter.com/fadumoooooo/status/1161032242451439617" TargetMode="External" /><Relationship Id="rId620" Type="http://schemas.openxmlformats.org/officeDocument/2006/relationships/hyperlink" Target="https://twitter.com/unnimay/status/1161035876929036289" TargetMode="External" /><Relationship Id="rId621" Type="http://schemas.openxmlformats.org/officeDocument/2006/relationships/hyperlink" Target="https://twitter.com/bessviken/status/1161106156485599232" TargetMode="External" /><Relationship Id="rId622" Type="http://schemas.openxmlformats.org/officeDocument/2006/relationships/hyperlink" Target="https://twitter.com/johanbendtsen/status/1161157842700816386" TargetMode="External" /><Relationship Id="rId623" Type="http://schemas.openxmlformats.org/officeDocument/2006/relationships/hyperlink" Target="https://twitter.com/lyktestolpe/status/1161186179867447296" TargetMode="External" /><Relationship Id="rId624" Type="http://schemas.openxmlformats.org/officeDocument/2006/relationships/hyperlink" Target="https://twitter.com/markrial/status/1161187554311442432" TargetMode="External" /><Relationship Id="rId625" Type="http://schemas.openxmlformats.org/officeDocument/2006/relationships/hyperlink" Target="https://twitter.com/mohamabd86/status/1160630848695279616" TargetMode="External" /><Relationship Id="rId626" Type="http://schemas.openxmlformats.org/officeDocument/2006/relationships/hyperlink" Target="https://twitter.com/squintyswij/status/1160660137293602816" TargetMode="External" /><Relationship Id="rId627" Type="http://schemas.openxmlformats.org/officeDocument/2006/relationships/hyperlink" Target="https://twitter.com/squintyswij/status/1161188053328830464" TargetMode="External" /><Relationship Id="rId628" Type="http://schemas.openxmlformats.org/officeDocument/2006/relationships/hyperlink" Target="https://twitter.com/permanentnick/status/1160192621081444354" TargetMode="External" /><Relationship Id="rId629" Type="http://schemas.openxmlformats.org/officeDocument/2006/relationships/hyperlink" Target="https://twitter.com/permanentnick/status/1160195694436786176" TargetMode="External" /><Relationship Id="rId630" Type="http://schemas.openxmlformats.org/officeDocument/2006/relationships/hyperlink" Target="https://twitter.com/permanentnick/status/1160192621081444354" TargetMode="External" /><Relationship Id="rId631" Type="http://schemas.openxmlformats.org/officeDocument/2006/relationships/hyperlink" Target="https://twitter.com/permanentnick/status/1160195694436786176" TargetMode="External" /><Relationship Id="rId632" Type="http://schemas.openxmlformats.org/officeDocument/2006/relationships/hyperlink" Target="https://twitter.com/permanentnick/status/1161194605057961984" TargetMode="External" /><Relationship Id="rId633" Type="http://schemas.openxmlformats.org/officeDocument/2006/relationships/hyperlink" Target="https://twitter.com/permanentnick/status/1161194605057961984" TargetMode="External" /><Relationship Id="rId634" Type="http://schemas.openxmlformats.org/officeDocument/2006/relationships/hyperlink" Target="https://twitter.com/hmmmhmmmmhmm/status/1161199910936555520" TargetMode="External" /><Relationship Id="rId635" Type="http://schemas.openxmlformats.org/officeDocument/2006/relationships/hyperlink" Target="https://twitter.com/hmmmhmmmmhmm/status/1161199910936555520" TargetMode="External" /><Relationship Id="rId636" Type="http://schemas.openxmlformats.org/officeDocument/2006/relationships/hyperlink" Target="https://twitter.com/bulmersjente/status/1161203443069050880" TargetMode="External" /><Relationship Id="rId637" Type="http://schemas.openxmlformats.org/officeDocument/2006/relationships/hyperlink" Target="https://twitter.com/eivindtraedal/status/1161220726160023552" TargetMode="External" /><Relationship Id="rId638" Type="http://schemas.openxmlformats.org/officeDocument/2006/relationships/hyperlink" Target="https://twitter.com/supercamilla/status/1160964453506146306" TargetMode="External" /><Relationship Id="rId639" Type="http://schemas.openxmlformats.org/officeDocument/2006/relationships/hyperlink" Target="https://twitter.com/carnage_con/status/1161270545670950912" TargetMode="External" /><Relationship Id="rId640" Type="http://schemas.openxmlformats.org/officeDocument/2006/relationships/hyperlink" Target="https://twitter.com/politiikkatv/status/1161287284421009408" TargetMode="External" /><Relationship Id="rId641" Type="http://schemas.openxmlformats.org/officeDocument/2006/relationships/hyperlink" Target="https://twitter.com/findusfindus1/status/1161341949267329024" TargetMode="External" /><Relationship Id="rId642" Type="http://schemas.openxmlformats.org/officeDocument/2006/relationships/hyperlink" Target="https://twitter.com/vonjari/status/1161365865675272192" TargetMode="External" /><Relationship Id="rId643" Type="http://schemas.openxmlformats.org/officeDocument/2006/relationships/hyperlink" Target="https://twitter.com/queenofonnela/status/1161401032171278338" TargetMode="External" /><Relationship Id="rId644" Type="http://schemas.openxmlformats.org/officeDocument/2006/relationships/hyperlink" Target="https://twitter.com/thinkingness9/status/1161020190739636229" TargetMode="External" /><Relationship Id="rId645" Type="http://schemas.openxmlformats.org/officeDocument/2006/relationships/hyperlink" Target="https://twitter.com/thinkingness9/status/1161020190739636229" TargetMode="External" /><Relationship Id="rId646" Type="http://schemas.openxmlformats.org/officeDocument/2006/relationships/hyperlink" Target="https://twitter.com/thinkingness9/status/1161020190739636229" TargetMode="External" /><Relationship Id="rId647" Type="http://schemas.openxmlformats.org/officeDocument/2006/relationships/hyperlink" Target="https://twitter.com/thinkingness9/status/1161020190739636229" TargetMode="External" /><Relationship Id="rId648" Type="http://schemas.openxmlformats.org/officeDocument/2006/relationships/hyperlink" Target="https://twitter.com/thinkingness9/status/1161431088809619456" TargetMode="External" /><Relationship Id="rId649" Type="http://schemas.openxmlformats.org/officeDocument/2006/relationships/hyperlink" Target="https://twitter.com/thinkingness9/status/1161431088809619456" TargetMode="External" /><Relationship Id="rId650" Type="http://schemas.openxmlformats.org/officeDocument/2006/relationships/hyperlink" Target="https://twitter.com/truth_detectiv3/status/1161473226029117440" TargetMode="External" /><Relationship Id="rId651" Type="http://schemas.openxmlformats.org/officeDocument/2006/relationships/hyperlink" Target="https://twitter.com/apepusekatt/status/1161530839433396224" TargetMode="External" /><Relationship Id="rId652" Type="http://schemas.openxmlformats.org/officeDocument/2006/relationships/hyperlink" Target="https://twitter.com/knooten/status/1161533748078424066" TargetMode="External" /><Relationship Id="rId653" Type="http://schemas.openxmlformats.org/officeDocument/2006/relationships/hyperlink" Target="https://twitter.com/alfhaga/status/1161584142359891968" TargetMode="External" /><Relationship Id="rId654" Type="http://schemas.openxmlformats.org/officeDocument/2006/relationships/hyperlink" Target="https://twitter.com/oscar_hp/status/1161587710915764224" TargetMode="External" /><Relationship Id="rId655" Type="http://schemas.openxmlformats.org/officeDocument/2006/relationships/hyperlink" Target="https://twitter.com/simen_eriksen/status/1161594562059616256" TargetMode="External" /><Relationship Id="rId656" Type="http://schemas.openxmlformats.org/officeDocument/2006/relationships/hyperlink" Target="https://twitter.com/ragholmas/status/1161595155343912963" TargetMode="External" /><Relationship Id="rId657" Type="http://schemas.openxmlformats.org/officeDocument/2006/relationships/hyperlink" Target="https://twitter.com/aslakr/status/1161596638940606464" TargetMode="External" /><Relationship Id="rId658" Type="http://schemas.openxmlformats.org/officeDocument/2006/relationships/hyperlink" Target="https://twitter.com/fyrmorsaren/status/1161616698966978562" TargetMode="External" /><Relationship Id="rId659" Type="http://schemas.openxmlformats.org/officeDocument/2006/relationships/hyperlink" Target="https://twitter.com/fyrmorsaren/status/1161616698966978562" TargetMode="External" /><Relationship Id="rId660" Type="http://schemas.openxmlformats.org/officeDocument/2006/relationships/hyperlink" Target="https://twitter.com/pojken_ade/status/1161618571765735427" TargetMode="External" /><Relationship Id="rId661" Type="http://schemas.openxmlformats.org/officeDocument/2006/relationships/hyperlink" Target="https://twitter.com/kruxigt/status/1161627113893650433" TargetMode="External" /><Relationship Id="rId662" Type="http://schemas.openxmlformats.org/officeDocument/2006/relationships/hyperlink" Target="https://twitter.com/kruxigt/status/1161627113893650433" TargetMode="External" /><Relationship Id="rId663" Type="http://schemas.openxmlformats.org/officeDocument/2006/relationships/hyperlink" Target="https://twitter.com/ingridnesse/status/1161628971009740801" TargetMode="External" /><Relationship Id="rId664" Type="http://schemas.openxmlformats.org/officeDocument/2006/relationships/hyperlink" Target="https://twitter.com/svenskrebell/status/1161739433571319808" TargetMode="External" /><Relationship Id="rId665" Type="http://schemas.openxmlformats.org/officeDocument/2006/relationships/hyperlink" Target="https://twitter.com/svenskrebell/status/1161739433571319808" TargetMode="External" /><Relationship Id="rId666" Type="http://schemas.openxmlformats.org/officeDocument/2006/relationships/hyperlink" Target="https://twitter.com/blanchebullshit/status/1161869599014416384" TargetMode="External" /><Relationship Id="rId667" Type="http://schemas.openxmlformats.org/officeDocument/2006/relationships/hyperlink" Target="https://twitter.com/blanchebullshit/status/1161869648893116416" TargetMode="External" /><Relationship Id="rId668" Type="http://schemas.openxmlformats.org/officeDocument/2006/relationships/hyperlink" Target="https://twitter.com/tarukemppainen/status/1161889931981144064" TargetMode="External" /><Relationship Id="rId669" Type="http://schemas.openxmlformats.org/officeDocument/2006/relationships/hyperlink" Target="https://twitter.com/tuijavuorinen/status/1161881417929936897" TargetMode="External" /><Relationship Id="rId670" Type="http://schemas.openxmlformats.org/officeDocument/2006/relationships/hyperlink" Target="https://twitter.com/villemakel/status/1161896779832537089" TargetMode="External" /><Relationship Id="rId671" Type="http://schemas.openxmlformats.org/officeDocument/2006/relationships/hyperlink" Target="https://twitter.com/noirdavi/status/1161896983596081152" TargetMode="External" /><Relationship Id="rId672" Type="http://schemas.openxmlformats.org/officeDocument/2006/relationships/hyperlink" Target="https://twitter.com/noirdavi/status/1161896983596081152" TargetMode="External" /><Relationship Id="rId673" Type="http://schemas.openxmlformats.org/officeDocument/2006/relationships/hyperlink" Target="https://twitter.com/noirdavi/status/1161896983596081152" TargetMode="External" /><Relationship Id="rId674" Type="http://schemas.openxmlformats.org/officeDocument/2006/relationships/hyperlink" Target="https://twitter.com/jantunenkaarina/status/1161933450879913984" TargetMode="External" /><Relationship Id="rId675" Type="http://schemas.openxmlformats.org/officeDocument/2006/relationships/hyperlink" Target="https://twitter.com/vapaustaistelu/status/1162002842305093632" TargetMode="External" /><Relationship Id="rId676" Type="http://schemas.openxmlformats.org/officeDocument/2006/relationships/hyperlink" Target="https://twitter.com/mikaeljungner/status/1162015043891974144" TargetMode="External" /><Relationship Id="rId677" Type="http://schemas.openxmlformats.org/officeDocument/2006/relationships/hyperlink" Target="https://twitter.com/fingerlickins/status/1162066555951288321" TargetMode="External" /><Relationship Id="rId678" Type="http://schemas.openxmlformats.org/officeDocument/2006/relationships/hyperlink" Target="https://twitter.com/fingerlickins/status/1162066555951288321" TargetMode="External" /><Relationship Id="rId679" Type="http://schemas.openxmlformats.org/officeDocument/2006/relationships/hyperlink" Target="https://twitter.com/fingerlickins/status/1162066555951288321" TargetMode="External" /><Relationship Id="rId680" Type="http://schemas.openxmlformats.org/officeDocument/2006/relationships/hyperlink" Target="https://twitter.com/fingerlickins/status/1162066555951288321" TargetMode="External" /><Relationship Id="rId681" Type="http://schemas.openxmlformats.org/officeDocument/2006/relationships/hyperlink" Target="https://twitter.com/fingerlickins/status/1162066555951288321" TargetMode="External" /><Relationship Id="rId682" Type="http://schemas.openxmlformats.org/officeDocument/2006/relationships/hyperlink" Target="https://twitter.com/gospelofpuns/status/1162395484343930881" TargetMode="External" /><Relationship Id="rId683" Type="http://schemas.openxmlformats.org/officeDocument/2006/relationships/hyperlink" Target="https://twitter.com/gospelofpuns/status/1162395484343930881" TargetMode="External" /><Relationship Id="rId684" Type="http://schemas.openxmlformats.org/officeDocument/2006/relationships/hyperlink" Target="https://twitter.com/finlandpost/status/1161799756487827457" TargetMode="External" /><Relationship Id="rId685" Type="http://schemas.openxmlformats.org/officeDocument/2006/relationships/hyperlink" Target="https://twitter.com/finlandpost/status/1161875219268669440" TargetMode="External" /><Relationship Id="rId686" Type="http://schemas.openxmlformats.org/officeDocument/2006/relationships/hyperlink" Target="https://twitter.com/finlandpost/status/1161933503459659776" TargetMode="External" /><Relationship Id="rId687" Type="http://schemas.openxmlformats.org/officeDocument/2006/relationships/hyperlink" Target="https://twitter.com/finlandpost/status/1162464138800566272" TargetMode="External" /><Relationship Id="rId688" Type="http://schemas.openxmlformats.org/officeDocument/2006/relationships/hyperlink" Target="https://twitter.com/hgtvp_msga/status/1162508519939149824" TargetMode="External" /><Relationship Id="rId689" Type="http://schemas.openxmlformats.org/officeDocument/2006/relationships/hyperlink" Target="https://twitter.com/hgtvp_msga/status/1162508519939149824" TargetMode="External" /><Relationship Id="rId690" Type="http://schemas.openxmlformats.org/officeDocument/2006/relationships/hyperlink" Target="https://twitter.com/hgtvp_msga/status/1162508519939149824" TargetMode="External" /><Relationship Id="rId691" Type="http://schemas.openxmlformats.org/officeDocument/2006/relationships/hyperlink" Target="https://twitter.com/hgtvp_msga/status/1162508519939149824" TargetMode="External" /><Relationship Id="rId692" Type="http://schemas.openxmlformats.org/officeDocument/2006/relationships/hyperlink" Target="https://twitter.com/hgtvp_msga/status/1160545838827016193" TargetMode="External" /><Relationship Id="rId693" Type="http://schemas.openxmlformats.org/officeDocument/2006/relationships/hyperlink" Target="https://twitter.com/hgtvp_msga/status/1162508519939149824" TargetMode="External" /><Relationship Id="rId694" Type="http://schemas.openxmlformats.org/officeDocument/2006/relationships/hyperlink" Target="https://twitter.com/hgtvp_msga/status/1162508519939149824" TargetMode="External" /><Relationship Id="rId695" Type="http://schemas.openxmlformats.org/officeDocument/2006/relationships/hyperlink" Target="https://twitter.com/tiinakeskimki/status/1162671324617224192" TargetMode="External" /><Relationship Id="rId696" Type="http://schemas.openxmlformats.org/officeDocument/2006/relationships/hyperlink" Target="https://twitter.com/plaitteri/status/1161895164866117632" TargetMode="External" /><Relationship Id="rId697" Type="http://schemas.openxmlformats.org/officeDocument/2006/relationships/hyperlink" Target="https://twitter.com/plaitteri/status/1162675444535189505" TargetMode="External" /><Relationship Id="rId698" Type="http://schemas.openxmlformats.org/officeDocument/2006/relationships/hyperlink" Target="https://twitter.com/antirasisti/status/1162454862933741569" TargetMode="External" /><Relationship Id="rId699" Type="http://schemas.openxmlformats.org/officeDocument/2006/relationships/hyperlink" Target="https://twitter.com/antirasisti/status/1162632624780840961" TargetMode="External" /><Relationship Id="rId700" Type="http://schemas.openxmlformats.org/officeDocument/2006/relationships/hyperlink" Target="https://twitter.com/antirasisti/status/1162676532466376706" TargetMode="External" /><Relationship Id="rId701" Type="http://schemas.openxmlformats.org/officeDocument/2006/relationships/hyperlink" Target="https://twitter.com/dalmas69166141/status/1160943522117312512" TargetMode="External" /><Relationship Id="rId702" Type="http://schemas.openxmlformats.org/officeDocument/2006/relationships/hyperlink" Target="https://twitter.com/dalmas69166141/status/1160943522117312512" TargetMode="External" /><Relationship Id="rId703" Type="http://schemas.openxmlformats.org/officeDocument/2006/relationships/hyperlink" Target="https://twitter.com/dalmas69166141/status/1162681108913360896" TargetMode="External" /><Relationship Id="rId704" Type="http://schemas.openxmlformats.org/officeDocument/2006/relationships/hyperlink" Target="https://twitter.com/se_illusionen14/status/1162681620136177664" TargetMode="External" /><Relationship Id="rId705" Type="http://schemas.openxmlformats.org/officeDocument/2006/relationships/hyperlink" Target="https://twitter.com/mariacancan/status/1162689965710594050" TargetMode="External" /><Relationship Id="rId706" Type="http://schemas.openxmlformats.org/officeDocument/2006/relationships/hyperlink" Target="https://twitter.com/fuchsiablix/status/856857193651609600" TargetMode="External" /><Relationship Id="rId707" Type="http://schemas.openxmlformats.org/officeDocument/2006/relationships/hyperlink" Target="https://twitter.com/fuchsiablix/status/1161594377623494657" TargetMode="External" /><Relationship Id="rId708" Type="http://schemas.openxmlformats.org/officeDocument/2006/relationships/hyperlink" Target="https://twitter.com/frebrake/status/1162690144916377600" TargetMode="External" /><Relationship Id="rId709" Type="http://schemas.openxmlformats.org/officeDocument/2006/relationships/hyperlink" Target="https://twitter.com/david_nilssonn6/status/1162692142080372736" TargetMode="External" /><Relationship Id="rId710" Type="http://schemas.openxmlformats.org/officeDocument/2006/relationships/hyperlink" Target="https://twitter.com/jasperton9/status/1162711737159827459" TargetMode="External" /><Relationship Id="rId711" Type="http://schemas.openxmlformats.org/officeDocument/2006/relationships/hyperlink" Target="https://twitter.com/icelandicnation/status/1162717418889908224" TargetMode="External" /><Relationship Id="rId712" Type="http://schemas.openxmlformats.org/officeDocument/2006/relationships/hyperlink" Target="https://twitter.com/kentflink1/status/1159897632984260608" TargetMode="External" /><Relationship Id="rId713" Type="http://schemas.openxmlformats.org/officeDocument/2006/relationships/hyperlink" Target="https://twitter.com/kentflink1/status/1159897632984260608" TargetMode="External" /><Relationship Id="rId714" Type="http://schemas.openxmlformats.org/officeDocument/2006/relationships/hyperlink" Target="https://twitter.com/kentflink1/status/1161284554214301697" TargetMode="External" /><Relationship Id="rId715" Type="http://schemas.openxmlformats.org/officeDocument/2006/relationships/hyperlink" Target="https://twitter.com/kentflink1/status/1161284554214301697" TargetMode="External" /><Relationship Id="rId716" Type="http://schemas.openxmlformats.org/officeDocument/2006/relationships/hyperlink" Target="https://twitter.com/kentflink1/status/1161578426484101121" TargetMode="External" /><Relationship Id="rId717" Type="http://schemas.openxmlformats.org/officeDocument/2006/relationships/hyperlink" Target="https://twitter.com/kentflink1/status/1161578426484101121" TargetMode="External" /><Relationship Id="rId718" Type="http://schemas.openxmlformats.org/officeDocument/2006/relationships/hyperlink" Target="https://twitter.com/kentflink1/status/1161578426484101121" TargetMode="External" /><Relationship Id="rId719" Type="http://schemas.openxmlformats.org/officeDocument/2006/relationships/hyperlink" Target="https://twitter.com/kentflink1/status/1162043282513440768" TargetMode="External" /><Relationship Id="rId720" Type="http://schemas.openxmlformats.org/officeDocument/2006/relationships/hyperlink" Target="https://twitter.com/kentflink1/status/1162043282513440768" TargetMode="External" /><Relationship Id="rId721" Type="http://schemas.openxmlformats.org/officeDocument/2006/relationships/hyperlink" Target="https://twitter.com/kentflink1/status/1162747733779931136" TargetMode="External" /><Relationship Id="rId722" Type="http://schemas.openxmlformats.org/officeDocument/2006/relationships/hyperlink" Target="https://twitter.com/kentflink1/status/1162747733779931136" TargetMode="External" /><Relationship Id="rId723" Type="http://schemas.openxmlformats.org/officeDocument/2006/relationships/hyperlink" Target="https://twitter.com/talginjektion/status/1162780868324274177" TargetMode="External" /><Relationship Id="rId724" Type="http://schemas.openxmlformats.org/officeDocument/2006/relationships/hyperlink" Target="https://twitter.com/talginjektion/status/1162780868324274177" TargetMode="External" /><Relationship Id="rId725" Type="http://schemas.openxmlformats.org/officeDocument/2006/relationships/hyperlink" Target="https://twitter.com/neonaziwallets/status/1159883802841374720" TargetMode="External" /><Relationship Id="rId726" Type="http://schemas.openxmlformats.org/officeDocument/2006/relationships/hyperlink" Target="https://twitter.com/neonaziwallets/status/1160246192162430976" TargetMode="External" /><Relationship Id="rId727" Type="http://schemas.openxmlformats.org/officeDocument/2006/relationships/hyperlink" Target="https://twitter.com/neonaziwallets/status/1160608583815503872" TargetMode="External" /><Relationship Id="rId728" Type="http://schemas.openxmlformats.org/officeDocument/2006/relationships/hyperlink" Target="https://twitter.com/neonaziwallets/status/1160736913617297408" TargetMode="External" /><Relationship Id="rId729" Type="http://schemas.openxmlformats.org/officeDocument/2006/relationships/hyperlink" Target="https://twitter.com/neonaziwallets/status/1160970971572035584" TargetMode="External" /><Relationship Id="rId730" Type="http://schemas.openxmlformats.org/officeDocument/2006/relationships/hyperlink" Target="https://twitter.com/neonaziwallets/status/1161333358988857345" TargetMode="External" /><Relationship Id="rId731" Type="http://schemas.openxmlformats.org/officeDocument/2006/relationships/hyperlink" Target="https://twitter.com/neonaziwallets/status/1161695748355960833" TargetMode="External" /><Relationship Id="rId732" Type="http://schemas.openxmlformats.org/officeDocument/2006/relationships/hyperlink" Target="https://twitter.com/neonaziwallets/status/1162058139560288258" TargetMode="External" /><Relationship Id="rId733" Type="http://schemas.openxmlformats.org/officeDocument/2006/relationships/hyperlink" Target="https://twitter.com/neonaziwallets/status/1162420521784549376" TargetMode="External" /><Relationship Id="rId734" Type="http://schemas.openxmlformats.org/officeDocument/2006/relationships/hyperlink" Target="https://twitter.com/neonaziwallets/status/1162782914435788802" TargetMode="External" /><Relationship Id="rId735" Type="http://schemas.openxmlformats.org/officeDocument/2006/relationships/hyperlink" Target="https://twitter.com/fagermerja/status/1159890249646051331" TargetMode="External" /><Relationship Id="rId736" Type="http://schemas.openxmlformats.org/officeDocument/2006/relationships/hyperlink" Target="https://twitter.com/fagermerja/status/1159890726152540160" TargetMode="External" /><Relationship Id="rId737" Type="http://schemas.openxmlformats.org/officeDocument/2006/relationships/hyperlink" Target="https://twitter.com/fagermerja/status/1160616516993372164" TargetMode="External" /><Relationship Id="rId738" Type="http://schemas.openxmlformats.org/officeDocument/2006/relationships/hyperlink" Target="https://twitter.com/fagermerja/status/1160617318113841163" TargetMode="External" /><Relationship Id="rId739" Type="http://schemas.openxmlformats.org/officeDocument/2006/relationships/hyperlink" Target="https://twitter.com/fagermerja/status/1160618451368579077" TargetMode="External" /><Relationship Id="rId740" Type="http://schemas.openxmlformats.org/officeDocument/2006/relationships/hyperlink" Target="https://twitter.com/fagermerja/status/1160619461726081024" TargetMode="External" /><Relationship Id="rId741" Type="http://schemas.openxmlformats.org/officeDocument/2006/relationships/hyperlink" Target="https://twitter.com/fagermerja/status/1160620494346956800" TargetMode="External" /><Relationship Id="rId742" Type="http://schemas.openxmlformats.org/officeDocument/2006/relationships/hyperlink" Target="https://twitter.com/fagermerja/status/1160984348717441024" TargetMode="External" /><Relationship Id="rId743" Type="http://schemas.openxmlformats.org/officeDocument/2006/relationships/hyperlink" Target="https://twitter.com/fagermerja/status/1160984851723386880" TargetMode="External" /><Relationship Id="rId744" Type="http://schemas.openxmlformats.org/officeDocument/2006/relationships/hyperlink" Target="https://twitter.com/fagermerja/status/1161549603315113984" TargetMode="External" /><Relationship Id="rId745" Type="http://schemas.openxmlformats.org/officeDocument/2006/relationships/hyperlink" Target="https://twitter.com/fagermerja/status/1161550195735310337" TargetMode="External" /><Relationship Id="rId746" Type="http://schemas.openxmlformats.org/officeDocument/2006/relationships/hyperlink" Target="https://twitter.com/fagermerja/status/1161550528339501057" TargetMode="External" /><Relationship Id="rId747" Type="http://schemas.openxmlformats.org/officeDocument/2006/relationships/hyperlink" Target="https://twitter.com/fagermerja/status/1161550992644743168" TargetMode="External" /><Relationship Id="rId748" Type="http://schemas.openxmlformats.org/officeDocument/2006/relationships/hyperlink" Target="https://twitter.com/fagermerja/status/1161551351966556161" TargetMode="External" /><Relationship Id="rId749" Type="http://schemas.openxmlformats.org/officeDocument/2006/relationships/hyperlink" Target="https://twitter.com/fagermerja/status/1161900281346646016" TargetMode="External" /><Relationship Id="rId750" Type="http://schemas.openxmlformats.org/officeDocument/2006/relationships/hyperlink" Target="https://twitter.com/fagermerja/status/1162084097772216322" TargetMode="External" /><Relationship Id="rId751" Type="http://schemas.openxmlformats.org/officeDocument/2006/relationships/hyperlink" Target="https://twitter.com/fagermerja/status/1162085278053523456" TargetMode="External" /><Relationship Id="rId752" Type="http://schemas.openxmlformats.org/officeDocument/2006/relationships/hyperlink" Target="https://twitter.com/fagermerja/status/1162667986014154752" TargetMode="External" /><Relationship Id="rId753" Type="http://schemas.openxmlformats.org/officeDocument/2006/relationships/hyperlink" Target="https://twitter.com/fagermerja/status/1162794337551491085" TargetMode="External" /><Relationship Id="rId754" Type="http://schemas.openxmlformats.org/officeDocument/2006/relationships/hyperlink" Target="https://twitter.com/fagermerja/status/1162794622990606338" TargetMode="External" /><Relationship Id="rId755" Type="http://schemas.openxmlformats.org/officeDocument/2006/relationships/hyperlink" Target="https://twitter.com/fagermerja/status/1162795022791643136" TargetMode="External" /><Relationship Id="rId756" Type="http://schemas.openxmlformats.org/officeDocument/2006/relationships/hyperlink" Target="https://twitter.com/patriootti63/status/1162830221252472832" TargetMode="External" /><Relationship Id="rId757" Type="http://schemas.openxmlformats.org/officeDocument/2006/relationships/hyperlink" Target="https://twitter.com/martin__nf/status/1162761651944329216" TargetMode="External" /><Relationship Id="rId758" Type="http://schemas.openxmlformats.org/officeDocument/2006/relationships/hyperlink" Target="https://twitter.com/holmqvist_nf/status/1162744088921280512" TargetMode="External" /><Relationship Id="rId759" Type="http://schemas.openxmlformats.org/officeDocument/2006/relationships/hyperlink" Target="https://twitter.com/holmqvist_nf/status/1162746164514570240" TargetMode="External" /><Relationship Id="rId760" Type="http://schemas.openxmlformats.org/officeDocument/2006/relationships/hyperlink" Target="https://twitter.com/holmqvist_nf/status/1162848245275607042" TargetMode="External" /><Relationship Id="rId761" Type="http://schemas.openxmlformats.org/officeDocument/2006/relationships/hyperlink" Target="https://twitter.com/martin__nf/status/1162680065764839425" TargetMode="External" /><Relationship Id="rId762" Type="http://schemas.openxmlformats.org/officeDocument/2006/relationships/hyperlink" Target="https://twitter.com/martin__nf/status/1162779688881807360" TargetMode="External" /><Relationship Id="rId763" Type="http://schemas.openxmlformats.org/officeDocument/2006/relationships/hyperlink" Target="https://twitter.com/jonssondes/status/1162865229111468032" TargetMode="External" /><Relationship Id="rId764" Type="http://schemas.openxmlformats.org/officeDocument/2006/relationships/hyperlink" Target="https://twitter.com/theboytoknow/status/1162868730000490496" TargetMode="External" /><Relationship Id="rId765" Type="http://schemas.openxmlformats.org/officeDocument/2006/relationships/hyperlink" Target="https://twitter.com/theboytoknow/status/1162868730000490496" TargetMode="External" /><Relationship Id="rId766" Type="http://schemas.openxmlformats.org/officeDocument/2006/relationships/hyperlink" Target="https://twitter.com/hannes1236/status/1162989626228916224" TargetMode="External" /><Relationship Id="rId767" Type="http://schemas.openxmlformats.org/officeDocument/2006/relationships/hyperlink" Target="https://twitter.com/hannes1236/status/1162989626228916224" TargetMode="External" /><Relationship Id="rId768" Type="http://schemas.openxmlformats.org/officeDocument/2006/relationships/hyperlink" Target="https://twitter.com/juudassoini/status/1160935176731582464" TargetMode="External" /><Relationship Id="rId769" Type="http://schemas.openxmlformats.org/officeDocument/2006/relationships/hyperlink" Target="https://twitter.com/juudassoini/status/1160984739769139200" TargetMode="External" /><Relationship Id="rId770" Type="http://schemas.openxmlformats.org/officeDocument/2006/relationships/hyperlink" Target="https://twitter.com/juudassoini/status/1161005556674572288" TargetMode="External" /><Relationship Id="rId771" Type="http://schemas.openxmlformats.org/officeDocument/2006/relationships/hyperlink" Target="https://twitter.com/juudassoini/status/1161022875144523778" TargetMode="External" /><Relationship Id="rId772" Type="http://schemas.openxmlformats.org/officeDocument/2006/relationships/hyperlink" Target="https://twitter.com/juudassoini/status/1161040804921729024" TargetMode="External" /><Relationship Id="rId773" Type="http://schemas.openxmlformats.org/officeDocument/2006/relationships/hyperlink" Target="https://twitter.com/juudassoini/status/1161086270308831233" TargetMode="External" /><Relationship Id="rId774" Type="http://schemas.openxmlformats.org/officeDocument/2006/relationships/hyperlink" Target="https://twitter.com/juudassoini/status/1161103553437556739" TargetMode="External" /><Relationship Id="rId775" Type="http://schemas.openxmlformats.org/officeDocument/2006/relationships/hyperlink" Target="https://twitter.com/juudassoini/status/1161119797230407682" TargetMode="External" /><Relationship Id="rId776" Type="http://schemas.openxmlformats.org/officeDocument/2006/relationships/hyperlink" Target="https://twitter.com/juudassoini/status/1161136676187660288" TargetMode="External" /><Relationship Id="rId777" Type="http://schemas.openxmlformats.org/officeDocument/2006/relationships/hyperlink" Target="https://twitter.com/juudassoini/status/1161168567041232896" TargetMode="External" /><Relationship Id="rId778" Type="http://schemas.openxmlformats.org/officeDocument/2006/relationships/hyperlink" Target="https://twitter.com/juudassoini/status/1161185695962214400" TargetMode="External" /><Relationship Id="rId779" Type="http://schemas.openxmlformats.org/officeDocument/2006/relationships/hyperlink" Target="https://twitter.com/juudassoini/status/1161199816841596928" TargetMode="External" /><Relationship Id="rId780" Type="http://schemas.openxmlformats.org/officeDocument/2006/relationships/hyperlink" Target="https://twitter.com/juudassoini/status/1161238192428900353" TargetMode="External" /><Relationship Id="rId781" Type="http://schemas.openxmlformats.org/officeDocument/2006/relationships/hyperlink" Target="https://twitter.com/juudassoini/status/1161253394671185920" TargetMode="External" /><Relationship Id="rId782" Type="http://schemas.openxmlformats.org/officeDocument/2006/relationships/hyperlink" Target="https://twitter.com/suvikunnas/status/1161271355301617666" TargetMode="External" /><Relationship Id="rId783" Type="http://schemas.openxmlformats.org/officeDocument/2006/relationships/hyperlink" Target="https://twitter.com/suvikunnas/status/1161271355301617666" TargetMode="External" /><Relationship Id="rId784" Type="http://schemas.openxmlformats.org/officeDocument/2006/relationships/hyperlink" Target="https://twitter.com/suvikunnas/status/1161422775141249025" TargetMode="External" /><Relationship Id="rId785" Type="http://schemas.openxmlformats.org/officeDocument/2006/relationships/hyperlink" Target="https://twitter.com/suvikunnas/status/1162996405964890112" TargetMode="External" /><Relationship Id="rId786" Type="http://schemas.openxmlformats.org/officeDocument/2006/relationships/hyperlink" Target="https://twitter.com/suomisos/status/1159717965694210048" TargetMode="External" /><Relationship Id="rId787" Type="http://schemas.openxmlformats.org/officeDocument/2006/relationships/hyperlink" Target="https://twitter.com/suomisos/status/1159778396202819584" TargetMode="External" /><Relationship Id="rId788" Type="http://schemas.openxmlformats.org/officeDocument/2006/relationships/hyperlink" Target="https://twitter.com/suomisos/status/1159891136258990083" TargetMode="External" /><Relationship Id="rId789" Type="http://schemas.openxmlformats.org/officeDocument/2006/relationships/hyperlink" Target="https://twitter.com/suomisos/status/1160102533567832064" TargetMode="External" /><Relationship Id="rId790" Type="http://schemas.openxmlformats.org/officeDocument/2006/relationships/hyperlink" Target="https://twitter.com/suomisos/status/1160102535010631682" TargetMode="External" /><Relationship Id="rId791" Type="http://schemas.openxmlformats.org/officeDocument/2006/relationships/hyperlink" Target="https://twitter.com/suomisos/status/1160495130471751685" TargetMode="External" /><Relationship Id="rId792" Type="http://schemas.openxmlformats.org/officeDocument/2006/relationships/hyperlink" Target="https://twitter.com/suomisos/status/1160495133680386048" TargetMode="External" /><Relationship Id="rId793" Type="http://schemas.openxmlformats.org/officeDocument/2006/relationships/hyperlink" Target="https://twitter.com/suomisos/status/1160525354265657345" TargetMode="External" /><Relationship Id="rId794" Type="http://schemas.openxmlformats.org/officeDocument/2006/relationships/hyperlink" Target="https://twitter.com/suomisos/status/1160797126156324864" TargetMode="External" /><Relationship Id="rId795" Type="http://schemas.openxmlformats.org/officeDocument/2006/relationships/hyperlink" Target="https://twitter.com/suomisos/status/1160827316785864704" TargetMode="External" /><Relationship Id="rId796" Type="http://schemas.openxmlformats.org/officeDocument/2006/relationships/hyperlink" Target="https://twitter.com/suomisos/status/1161048508994117637" TargetMode="External" /><Relationship Id="rId797" Type="http://schemas.openxmlformats.org/officeDocument/2006/relationships/hyperlink" Target="https://twitter.com/suomisos/status/1161048511355523072" TargetMode="External" /><Relationship Id="rId798" Type="http://schemas.openxmlformats.org/officeDocument/2006/relationships/hyperlink" Target="https://twitter.com/suomisos/status/1161410888475271168" TargetMode="External" /><Relationship Id="rId799" Type="http://schemas.openxmlformats.org/officeDocument/2006/relationships/hyperlink" Target="https://twitter.com/suomisos/status/1161410890828328960" TargetMode="External" /><Relationship Id="rId800" Type="http://schemas.openxmlformats.org/officeDocument/2006/relationships/hyperlink" Target="https://twitter.com/suomisos/status/1161561903602290688" TargetMode="External" /><Relationship Id="rId801" Type="http://schemas.openxmlformats.org/officeDocument/2006/relationships/hyperlink" Target="https://twitter.com/suomisos/status/1161561906777329664" TargetMode="External" /><Relationship Id="rId802" Type="http://schemas.openxmlformats.org/officeDocument/2006/relationships/hyperlink" Target="https://twitter.com/suomisos/status/1161773394473431041" TargetMode="External" /><Relationship Id="rId803" Type="http://schemas.openxmlformats.org/officeDocument/2006/relationships/hyperlink" Target="https://twitter.com/suomisos/status/1161894225073627141" TargetMode="External" /><Relationship Id="rId804" Type="http://schemas.openxmlformats.org/officeDocument/2006/relationships/hyperlink" Target="https://twitter.com/suomisos/status/1161894228005412864" TargetMode="External" /><Relationship Id="rId805" Type="http://schemas.openxmlformats.org/officeDocument/2006/relationships/hyperlink" Target="https://twitter.com/suomisos/status/1162311395087704064" TargetMode="External" /><Relationship Id="rId806" Type="http://schemas.openxmlformats.org/officeDocument/2006/relationships/hyperlink" Target="https://twitter.com/suomisos/status/1162311399651139589" TargetMode="External" /><Relationship Id="rId807" Type="http://schemas.openxmlformats.org/officeDocument/2006/relationships/hyperlink" Target="https://twitter.com/suomisos/status/1162432302984716288" TargetMode="External" /><Relationship Id="rId808" Type="http://schemas.openxmlformats.org/officeDocument/2006/relationships/hyperlink" Target="https://twitter.com/suomisos/status/1162613328822378496" TargetMode="External" /><Relationship Id="rId809" Type="http://schemas.openxmlformats.org/officeDocument/2006/relationships/hyperlink" Target="https://twitter.com/suomisos/status/1162613330667823104" TargetMode="External" /><Relationship Id="rId810" Type="http://schemas.openxmlformats.org/officeDocument/2006/relationships/hyperlink" Target="https://twitter.com/suomisos/status/1162673782626168834" TargetMode="External" /><Relationship Id="rId811" Type="http://schemas.openxmlformats.org/officeDocument/2006/relationships/hyperlink" Target="https://twitter.com/suomisos/status/1163036270832029696" TargetMode="External" /><Relationship Id="rId812" Type="http://schemas.openxmlformats.org/officeDocument/2006/relationships/hyperlink" Target="https://twitter.com/askoliukkonen/status/1162253339922296832" TargetMode="External" /><Relationship Id="rId813" Type="http://schemas.openxmlformats.org/officeDocument/2006/relationships/hyperlink" Target="https://twitter.com/itsekurikunnia/status/1162594873020694528" TargetMode="External" /><Relationship Id="rId814" Type="http://schemas.openxmlformats.org/officeDocument/2006/relationships/hyperlink" Target="https://twitter.com/itsekurikunnia/status/1163054750054658048" TargetMode="External" /><Relationship Id="rId815" Type="http://schemas.openxmlformats.org/officeDocument/2006/relationships/hyperlink" Target="https://twitter.com/erkkipekkala1/status/1163062195305009153" TargetMode="External" /><Relationship Id="rId816" Type="http://schemas.openxmlformats.org/officeDocument/2006/relationships/hyperlink" Target="https://twitter.com/erkkipekkala1/status/1160940567200718848" TargetMode="External" /><Relationship Id="rId817" Type="http://schemas.openxmlformats.org/officeDocument/2006/relationships/hyperlink" Target="https://twitter.com/erkkipekkala1/status/1162447939073191942" TargetMode="External" /><Relationship Id="rId818" Type="http://schemas.openxmlformats.org/officeDocument/2006/relationships/hyperlink" Target="https://twitter.com/huuhtanenpanu/status/1161933186345119744" TargetMode="External" /><Relationship Id="rId819" Type="http://schemas.openxmlformats.org/officeDocument/2006/relationships/hyperlink" Target="https://twitter.com/huuhtanenpanu/status/1162670421562535936" TargetMode="External" /><Relationship Id="rId820" Type="http://schemas.openxmlformats.org/officeDocument/2006/relationships/hyperlink" Target="https://twitter.com/brookerpapper/status/1162673405537263616" TargetMode="External" /><Relationship Id="rId821" Type="http://schemas.openxmlformats.org/officeDocument/2006/relationships/hyperlink" Target="https://twitter.com/ilmastovaalit/status/1159161928125681669" TargetMode="External" /><Relationship Id="rId822" Type="http://schemas.openxmlformats.org/officeDocument/2006/relationships/hyperlink" Target="https://twitter.com/ilmastovaalit/status/1161056675589050369" TargetMode="External" /><Relationship Id="rId823" Type="http://schemas.openxmlformats.org/officeDocument/2006/relationships/hyperlink" Target="https://twitter.com/ilmastovaalit/status/1161783556164575232" TargetMode="External" /><Relationship Id="rId824" Type="http://schemas.openxmlformats.org/officeDocument/2006/relationships/hyperlink" Target="https://twitter.com/ilmastovaalit/status/1161874242809417733" TargetMode="External" /><Relationship Id="rId825" Type="http://schemas.openxmlformats.org/officeDocument/2006/relationships/hyperlink" Target="https://twitter.com/ilmastovaalit/status/1161891142423547904" TargetMode="External" /><Relationship Id="rId826" Type="http://schemas.openxmlformats.org/officeDocument/2006/relationships/hyperlink" Target="https://twitter.com/ilmastovaalit/status/1162311161389314048" TargetMode="External" /><Relationship Id="rId827" Type="http://schemas.openxmlformats.org/officeDocument/2006/relationships/hyperlink" Target="https://twitter.com/ilmastovaalit/status/1162325560636264448" TargetMode="External" /><Relationship Id="rId828" Type="http://schemas.openxmlformats.org/officeDocument/2006/relationships/hyperlink" Target="https://twitter.com/ilmastovaalit/status/1162409210530783237" TargetMode="External" /><Relationship Id="rId829" Type="http://schemas.openxmlformats.org/officeDocument/2006/relationships/hyperlink" Target="https://twitter.com/ilmastovaalit/status/1162606952267931649" TargetMode="External" /><Relationship Id="rId830" Type="http://schemas.openxmlformats.org/officeDocument/2006/relationships/hyperlink" Target="https://twitter.com/ilmastovaalit/status/1162626352094171136" TargetMode="External" /><Relationship Id="rId831" Type="http://schemas.openxmlformats.org/officeDocument/2006/relationships/hyperlink" Target="https://twitter.com/ilmastovaalit/status/1162666011272704000" TargetMode="External" /><Relationship Id="rId832" Type="http://schemas.openxmlformats.org/officeDocument/2006/relationships/hyperlink" Target="https://twitter.com/ilmastovaalit/status/1163021381493112832" TargetMode="External" /><Relationship Id="rId833" Type="http://schemas.openxmlformats.org/officeDocument/2006/relationships/hyperlink" Target="https://twitter.com/brookerpapper/status/1162673434008150016" TargetMode="External" /><Relationship Id="rId834" Type="http://schemas.openxmlformats.org/officeDocument/2006/relationships/hyperlink" Target="https://twitter.com/aseenkatkija/status/1163095584858918913" TargetMode="External" /><Relationship Id="rId835" Type="http://schemas.openxmlformats.org/officeDocument/2006/relationships/hyperlink" Target="https://twitter.com/aseenkatkija/status/1163096036233089024" TargetMode="External" /><Relationship Id="rId836" Type="http://schemas.openxmlformats.org/officeDocument/2006/relationships/hyperlink" Target="https://twitter.com/brookerpapper/status/1163097995614806016" TargetMode="External" /><Relationship Id="rId837" Type="http://schemas.openxmlformats.org/officeDocument/2006/relationships/hyperlink" Target="https://api.twitter.com/1.1/geo/id/7c70f10bed12be16.json" TargetMode="External" /><Relationship Id="rId838" Type="http://schemas.openxmlformats.org/officeDocument/2006/relationships/hyperlink" Target="https://api.twitter.com/1.1/geo/id/7c70f10bed12be16.json" TargetMode="External" /><Relationship Id="rId839" Type="http://schemas.openxmlformats.org/officeDocument/2006/relationships/hyperlink" Target="https://api.twitter.com/1.1/geo/id/7c70f10bed12be16.json" TargetMode="External" /><Relationship Id="rId840" Type="http://schemas.openxmlformats.org/officeDocument/2006/relationships/hyperlink" Target="https://api.twitter.com/1.1/geo/id/7c70f10bed12be16.json" TargetMode="External" /><Relationship Id="rId841" Type="http://schemas.openxmlformats.org/officeDocument/2006/relationships/hyperlink" Target="https://api.twitter.com/1.1/geo/id/7c70f10bed12be16.json" TargetMode="External" /><Relationship Id="rId842" Type="http://schemas.openxmlformats.org/officeDocument/2006/relationships/hyperlink" Target="https://api.twitter.com/1.1/geo/id/7c70f10bed12be16.json" TargetMode="External" /><Relationship Id="rId843" Type="http://schemas.openxmlformats.org/officeDocument/2006/relationships/hyperlink" Target="https://api.twitter.com/1.1/geo/id/7c70f10bed12be16.json" TargetMode="External" /><Relationship Id="rId844" Type="http://schemas.openxmlformats.org/officeDocument/2006/relationships/hyperlink" Target="https://api.twitter.com/1.1/geo/id/7c70f10bed12be16.json" TargetMode="External" /><Relationship Id="rId845" Type="http://schemas.openxmlformats.org/officeDocument/2006/relationships/hyperlink" Target="https://api.twitter.com/1.1/geo/id/7c70f10bed12be16.json" TargetMode="External" /><Relationship Id="rId846" Type="http://schemas.openxmlformats.org/officeDocument/2006/relationships/hyperlink" Target="https://api.twitter.com/1.1/geo/id/e42ed02b50d62e29.json" TargetMode="External" /><Relationship Id="rId847" Type="http://schemas.openxmlformats.org/officeDocument/2006/relationships/hyperlink" Target="https://api.twitter.com/1.1/geo/id/5ef832bb704339b0.json" TargetMode="External" /><Relationship Id="rId848" Type="http://schemas.openxmlformats.org/officeDocument/2006/relationships/comments" Target="../comments1.xml" /><Relationship Id="rId849" Type="http://schemas.openxmlformats.org/officeDocument/2006/relationships/vmlDrawing" Target="../drawings/vmlDrawing1.vml" /><Relationship Id="rId850" Type="http://schemas.openxmlformats.org/officeDocument/2006/relationships/table" Target="../tables/table1.xml" /><Relationship Id="rId85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co/GShXZy32dT" TargetMode="External" /><Relationship Id="rId2" Type="http://schemas.openxmlformats.org/officeDocument/2006/relationships/hyperlink" Target="https://t.co/nnIqVCBxJI" TargetMode="External" /><Relationship Id="rId3" Type="http://schemas.openxmlformats.org/officeDocument/2006/relationships/hyperlink" Target="https://t.co/h0jet9zGxY" TargetMode="External" /><Relationship Id="rId4" Type="http://schemas.openxmlformats.org/officeDocument/2006/relationships/hyperlink" Target="https://t.co/dfIwIEV03w" TargetMode="External" /><Relationship Id="rId5" Type="http://schemas.openxmlformats.org/officeDocument/2006/relationships/hyperlink" Target="https://t.co/uPEwuNa0Uc" TargetMode="External" /><Relationship Id="rId6" Type="http://schemas.openxmlformats.org/officeDocument/2006/relationships/hyperlink" Target="https://t.co/IZXbrj2v82" TargetMode="External" /><Relationship Id="rId7" Type="http://schemas.openxmlformats.org/officeDocument/2006/relationships/hyperlink" Target="https://t.co/mtsxLoOnsF" TargetMode="External" /><Relationship Id="rId8" Type="http://schemas.openxmlformats.org/officeDocument/2006/relationships/hyperlink" Target="https://t.co/P7bs2ScJCj" TargetMode="External" /><Relationship Id="rId9" Type="http://schemas.openxmlformats.org/officeDocument/2006/relationships/hyperlink" Target="https://t.co/hP7j1R83CR" TargetMode="External" /><Relationship Id="rId10" Type="http://schemas.openxmlformats.org/officeDocument/2006/relationships/hyperlink" Target="https://t.co/m7poOcPi76" TargetMode="External" /><Relationship Id="rId11" Type="http://schemas.openxmlformats.org/officeDocument/2006/relationships/hyperlink" Target="https://t.co/TNuWbotK8g" TargetMode="External" /><Relationship Id="rId12" Type="http://schemas.openxmlformats.org/officeDocument/2006/relationships/hyperlink" Target="https://t.co/unFzAYlIeg" TargetMode="External" /><Relationship Id="rId13" Type="http://schemas.openxmlformats.org/officeDocument/2006/relationships/hyperlink" Target="https://t.co/rIyz5Vsq5Q" TargetMode="External" /><Relationship Id="rId14" Type="http://schemas.openxmlformats.org/officeDocument/2006/relationships/hyperlink" Target="https://t.co/v8V3T1XDxw" TargetMode="External" /><Relationship Id="rId15" Type="http://schemas.openxmlformats.org/officeDocument/2006/relationships/hyperlink" Target="https://t.co/V07KUe2qM4" TargetMode="External" /><Relationship Id="rId16" Type="http://schemas.openxmlformats.org/officeDocument/2006/relationships/hyperlink" Target="https://t.co/9mwpYd1GHo" TargetMode="External" /><Relationship Id="rId17" Type="http://schemas.openxmlformats.org/officeDocument/2006/relationships/hyperlink" Target="https://t.co/lL0jfHVtfy" TargetMode="External" /><Relationship Id="rId18" Type="http://schemas.openxmlformats.org/officeDocument/2006/relationships/hyperlink" Target="https://t.co/H3zSr4mahM" TargetMode="External" /><Relationship Id="rId19" Type="http://schemas.openxmlformats.org/officeDocument/2006/relationships/hyperlink" Target="https://t.co/HyWQ0KPuQw" TargetMode="External" /><Relationship Id="rId20" Type="http://schemas.openxmlformats.org/officeDocument/2006/relationships/hyperlink" Target="https://t.co/MIYVrQoQzG" TargetMode="External" /><Relationship Id="rId21" Type="http://schemas.openxmlformats.org/officeDocument/2006/relationships/hyperlink" Target="https://t.co/ajit1nEhM9" TargetMode="External" /><Relationship Id="rId22" Type="http://schemas.openxmlformats.org/officeDocument/2006/relationships/hyperlink" Target="https://t.co/QEjhy6GRrZ" TargetMode="External" /><Relationship Id="rId23" Type="http://schemas.openxmlformats.org/officeDocument/2006/relationships/hyperlink" Target="https://t.co/aiptzPvB4D" TargetMode="External" /><Relationship Id="rId24" Type="http://schemas.openxmlformats.org/officeDocument/2006/relationships/hyperlink" Target="https://redox.dk/nyheder/mosbjerg-2015-hoejrefloejs-vips-og-blood-honour-sympatisoerer/" TargetMode="External" /><Relationship Id="rId25" Type="http://schemas.openxmlformats.org/officeDocument/2006/relationships/hyperlink" Target="https://www.spreaker.com/user/nordiskradio" TargetMode="External" /><Relationship Id="rId26" Type="http://schemas.openxmlformats.org/officeDocument/2006/relationships/hyperlink" Target="https://www.vastarinta.com/juutalaisen-pedofiilijohtaja-jeffrey-epsteinin-itsemurha-herattaa-kysymyksia/" TargetMode="External" /><Relationship Id="rId27" Type="http://schemas.openxmlformats.org/officeDocument/2006/relationships/hyperlink" Target="https://gangrapesweden.nordfront.se/grovvaldtakt.php" TargetMode="External" /><Relationship Id="rId28" Type="http://schemas.openxmlformats.org/officeDocument/2006/relationships/hyperlink" Target="https://gangrapesweden.nordfront.se/" TargetMode="External" /><Relationship Id="rId29" Type="http://schemas.openxmlformats.org/officeDocument/2006/relationships/hyperlink" Target="https://twitter.com/Historiekritisk/status/1160515859913293825" TargetMode="External" /><Relationship Id="rId30" Type="http://schemas.openxmlformats.org/officeDocument/2006/relationships/hyperlink" Target="https://www.vg.no/nyheter/innenriks/i/Wbxn6G/medelever-var-bekymret-for-siktedes-holdninger-jeg-skjoente-at-noe-saant-kunne-skje?utm_source=vgfront&amp;utm_content=row-1" TargetMode="External" /><Relationship Id="rId31" Type="http://schemas.openxmlformats.org/officeDocument/2006/relationships/hyperlink" Target="https://www.tv2.no/a/10774451/" TargetMode="External" /><Relationship Id="rId32" Type="http://schemas.openxmlformats.org/officeDocument/2006/relationships/hyperlink" Target="https://www.vg.no/nyheter/innenriks/i/Wbxn6G/medelever-var-bekymret-for-siktedes-holdninger-jeg-skjoente-at-noe-saant-kunne-skje" TargetMode="External" /><Relationship Id="rId33" Type="http://schemas.openxmlformats.org/officeDocument/2006/relationships/hyperlink" Target="https://help.twitter.com/articles/20169199" TargetMode="External" /><Relationship Id="rId34" Type="http://schemas.openxmlformats.org/officeDocument/2006/relationships/hyperlink" Target="https://www.tv2.no/nyheter/10774451/" TargetMode="External" /><Relationship Id="rId35" Type="http://schemas.openxmlformats.org/officeDocument/2006/relationships/hyperlink" Target="https://www.vastarinta.com/juutalaisjohtajat-valkoisia-kansallismielisia-kohdeltava-kuin-muslimiterroristeja/" TargetMode="External" /><Relationship Id="rId36" Type="http://schemas.openxmlformats.org/officeDocument/2006/relationships/hyperlink" Target="https://www.vastarinta.com/naetko-antisemitismia-tassa-pilakuvassa-juutalaisjarjestot-nakevat/" TargetMode="External" /><Relationship Id="rId37" Type="http://schemas.openxmlformats.org/officeDocument/2006/relationships/hyperlink" Target="https://www.vastarinta.com/juutalaisjohtajat-valkoisia-kansallismielisia-kohdeltava-kuin-muslimiterroristeja/?fbclid=IwAR3iPII-dr4WG22XV7Jw-n8ZTOMi8x_nmoXP0kYvtoSlzVhhzHLrzKLD618" TargetMode="External" /><Relationship Id="rId38" Type="http://schemas.openxmlformats.org/officeDocument/2006/relationships/hyperlink" Target="https://www.youtube.com/watch?v=p1btQfF4F3U" TargetMode="External" /><Relationship Id="rId39" Type="http://schemas.openxmlformats.org/officeDocument/2006/relationships/hyperlink" Target="https://www.google.com/imgres?imgurl=https://www.nordfront.se/wp-content/uploads/2015/01/soros-460x267.jpg&amp;imgrefurl=https://www.nordfront.se/ferguson-protestanter-protesterar-mot-uteblivna-betalningar.smr&amp;docid=I26gA2wH9ysZQM&amp;tbnid=EXLV4HUL5CdUvM:&amp;vet=1&amp;w=460&amp;h=267&amp;source=sh/x/im" TargetMode="External" /><Relationship Id="rId40" Type="http://schemas.openxmlformats.org/officeDocument/2006/relationships/hyperlink" Target="https://www.google.com/imgres?imgurl=https://www.nordfront.se/wp-content/uploads/2015/01/soros-460x267.jpg&amp;imgrefurl=https://www.nordfront.se/ferguson-protestanter-protesterar-mot-uteblivna-betalningar.smr&amp;docid=I26gA2wH9ysZQM&amp;tbnid=EXLV4HUL5CdUvM:&amp;vet=1&amp;w=460&amp;h=267&amp;source=sh/x/im" TargetMode="External" /><Relationship Id="rId41" Type="http://schemas.openxmlformats.org/officeDocument/2006/relationships/hyperlink" Target="https://www.vastarinta.com/turun-terrori-iskun-muistotapahtuma-kokoontuu-vahatorilla/" TargetMode="External" /><Relationship Id="rId42" Type="http://schemas.openxmlformats.org/officeDocument/2006/relationships/hyperlink" Target="https://www.vastarinta.com/kokoelma-naurettavimpia-holokaustivalheita/" TargetMode="External" /><Relationship Id="rId43" Type="http://schemas.openxmlformats.org/officeDocument/2006/relationships/hyperlink" Target="https://www.vastarinta.com/vihreiden-pekka-hatosesta-tuli-mainehaitta-polpolle/" TargetMode="External" /><Relationship Id="rId44" Type="http://schemas.openxmlformats.org/officeDocument/2006/relationships/hyperlink" Target="https://www.vastarinta.com/turun-terrori-iskun-muistotapahtuma-kokoontuu-vahatorilla/" TargetMode="External" /><Relationship Id="rId45" Type="http://schemas.openxmlformats.org/officeDocument/2006/relationships/hyperlink" Target="https://www.vastarinta.com/viikon-kappale-ultima-thule-my-land/" TargetMode="External" /><Relationship Id="rId46" Type="http://schemas.openxmlformats.org/officeDocument/2006/relationships/hyperlink" Target="https://www.brighteon.com/6d2b6a15-4bfb-4598-bd01-c746a8726346" TargetMode="External" /><Relationship Id="rId47" Type="http://schemas.openxmlformats.org/officeDocument/2006/relationships/hyperlink" Target="https://www.vastarinta.com/turun-terrori-iskun-muistotapahtuma-kokoontuu-vahatorilla/" TargetMode="External" /><Relationship Id="rId48" Type="http://schemas.openxmlformats.org/officeDocument/2006/relationships/hyperlink" Target="https://www.vastarinta.com/viikon-kappale-ultima-thule-my-land/" TargetMode="External" /><Relationship Id="rId49" Type="http://schemas.openxmlformats.org/officeDocument/2006/relationships/hyperlink" Target="https://www.vastarinta.com/lisaa-suomalaisten-rahaa-afrikkaan-hallitus-nostaa-kehitysyhteistyon-maaraa/" TargetMode="External" /><Relationship Id="rId50" Type="http://schemas.openxmlformats.org/officeDocument/2006/relationships/hyperlink" Target="https://www.vastarinta.com/kaksi-vuotta-turun-monikulttuurisesta-terrori-iskusta/" TargetMode="External" /><Relationship Id="rId51" Type="http://schemas.openxmlformats.org/officeDocument/2006/relationships/hyperlink" Target="https://www.nordfront.se/just-nu-nordiska-motstandsrorelsen-i-stockholm.smr" TargetMode="External" /><Relationship Id="rId52" Type="http://schemas.openxmlformats.org/officeDocument/2006/relationships/hyperlink" Target="https://www.nordfront.se/just-nu-nordiska-motstandsrorelsen-i-stockholm.smr" TargetMode="External" /><Relationship Id="rId53" Type="http://schemas.openxmlformats.org/officeDocument/2006/relationships/hyperlink" Target="https://www.nordfront.se/just-nu-nordiska-motstandsrorelsen-i-stockholm.smr" TargetMode="External" /><Relationship Id="rId54" Type="http://schemas.openxmlformats.org/officeDocument/2006/relationships/hyperlink" Target="https://www.nordfront.se/just-nu-nordiska-motstandsrorelsen-i-stockholm.smr" TargetMode="External" /><Relationship Id="rId55" Type="http://schemas.openxmlformats.org/officeDocument/2006/relationships/hyperlink" Target="https://www.nordfront.se/just-nu-nordiska-motstandsrorelsen-i-stockholm.smr" TargetMode="External" /><Relationship Id="rId56" Type="http://schemas.openxmlformats.org/officeDocument/2006/relationships/hyperlink" Target="https://www.aftonbladet.se/nyheter/samhalle/a/wEmypM/hyllade-nazister--nu-ar-han-sd-ordforande" TargetMode="External" /><Relationship Id="rId57" Type="http://schemas.openxmlformats.org/officeDocument/2006/relationships/hyperlink" Target="https://www.aftonbladet.se/nyheter/samhalle/a/wEmypM/hyllade-nazister--nu-ar-han-sd-ordforande" TargetMode="External" /><Relationship Id="rId58" Type="http://schemas.openxmlformats.org/officeDocument/2006/relationships/hyperlink" Target="https://www.aftonbladet.se/nyheter/samhalle/a/wEmypM/hyllade-nazister--nu-ar-han-sd-ordforande" TargetMode="External" /><Relationship Id="rId59" Type="http://schemas.openxmlformats.org/officeDocument/2006/relationships/hyperlink" Target="https://www.aftonbladet.se/nyheter/samhalle/a/wEmypM/hyllade-nazister--nu-ar-han-sd-ordforande" TargetMode="External" /><Relationship Id="rId60" Type="http://schemas.openxmlformats.org/officeDocument/2006/relationships/hyperlink" Target="https://www.aftonbladet.se/nyheter/samhalle/a/wEmypM/hyllade-nazister--nu-ar-han-sd-ordforande" TargetMode="External" /><Relationship Id="rId61" Type="http://schemas.openxmlformats.org/officeDocument/2006/relationships/hyperlink" Target="https://www.blockchain.com/btc/tx/057b2286c988a528f06f754d372a2c58f8fc90cc250cef089c5b2c29370ee5ea" TargetMode="External" /><Relationship Id="rId62" Type="http://schemas.openxmlformats.org/officeDocument/2006/relationships/hyperlink" Target="https://www.vastarinta.com/aanikirja-ss-culture-series/" TargetMode="External" /><Relationship Id="rId63" Type="http://schemas.openxmlformats.org/officeDocument/2006/relationships/hyperlink" Target="https://www.vastarinta.com/twitter-pahoillaan-kayttajien-tietojen-jakamisesta-ilman-lupaa/" TargetMode="External" /><Relationship Id="rId64" Type="http://schemas.openxmlformats.org/officeDocument/2006/relationships/hyperlink" Target="https://www.vastarinta.com/helsingin-sanomat-kannustaa-valtioita-velkaantumaan/" TargetMode="External" /><Relationship Id="rId65" Type="http://schemas.openxmlformats.org/officeDocument/2006/relationships/hyperlink" Target="https://www.vastarinta.com/51-amerikan-vuoden-2019-joukkoampujista-tahan-mennessa-mustia/" TargetMode="External" /><Relationship Id="rId66" Type="http://schemas.openxmlformats.org/officeDocument/2006/relationships/hyperlink" Target="https://www.vastarinta.com/usan-ulkoministerio-maaritteli-israelin-vertailun-natseihin-antisemitismiksi/" TargetMode="External" /><Relationship Id="rId67" Type="http://schemas.openxmlformats.org/officeDocument/2006/relationships/hyperlink" Target="https://www.vastarinta.com/afrikkalaiset-jatkavat-toistensa-orjuuttamista/" TargetMode="External" /><Relationship Id="rId68" Type="http://schemas.openxmlformats.org/officeDocument/2006/relationships/hyperlink" Target="https://www.vastarinta.com/professori-italia-jarjestanee-kansanaanestyksen-euroerosta/" TargetMode="External" /><Relationship Id="rId69" Type="http://schemas.openxmlformats.org/officeDocument/2006/relationships/hyperlink" Target="https://www.vastarinta.com/illinois-loi-lapi-lain-joka-vaatii-lgbt-historian-opettamisen-kouluissa/" TargetMode="External" /><Relationship Id="rId70" Type="http://schemas.openxmlformats.org/officeDocument/2006/relationships/hyperlink" Target="https://www.vastarinta.com/berliinin-vanhin-poikakuoro-haastettu-oikeuteen-sukupuolisyrjinnasta/" TargetMode="External" /><Relationship Id="rId71" Type="http://schemas.openxmlformats.org/officeDocument/2006/relationships/hyperlink" Target="https://www.vastarinta.com/pankit-suunnittelevat-negatiivisia-korkoja-talletuksille-kansalaisista-tahdotaan-porssipelureita/" TargetMode="External" /><Relationship Id="rId72" Type="http://schemas.openxmlformats.org/officeDocument/2006/relationships/hyperlink" Target="https://www.vastarinta.com/naetko-antisemitismia-tassa-pilakuvassa-juutalaisjarjestot-nakevat/" TargetMode="External" /><Relationship Id="rId73" Type="http://schemas.openxmlformats.org/officeDocument/2006/relationships/hyperlink" Target="https://www.vastarinta.com/nordic-voice-6-activist-bible/" TargetMode="External" /><Relationship Id="rId74" Type="http://schemas.openxmlformats.org/officeDocument/2006/relationships/hyperlink" Target="https://www.vastarinta.com/maahanmuuttajat-raiskasivat-helsingissa-vierailleen-naisen/" TargetMode="External" /><Relationship Id="rId75" Type="http://schemas.openxmlformats.org/officeDocument/2006/relationships/hyperlink" Target="https://www.vastarinta.com/william-pierce-mika-on-kaikkein-tarkeinta-elamassasi/" TargetMode="External" /><Relationship Id="rId76" Type="http://schemas.openxmlformats.org/officeDocument/2006/relationships/hyperlink" Target="https://www.vastarinta.com/kokoelma-naurettavimpia-holokaustivalheita/" TargetMode="External" /><Relationship Id="rId77" Type="http://schemas.openxmlformats.org/officeDocument/2006/relationships/hyperlink" Target="https://www.vastarinta.com/vihreiden-pekka-hatosesta-tuli-mainehaitta-polpolle/" TargetMode="External" /><Relationship Id="rId78" Type="http://schemas.openxmlformats.org/officeDocument/2006/relationships/hyperlink" Target="https://www.vastarinta.com/turun-terrori-iskun-muistotapahtuma-kokoontuu-vahatorilla/" TargetMode="External" /><Relationship Id="rId79" Type="http://schemas.openxmlformats.org/officeDocument/2006/relationships/hyperlink" Target="https://www.vastarinta.com/kaksi-vuotta-turun-monikulttuurisesta-terrori-iskusta/" TargetMode="External" /><Relationship Id="rId80" Type="http://schemas.openxmlformats.org/officeDocument/2006/relationships/hyperlink" Target="https://www.vastarinta.com/pedofiilijohtaja-epsteinin-juutalainen-oikea-kasi-edelleen-piilossa/" TargetMode="External" /><Relationship Id="rId81" Type="http://schemas.openxmlformats.org/officeDocument/2006/relationships/hyperlink" Target="https://www.vastarinta.com/lisaa-uusia-peltipolpoja-valtatie-neljalle/" TargetMode="External" /><Relationship Id="rId82" Type="http://schemas.openxmlformats.org/officeDocument/2006/relationships/hyperlink" Target="https://www.vastarinta.com/lisaa-suomalaisten-rahaa-afrikkaan-hallitus-nostaa-kehitysyhteistyon-maaraa/" TargetMode="External" /><Relationship Id="rId83" Type="http://schemas.openxmlformats.org/officeDocument/2006/relationships/hyperlink" Target="https://www.vastarinta.com/kaksi-vuotta-turun-monikulttuurisesta-terrori-iskusta/" TargetMode="External" /><Relationship Id="rId84" Type="http://schemas.openxmlformats.org/officeDocument/2006/relationships/hyperlink" Target="https://www.nordfront.se/veckans-memer-2019-29.smr" TargetMode="External" /><Relationship Id="rId85" Type="http://schemas.openxmlformats.org/officeDocument/2006/relationships/hyperlink" Target="https://www.nordfront.se/just-nu-nordiska-motstandsrorelsen-i-stockholm.smr" TargetMode="External" /><Relationship Id="rId86" Type="http://schemas.openxmlformats.org/officeDocument/2006/relationships/hyperlink" Target="https://www.nordfront.se/veckans-memer-2019-29.smr" TargetMode="External" /><Relationship Id="rId87" Type="http://schemas.openxmlformats.org/officeDocument/2006/relationships/hyperlink" Target="https://www.nordfront.se/veckans-memer-2019-29.smr" TargetMode="External" /><Relationship Id="rId88" Type="http://schemas.openxmlformats.org/officeDocument/2006/relationships/hyperlink" Target="https://www.google.se/imgres?imgurl=https://www.nordfront.se/wp-content/uploads/2018/07/homoflagga2.jpeg&amp;imgrefurl=https://www.nordfront.se/lasarbilder-prideflagga-motte-sitt-ode-i-boden.smr&amp;tbnid=jeEpAWII-IQ_bM&amp;vet=1&amp;docid=edMCc5KJUGW4TM&amp;w=2304&amp;h=1088&amp;hl=sv-se&amp;source=sh/x/im" TargetMode="External" /><Relationship Id="rId89" Type="http://schemas.openxmlformats.org/officeDocument/2006/relationships/hyperlink" Target="https://help.twitter.com/articles/20169199" TargetMode="External" /><Relationship Id="rId90" Type="http://schemas.openxmlformats.org/officeDocument/2006/relationships/hyperlink" Target="https://help.twitter.com/articles/20169199" TargetMode="External" /><Relationship Id="rId91" Type="http://schemas.openxmlformats.org/officeDocument/2006/relationships/hyperlink" Target="https://help.twitter.com/articles/20169199" TargetMode="External" /><Relationship Id="rId92" Type="http://schemas.openxmlformats.org/officeDocument/2006/relationships/hyperlink" Target="https://help.twitter.com/articles/20169199" TargetMode="External" /><Relationship Id="rId93" Type="http://schemas.openxmlformats.org/officeDocument/2006/relationships/hyperlink" Target="https://help.twitter.com/articles/20169199" TargetMode="External" /><Relationship Id="rId94" Type="http://schemas.openxmlformats.org/officeDocument/2006/relationships/hyperlink" Target="https://help.twitter.com/articles/20169199" TargetMode="External" /><Relationship Id="rId95" Type="http://schemas.openxmlformats.org/officeDocument/2006/relationships/hyperlink" Target="https://help.twitter.com/articles/20169199" TargetMode="External" /><Relationship Id="rId96" Type="http://schemas.openxmlformats.org/officeDocument/2006/relationships/hyperlink" Target="https://help.twitter.com/articles/20169199" TargetMode="External" /><Relationship Id="rId97" Type="http://schemas.openxmlformats.org/officeDocument/2006/relationships/hyperlink" Target="https://help.twitter.com/articles/20169199" TargetMode="External" /><Relationship Id="rId98" Type="http://schemas.openxmlformats.org/officeDocument/2006/relationships/hyperlink" Target="https://help.twitter.com/articles/20169199" TargetMode="External" /><Relationship Id="rId99" Type="http://schemas.openxmlformats.org/officeDocument/2006/relationships/hyperlink" Target="https://help.twitter.com/articles/20169199" TargetMode="External" /><Relationship Id="rId100" Type="http://schemas.openxmlformats.org/officeDocument/2006/relationships/hyperlink" Target="https://help.twitter.com/articles/20169199" TargetMode="External" /><Relationship Id="rId101" Type="http://schemas.openxmlformats.org/officeDocument/2006/relationships/hyperlink" Target="https://help.twitter.com/articles/20169199" TargetMode="External" /><Relationship Id="rId102" Type="http://schemas.openxmlformats.org/officeDocument/2006/relationships/hyperlink" Target="https://help.twitter.com/articles/20169199" TargetMode="External" /><Relationship Id="rId103" Type="http://schemas.openxmlformats.org/officeDocument/2006/relationships/hyperlink" Target="https://help.twitter.com/articles/20169199" TargetMode="External" /><Relationship Id="rId104" Type="http://schemas.openxmlformats.org/officeDocument/2006/relationships/hyperlink" Target="https://www.vastarinta.com/polpon-hatonen-kaynnisti-rikostutkinnan-vieraslajipuheesta-juutalainen-scheinin-kannattaa/" TargetMode="External" /><Relationship Id="rId105" Type="http://schemas.openxmlformats.org/officeDocument/2006/relationships/hyperlink" Target="https://www.vastarinta.com/aanikirja-ss-culture-series/" TargetMode="External" /><Relationship Id="rId106" Type="http://schemas.openxmlformats.org/officeDocument/2006/relationships/hyperlink" Target="https://www.vastarinta.com/twitter-pahoillaan-kayttajien-tietojen-jakamisesta-ilman-lupaa/" TargetMode="External" /><Relationship Id="rId107" Type="http://schemas.openxmlformats.org/officeDocument/2006/relationships/hyperlink" Target="https://www.vastarinta.com/viikon-levy-2-danheim-runagaldr/" TargetMode="External" /><Relationship Id="rId108" Type="http://schemas.openxmlformats.org/officeDocument/2006/relationships/hyperlink" Target="https://www.vastarinta.com/helsingin-sanomat-kannustaa-valtioita-velkaantumaan/" TargetMode="External" /><Relationship Id="rId109" Type="http://schemas.openxmlformats.org/officeDocument/2006/relationships/hyperlink" Target="https://www.vastarinta.com/51-amerikan-vuoden-2019-joukkoampujista-tahan-mennessa-mustia/" TargetMode="External" /><Relationship Id="rId110" Type="http://schemas.openxmlformats.org/officeDocument/2006/relationships/hyperlink" Target="https://www.vastarinta.com/usan-ulkoministerio-maaritteli-israelin-vertailun-natseihin-antisemitismiksi/" TargetMode="External" /><Relationship Id="rId111" Type="http://schemas.openxmlformats.org/officeDocument/2006/relationships/hyperlink" Target="https://www.vastarinta.com/afrikkalaiset-jatkavat-toistensa-orjuuttamista/" TargetMode="External" /><Relationship Id="rId112" Type="http://schemas.openxmlformats.org/officeDocument/2006/relationships/hyperlink" Target="https://www.vastarinta.com/juutalaisen-pedofiilijohtaja-jeffrey-epsteinin-itsemurha-herattaa-kysymyksia/" TargetMode="External" /><Relationship Id="rId113" Type="http://schemas.openxmlformats.org/officeDocument/2006/relationships/hyperlink" Target="https://www.vastarinta.com/illinois-loi-lapi-lain-joka-vaatii-lgbt-historian-opettamisen-kouluissa/" TargetMode="External" /><Relationship Id="rId114" Type="http://schemas.openxmlformats.org/officeDocument/2006/relationships/hyperlink" Target="https://www.vastarinta.com/berliinin-vanhin-poikakuoro-haastettu-oikeuteen-sukupuolisyrjinnasta/" TargetMode="External" /><Relationship Id="rId115" Type="http://schemas.openxmlformats.org/officeDocument/2006/relationships/hyperlink" Target="https://www.vastarinta.com/pankit-suunnittelevat-negatiivisia-korkoja-talletuksille-kansalaisista-tahdotaan-porssipelureita/" TargetMode="External" /><Relationship Id="rId116" Type="http://schemas.openxmlformats.org/officeDocument/2006/relationships/hyperlink" Target="https://www.vastarinta.com/naetko-antisemitismia-tassa-pilakuvassa-juutalaisjarjestot-nakevat/" TargetMode="External" /><Relationship Id="rId117" Type="http://schemas.openxmlformats.org/officeDocument/2006/relationships/hyperlink" Target="https://www.vastarinta.com/polpon-hatonen-kaynnisti-rikostutkinnan-vieraslajipuheesta-juutalainen-scheinin-kannattaa/" TargetMode="External" /><Relationship Id="rId118" Type="http://schemas.openxmlformats.org/officeDocument/2006/relationships/hyperlink" Target="https://www.vastarinta.com/nordic-voice-6-activist-bible/" TargetMode="External" /><Relationship Id="rId119" Type="http://schemas.openxmlformats.org/officeDocument/2006/relationships/hyperlink" Target="https://www.vastarinta.com/maahanmuuttajat-raiskasivat-helsingissa-vierailleen-naisen/" TargetMode="External" /><Relationship Id="rId120" Type="http://schemas.openxmlformats.org/officeDocument/2006/relationships/hyperlink" Target="https://www.vastarinta.com/william-pierce-mika-on-kaikkein-tarkeinta-elamassasi/" TargetMode="External" /><Relationship Id="rId121" Type="http://schemas.openxmlformats.org/officeDocument/2006/relationships/hyperlink" Target="https://www.vastarinta.com/kokoelma-naurettavimpia-holokaustivalheita/" TargetMode="External" /><Relationship Id="rId122" Type="http://schemas.openxmlformats.org/officeDocument/2006/relationships/hyperlink" Target="https://www.vastarinta.com/vihreiden-pekka-hatosesta-tuli-mainehaitta-polpolle/" TargetMode="External" /><Relationship Id="rId123" Type="http://schemas.openxmlformats.org/officeDocument/2006/relationships/hyperlink" Target="https://www.vastarinta.com/turun-terrori-iskun-muistotapahtuma-kokoontuu-vahatorilla/" TargetMode="External" /><Relationship Id="rId124" Type="http://schemas.openxmlformats.org/officeDocument/2006/relationships/hyperlink" Target="https://www.vastarinta.com/juutalainen-ihmisoikeusprofessori-jatkaa-polpo-hatosen-puolustelua/" TargetMode="External" /><Relationship Id="rId125" Type="http://schemas.openxmlformats.org/officeDocument/2006/relationships/hyperlink" Target="https://www.vastarinta.com/pedofiilijohtaja-epsteinin-juutalainen-oikea-kasi-edelleen-piilossa/" TargetMode="External" /><Relationship Id="rId126" Type="http://schemas.openxmlformats.org/officeDocument/2006/relationships/hyperlink" Target="https://www.vastarinta.com/viikon-kappale-ultima-thule-my-land/" TargetMode="External" /><Relationship Id="rId127" Type="http://schemas.openxmlformats.org/officeDocument/2006/relationships/hyperlink" Target="https://www.vastarinta.com/lisaa-uusia-peltipolpoja-valtatie-neljalle/" TargetMode="External" /><Relationship Id="rId128" Type="http://schemas.openxmlformats.org/officeDocument/2006/relationships/hyperlink" Target="https://www.vastarinta.com/lisaa-suomalaisten-rahaa-afrikkaan-hallitus-nostaa-kehitysyhteistyon-maaraa/" TargetMode="External" /><Relationship Id="rId129" Type="http://schemas.openxmlformats.org/officeDocument/2006/relationships/hyperlink" Target="https://www.vastarinta.com/kaksi-vuotta-turun-monikulttuurisesta-terrori-iskusta/" TargetMode="External" /><Relationship Id="rId130" Type="http://schemas.openxmlformats.org/officeDocument/2006/relationships/hyperlink" Target="https://www.vastarinta.com/epsteinin-kotoa-loydetty-maalaus-bill-clintonista-transuna/" TargetMode="External" /><Relationship Id="rId131" Type="http://schemas.openxmlformats.org/officeDocument/2006/relationships/hyperlink" Target="https://www.vastarinta.com/kokoelma-naurettavimpia-holokaustivalheita/" TargetMode="External" /><Relationship Id="rId132" Type="http://schemas.openxmlformats.org/officeDocument/2006/relationships/hyperlink" Target="https://www.vastarinta.com/kokoelma-naurettavimpia-holokaustivalheita/" TargetMode="External" /><Relationship Id="rId133" Type="http://schemas.openxmlformats.org/officeDocument/2006/relationships/hyperlink" Target="https://www.vastarinta.com/paikallismedia-soros-rahoittaa-hong-kongin-mellakoita/" TargetMode="External" /><Relationship Id="rId134" Type="http://schemas.openxmlformats.org/officeDocument/2006/relationships/hyperlink" Target="https://www.vastarinta.com/paikallismedia-soros-rahoittaa-hong-kongin-mellakoita/" TargetMode="External" /><Relationship Id="rId135" Type="http://schemas.openxmlformats.org/officeDocument/2006/relationships/hyperlink" Target="https://www.vastarinta.com/liettuan-ainut-synagoga-suljettiin-natsipelon-vuoksi/" TargetMode="External" /><Relationship Id="rId136" Type="http://schemas.openxmlformats.org/officeDocument/2006/relationships/hyperlink" Target="https://www.vastarinta.com/juutalainen-ihmisoikeusprofessori-jatkaa-polpo-hatosen-puolustelua/" TargetMode="External" /><Relationship Id="rId137" Type="http://schemas.openxmlformats.org/officeDocument/2006/relationships/hyperlink" Target="https://www.vastarinta.com/turun-terrori-iskun-muistotapahtuma-kokoontuu-vahatorilla/" TargetMode="External" /><Relationship Id="rId138" Type="http://schemas.openxmlformats.org/officeDocument/2006/relationships/hyperlink" Target="https://www.vastarinta.com/kaksi-vuotta-turun-monikulttuurisesta-terrori-iskusta/" TargetMode="External" /><Relationship Id="rId139" Type="http://schemas.openxmlformats.org/officeDocument/2006/relationships/hyperlink" Target="https://www.vastarinta.com/liettuan-ainut-synagoga-suljettiin-natsipelon-vuoksi/" TargetMode="External" /><Relationship Id="rId140" Type="http://schemas.openxmlformats.org/officeDocument/2006/relationships/hyperlink" Target="https://www.vastarinta.com/naetko-antisemitismia-tassa-pilakuvassa-juutalaisjarjestot-nakevat/" TargetMode="External" /><Relationship Id="rId141" Type="http://schemas.openxmlformats.org/officeDocument/2006/relationships/hyperlink" Target="https://www.vastarinta.com/kokoelma-naurettavimpia-holokaustivalheita/" TargetMode="External" /><Relationship Id="rId142" Type="http://schemas.openxmlformats.org/officeDocument/2006/relationships/hyperlink" Target="https://www.vastarinta.com/vihreiden-pekka-hatosesta-tuli-mainehaitta-polpolle/" TargetMode="External" /><Relationship Id="rId143" Type="http://schemas.openxmlformats.org/officeDocument/2006/relationships/hyperlink" Target="https://www.vastarinta.com/turun-terrori-iskun-muistotapahtuma-kokoontuu-vahatorilla/" TargetMode="External" /><Relationship Id="rId144" Type="http://schemas.openxmlformats.org/officeDocument/2006/relationships/hyperlink" Target="https://www.vastarinta.com/juutalainen-ihmisoikeusprofessori-jatkaa-polpo-hatosen-puolustelua/" TargetMode="External" /><Relationship Id="rId145" Type="http://schemas.openxmlformats.org/officeDocument/2006/relationships/hyperlink" Target="https://www.vastarinta.com/pedofiilijohtaja-epsteinin-juutalainen-oikea-kasi-edelleen-piilossa/" TargetMode="External" /><Relationship Id="rId146" Type="http://schemas.openxmlformats.org/officeDocument/2006/relationships/hyperlink" Target="https://www.vastarinta.com/viikon-kappale-ultima-thule-my-land/" TargetMode="External" /><Relationship Id="rId147" Type="http://schemas.openxmlformats.org/officeDocument/2006/relationships/hyperlink" Target="https://www.vastarinta.com/lisaa-uusia-peltipolpoja-valtatie-neljalle/" TargetMode="External" /><Relationship Id="rId148" Type="http://schemas.openxmlformats.org/officeDocument/2006/relationships/hyperlink" Target="https://www.vastarinta.com/lisaa-suomalaisten-rahaa-afrikkaan-hallitus-nostaa-kehitysyhteistyon-maaraa/" TargetMode="External" /><Relationship Id="rId149" Type="http://schemas.openxmlformats.org/officeDocument/2006/relationships/hyperlink" Target="https://www.vastarinta.com/kaksi-vuotta-turun-monikulttuurisesta-terrori-iskusta/" TargetMode="External" /><Relationship Id="rId150" Type="http://schemas.openxmlformats.org/officeDocument/2006/relationships/hyperlink" Target="https://www.vastarinta.com/epsteinin-kotoa-loydetty-maalaus-bill-clintonista-transuna/" TargetMode="External" /><Relationship Id="rId151" Type="http://schemas.openxmlformats.org/officeDocument/2006/relationships/hyperlink" Target="https://www.vastarinta.com/kaksi-vuotta-turun-monikulttuurisesta-terrori-iskusta/" TargetMode="External" /><Relationship Id="rId152" Type="http://schemas.openxmlformats.org/officeDocument/2006/relationships/hyperlink" Target="https://www.vastarinta.com/epsteinin-kotoa-loydetty-maalaus-bill-clintonista-transuna/" TargetMode="External" /><Relationship Id="rId153" Type="http://schemas.openxmlformats.org/officeDocument/2006/relationships/hyperlink" Target="https://www.vastarinta.com/paikallismedia-soros-rahoittaa-hong-kongin-mellakoita/" TargetMode="External" /><Relationship Id="rId154" Type="http://schemas.openxmlformats.org/officeDocument/2006/relationships/hyperlink" Target="https://pbs.twimg.com/media/EBtcKPdXkAACyB9.jpg" TargetMode="External" /><Relationship Id="rId155" Type="http://schemas.openxmlformats.org/officeDocument/2006/relationships/hyperlink" Target="https://pbs.twimg.com/media/EBtzh0HXYAI4org.png" TargetMode="External" /><Relationship Id="rId156" Type="http://schemas.openxmlformats.org/officeDocument/2006/relationships/hyperlink" Target="https://pbs.twimg.com/media/EBlyM8jXoAIqW_p.png" TargetMode="External" /><Relationship Id="rId157" Type="http://schemas.openxmlformats.org/officeDocument/2006/relationships/hyperlink" Target="https://pbs.twimg.com/media/EBwFaN7WkAAF9IB.png" TargetMode="External" /><Relationship Id="rId158" Type="http://schemas.openxmlformats.org/officeDocument/2006/relationships/hyperlink" Target="https://pbs.twimg.com/media/EB7l2gsWsAAvW7I.jpg" TargetMode="External" /><Relationship Id="rId159" Type="http://schemas.openxmlformats.org/officeDocument/2006/relationships/hyperlink" Target="https://pbs.twimg.com/media/EB_U-2MWkAEPILS.jpg" TargetMode="External" /><Relationship Id="rId160" Type="http://schemas.openxmlformats.org/officeDocument/2006/relationships/hyperlink" Target="https://pbs.twimg.com/media/ECBDa_xXYAAOV6u.jpg" TargetMode="External" /><Relationship Id="rId161" Type="http://schemas.openxmlformats.org/officeDocument/2006/relationships/hyperlink" Target="https://pbs.twimg.com/media/ECKrTcDXUAIOv7S.jpg" TargetMode="External" /><Relationship Id="rId162" Type="http://schemas.openxmlformats.org/officeDocument/2006/relationships/hyperlink" Target="https://pbs.twimg.com/media/ECKrTcDXUAIOv7S.jpg" TargetMode="External" /><Relationship Id="rId163" Type="http://schemas.openxmlformats.org/officeDocument/2006/relationships/hyperlink" Target="https://pbs.twimg.com/media/ECKrTcDXUAIOv7S.jpg" TargetMode="External" /><Relationship Id="rId164" Type="http://schemas.openxmlformats.org/officeDocument/2006/relationships/hyperlink" Target="https://pbs.twimg.com/media/ECKrTcDXUAIOv7S.jpg" TargetMode="External" /><Relationship Id="rId165" Type="http://schemas.openxmlformats.org/officeDocument/2006/relationships/hyperlink" Target="https://pbs.twimg.com/media/ECKrTcDXUAIOv7S.jpg" TargetMode="External" /><Relationship Id="rId166" Type="http://schemas.openxmlformats.org/officeDocument/2006/relationships/hyperlink" Target="https://pbs.twimg.com/media/ECLljh9XUAA6_Dg.jpg" TargetMode="External" /><Relationship Id="rId167" Type="http://schemas.openxmlformats.org/officeDocument/2006/relationships/hyperlink" Target="https://pbs.twimg.com/media/ECLljh9XUAA6_Dg.jpg" TargetMode="External" /><Relationship Id="rId168" Type="http://schemas.openxmlformats.org/officeDocument/2006/relationships/hyperlink" Target="https://pbs.twimg.com/media/ECLljh9XUAA6_Dg.jpg" TargetMode="External" /><Relationship Id="rId169" Type="http://schemas.openxmlformats.org/officeDocument/2006/relationships/hyperlink" Target="https://pbs.twimg.com/media/ECMF9MxW4AUII_s.jpg" TargetMode="External" /><Relationship Id="rId170" Type="http://schemas.openxmlformats.org/officeDocument/2006/relationships/hyperlink" Target="https://pbs.twimg.com/media/ECKrTcDXUAIOv7S.jpg" TargetMode="External" /><Relationship Id="rId171" Type="http://schemas.openxmlformats.org/officeDocument/2006/relationships/hyperlink" Target="https://pbs.twimg.com/media/ECMF9MxW4AUII_s.jpg" TargetMode="External" /><Relationship Id="rId172" Type="http://schemas.openxmlformats.org/officeDocument/2006/relationships/hyperlink" Target="https://pbs.twimg.com/media/ECMF9MxW4AUII_s.jpg" TargetMode="External" /><Relationship Id="rId173" Type="http://schemas.openxmlformats.org/officeDocument/2006/relationships/hyperlink" Target="https://pbs.twimg.com/media/ECQlQmDXYAA77rt.png" TargetMode="External" /><Relationship Id="rId174" Type="http://schemas.openxmlformats.org/officeDocument/2006/relationships/hyperlink" Target="https://pbs.twimg.com/ext_tw_video_thumb/1163096015383216129/pu/img/hOfqIy2albylFoZ0.jpg" TargetMode="External" /><Relationship Id="rId175" Type="http://schemas.openxmlformats.org/officeDocument/2006/relationships/hyperlink" Target="http://pbs.twimg.com/profile_images/1083813122065002496/Zv200g1j_normal.jpg" TargetMode="External" /><Relationship Id="rId176" Type="http://schemas.openxmlformats.org/officeDocument/2006/relationships/hyperlink" Target="http://pbs.twimg.com/profile_images/1009387782874202112/phlRHKty_normal.jpg" TargetMode="External" /><Relationship Id="rId177" Type="http://schemas.openxmlformats.org/officeDocument/2006/relationships/hyperlink" Target="http://pbs.twimg.com/profile_images/1095689864341790725/s-ckgiF1_normal.png" TargetMode="External" /><Relationship Id="rId178" Type="http://schemas.openxmlformats.org/officeDocument/2006/relationships/hyperlink" Target="http://pbs.twimg.com/profile_images/1095689864341790725/s-ckgiF1_normal.png" TargetMode="External" /><Relationship Id="rId179" Type="http://schemas.openxmlformats.org/officeDocument/2006/relationships/hyperlink" Target="http://pbs.twimg.com/profile_images/1095689864341790725/s-ckgiF1_normal.png" TargetMode="External" /><Relationship Id="rId180" Type="http://schemas.openxmlformats.org/officeDocument/2006/relationships/hyperlink" Target="http://pbs.twimg.com/profile_images/1234560934/7219_158050226499_520566499_3348160_6370743_n_normal.jpg" TargetMode="External" /><Relationship Id="rId181" Type="http://schemas.openxmlformats.org/officeDocument/2006/relationships/hyperlink" Target="http://pbs.twimg.com/profile_images/1119263658478063617/m8ajQIih_normal.jpg" TargetMode="External" /><Relationship Id="rId182" Type="http://schemas.openxmlformats.org/officeDocument/2006/relationships/hyperlink" Target="http://pbs.twimg.com/profile_images/1133871356624408577/EDqitmeR_normal.jpg" TargetMode="External" /><Relationship Id="rId183" Type="http://schemas.openxmlformats.org/officeDocument/2006/relationships/hyperlink" Target="http://pbs.twimg.com/profile_images/1160452241461055488/6ZB1TfnR_normal.jpg" TargetMode="External" /><Relationship Id="rId184" Type="http://schemas.openxmlformats.org/officeDocument/2006/relationships/hyperlink" Target="http://pbs.twimg.com/profile_images/1111548659857063936/p0h6OSC2_normal.png" TargetMode="External" /><Relationship Id="rId185" Type="http://schemas.openxmlformats.org/officeDocument/2006/relationships/hyperlink" Target="http://pbs.twimg.com/profile_images/1080405165759492097/r9N7AduA_normal.jpg" TargetMode="External" /><Relationship Id="rId186" Type="http://schemas.openxmlformats.org/officeDocument/2006/relationships/hyperlink" Target="http://pbs.twimg.com/profile_images/1065204413931929602/wDows1XR_normal.jpg" TargetMode="External" /><Relationship Id="rId187" Type="http://schemas.openxmlformats.org/officeDocument/2006/relationships/hyperlink" Target="http://pbs.twimg.com/profile_images/1037840687218208768/D-II6vGi_normal.jpg" TargetMode="External" /><Relationship Id="rId188" Type="http://schemas.openxmlformats.org/officeDocument/2006/relationships/hyperlink" Target="http://pbs.twimg.com/profile_images/1060215120507342848/SqOZi1Oo_normal.jpg" TargetMode="External" /><Relationship Id="rId189" Type="http://schemas.openxmlformats.org/officeDocument/2006/relationships/hyperlink" Target="http://pbs.twimg.com/profile_images/1151207505277665287/UykYgIHu_normal.jpg" TargetMode="External" /><Relationship Id="rId190" Type="http://schemas.openxmlformats.org/officeDocument/2006/relationships/hyperlink" Target="http://pbs.twimg.com/profile_images/1146532887354839041/d0LkMMOD_normal.jpg" TargetMode="External" /><Relationship Id="rId191" Type="http://schemas.openxmlformats.org/officeDocument/2006/relationships/hyperlink" Target="http://pbs.twimg.com/profile_images/848635167107403776/mtaLJg4P_normal.jpg" TargetMode="External" /><Relationship Id="rId192" Type="http://schemas.openxmlformats.org/officeDocument/2006/relationships/hyperlink" Target="http://pbs.twimg.com/profile_images/1094906798572752896/DkXUPY7b_normal.jpg" TargetMode="External" /><Relationship Id="rId193" Type="http://schemas.openxmlformats.org/officeDocument/2006/relationships/hyperlink" Target="http://pbs.twimg.com/profile_images/485823583059341312/5Kb8zIPY_normal.jpeg" TargetMode="External" /><Relationship Id="rId194" Type="http://schemas.openxmlformats.org/officeDocument/2006/relationships/hyperlink" Target="http://pbs.twimg.com/profile_images/943147069392539648/OmnnabwR_normal.jpg" TargetMode="External" /><Relationship Id="rId195" Type="http://schemas.openxmlformats.org/officeDocument/2006/relationships/hyperlink" Target="http://pbs.twimg.com/profile_images/1101892626444369920/hvE5nfH3_normal.jpg" TargetMode="External" /><Relationship Id="rId196" Type="http://schemas.openxmlformats.org/officeDocument/2006/relationships/hyperlink" Target="http://pbs.twimg.com/profile_images/1133779057118711816/kmevvNBG_normal.jpg" TargetMode="External" /><Relationship Id="rId197" Type="http://schemas.openxmlformats.org/officeDocument/2006/relationships/hyperlink" Target="http://pbs.twimg.com/profile_images/553523428620120064/V8cp7i6r_normal.jpeg" TargetMode="External" /><Relationship Id="rId198" Type="http://schemas.openxmlformats.org/officeDocument/2006/relationships/hyperlink" Target="http://pbs.twimg.com/profile_images/1115981408894377984/S_rdNnWQ_normal.jpg" TargetMode="External" /><Relationship Id="rId199" Type="http://schemas.openxmlformats.org/officeDocument/2006/relationships/hyperlink" Target="http://pbs.twimg.com/profile_images/1147194688786616322/abw2ST-w_normal.png" TargetMode="External" /><Relationship Id="rId200" Type="http://schemas.openxmlformats.org/officeDocument/2006/relationships/hyperlink" Target="http://pbs.twimg.com/profile_images/508230060633890817/TOm-rzru_normal.jpeg" TargetMode="External" /><Relationship Id="rId201" Type="http://schemas.openxmlformats.org/officeDocument/2006/relationships/hyperlink" Target="http://pbs.twimg.com/profile_images/1157696518461280263/KR2aC_3p_normal.jpg" TargetMode="External" /><Relationship Id="rId202" Type="http://schemas.openxmlformats.org/officeDocument/2006/relationships/hyperlink" Target="http://pbs.twimg.com/profile_images/500970847943684096/TP8IR1jQ_normal.jpeg" TargetMode="External" /><Relationship Id="rId203" Type="http://schemas.openxmlformats.org/officeDocument/2006/relationships/hyperlink" Target="https://pbs.twimg.com/media/EBtcKPdXkAACyB9.jpg" TargetMode="External" /><Relationship Id="rId204" Type="http://schemas.openxmlformats.org/officeDocument/2006/relationships/hyperlink" Target="https://pbs.twimg.com/media/EBtzh0HXYAI4org.png" TargetMode="External" /><Relationship Id="rId205" Type="http://schemas.openxmlformats.org/officeDocument/2006/relationships/hyperlink" Target="http://pbs.twimg.com/profile_images/730446211107409920/Dkg_d7BI_normal.jpg" TargetMode="External" /><Relationship Id="rId206" Type="http://schemas.openxmlformats.org/officeDocument/2006/relationships/hyperlink" Target="http://pbs.twimg.com/profile_images/460929918/bd382574042d65757a86343439619da0_normal.png" TargetMode="External" /><Relationship Id="rId207" Type="http://schemas.openxmlformats.org/officeDocument/2006/relationships/hyperlink" Target="http://pbs.twimg.com/profile_images/805882272629063680/NW4bdxmj_normal.jpg" TargetMode="External" /><Relationship Id="rId208" Type="http://schemas.openxmlformats.org/officeDocument/2006/relationships/hyperlink" Target="http://pbs.twimg.com/profile_images/1138854299679756289/qnKLq33A_normal.jpg" TargetMode="External" /><Relationship Id="rId209" Type="http://schemas.openxmlformats.org/officeDocument/2006/relationships/hyperlink" Target="http://pbs.twimg.com/profile_images/1133503439122644992/prB9IIgf_normal.jpg" TargetMode="External" /><Relationship Id="rId210" Type="http://schemas.openxmlformats.org/officeDocument/2006/relationships/hyperlink" Target="http://pbs.twimg.com/profile_images/1159258204481761281/4sycEQpv_normal.jpg" TargetMode="External" /><Relationship Id="rId211" Type="http://schemas.openxmlformats.org/officeDocument/2006/relationships/hyperlink" Target="http://pbs.twimg.com/profile_images/2681181353/447dfa4d255cbfa69c34b3bc8d3db1b9_normal.jpeg" TargetMode="External" /><Relationship Id="rId212" Type="http://schemas.openxmlformats.org/officeDocument/2006/relationships/hyperlink" Target="http://pbs.twimg.com/profile_images/546337093106933761/DYmew9fV_normal.jpeg" TargetMode="External" /><Relationship Id="rId213" Type="http://schemas.openxmlformats.org/officeDocument/2006/relationships/hyperlink" Target="http://pbs.twimg.com/profile_images/1138615482418892800/C3Q0dGqh_normal.jpg" TargetMode="External" /><Relationship Id="rId214" Type="http://schemas.openxmlformats.org/officeDocument/2006/relationships/hyperlink" Target="http://pbs.twimg.com/profile_images/1162800936848437248/wmnfRNGK_normal.jpg" TargetMode="External" /><Relationship Id="rId215" Type="http://schemas.openxmlformats.org/officeDocument/2006/relationships/hyperlink" Target="http://pbs.twimg.com/profile_images/1162800936848437248/wmnfRNGK_normal.jpg" TargetMode="External" /><Relationship Id="rId216" Type="http://schemas.openxmlformats.org/officeDocument/2006/relationships/hyperlink" Target="http://pbs.twimg.com/profile_images/963287482853937152/O7MSowcE_normal.jpg" TargetMode="External" /><Relationship Id="rId217" Type="http://schemas.openxmlformats.org/officeDocument/2006/relationships/hyperlink" Target="http://pbs.twimg.com/profile_images/1085274719186796544/dALtEfH7_normal.jpg" TargetMode="External" /><Relationship Id="rId218" Type="http://schemas.openxmlformats.org/officeDocument/2006/relationships/hyperlink" Target="http://pbs.twimg.com/profile_images/694454219626135553/T2ApGt_j_normal.jpg" TargetMode="External" /><Relationship Id="rId219" Type="http://schemas.openxmlformats.org/officeDocument/2006/relationships/hyperlink" Target="http://pbs.twimg.com/profile_images/1145582822792597505/XUCTWfE1_normal.jpg" TargetMode="External" /><Relationship Id="rId220" Type="http://schemas.openxmlformats.org/officeDocument/2006/relationships/hyperlink" Target="http://pbs.twimg.com/profile_images/902495246306521088/IhBQ1RCB_normal.jpg" TargetMode="External" /><Relationship Id="rId221" Type="http://schemas.openxmlformats.org/officeDocument/2006/relationships/hyperlink" Target="https://pbs.twimg.com/media/EBlyM8jXoAIqW_p.png" TargetMode="External" /><Relationship Id="rId222" Type="http://schemas.openxmlformats.org/officeDocument/2006/relationships/hyperlink" Target="https://pbs.twimg.com/media/EBwFaN7WkAAF9IB.png" TargetMode="External" /><Relationship Id="rId223" Type="http://schemas.openxmlformats.org/officeDocument/2006/relationships/hyperlink" Target="http://pbs.twimg.com/profile_images/1907287329/profil-komprimert_normal.jpg" TargetMode="External" /><Relationship Id="rId224" Type="http://schemas.openxmlformats.org/officeDocument/2006/relationships/hyperlink" Target="http://pbs.twimg.com/profile_images/1036937001671512064/A57PiWfC_normal.jpg" TargetMode="External" /><Relationship Id="rId225" Type="http://schemas.openxmlformats.org/officeDocument/2006/relationships/hyperlink" Target="http://pbs.twimg.com/profile_images/1150531284302737408/XXIl0o46_normal.jpg" TargetMode="External" /><Relationship Id="rId226" Type="http://schemas.openxmlformats.org/officeDocument/2006/relationships/hyperlink" Target="http://pbs.twimg.com/profile_images/1160261732893450240/5Xr0kF1K_normal.jpg" TargetMode="External" /><Relationship Id="rId227" Type="http://schemas.openxmlformats.org/officeDocument/2006/relationships/hyperlink" Target="http://pbs.twimg.com/profile_images/1124980989107802112/v07O_55k_normal.jpg" TargetMode="External" /><Relationship Id="rId228" Type="http://schemas.openxmlformats.org/officeDocument/2006/relationships/hyperlink" Target="http://pbs.twimg.com/profile_images/999575213460226048/_SMBmW45_normal.jpg" TargetMode="External" /><Relationship Id="rId229" Type="http://schemas.openxmlformats.org/officeDocument/2006/relationships/hyperlink" Target="http://pbs.twimg.com/profile_images/1141339247/kul-figur2_normal.png" TargetMode="External" /><Relationship Id="rId230" Type="http://schemas.openxmlformats.org/officeDocument/2006/relationships/hyperlink" Target="http://pbs.twimg.com/profile_images/1153052862492155904/cRfZk-AV_normal.jpg" TargetMode="External" /><Relationship Id="rId231" Type="http://schemas.openxmlformats.org/officeDocument/2006/relationships/hyperlink" Target="http://pbs.twimg.com/profile_images/3318728693/04376ec2a0d6e7a172c67d37637e0d38_normal.jpeg" TargetMode="External" /><Relationship Id="rId232" Type="http://schemas.openxmlformats.org/officeDocument/2006/relationships/hyperlink" Target="http://pbs.twimg.com/profile_images/3318728693/04376ec2a0d6e7a172c67d37637e0d38_normal.jpeg" TargetMode="External" /><Relationship Id="rId233" Type="http://schemas.openxmlformats.org/officeDocument/2006/relationships/hyperlink" Target="http://pbs.twimg.com/profile_images/1111750477895663618/nGAeah3g_normal.jpg" TargetMode="External" /><Relationship Id="rId234" Type="http://schemas.openxmlformats.org/officeDocument/2006/relationships/hyperlink" Target="http://pbs.twimg.com/profile_images/710541804710580225/MwmP2Bmc_normal.jpg" TargetMode="External" /><Relationship Id="rId235" Type="http://schemas.openxmlformats.org/officeDocument/2006/relationships/hyperlink" Target="http://pbs.twimg.com/profile_images/1158266777031335936/9zKQz-4C_normal.jpg" TargetMode="External" /><Relationship Id="rId236" Type="http://schemas.openxmlformats.org/officeDocument/2006/relationships/hyperlink" Target="http://pbs.twimg.com/profile_images/1126644418033983488/wTXf1QEQ_normal.png" TargetMode="External" /><Relationship Id="rId237" Type="http://schemas.openxmlformats.org/officeDocument/2006/relationships/hyperlink" Target="http://pbs.twimg.com/profile_images/984918607200169986/xoPgBPgO_normal.jpg" TargetMode="External" /><Relationship Id="rId238" Type="http://schemas.openxmlformats.org/officeDocument/2006/relationships/hyperlink" Target="http://pbs.twimg.com/profile_images/517892129021231104/5TZFJG-F_normal.jpeg" TargetMode="External" /><Relationship Id="rId239" Type="http://schemas.openxmlformats.org/officeDocument/2006/relationships/hyperlink" Target="http://pbs.twimg.com/profile_images/1081866755130175490/r9qvM_OK_normal.jpg" TargetMode="External" /><Relationship Id="rId240" Type="http://schemas.openxmlformats.org/officeDocument/2006/relationships/hyperlink" Target="http://pbs.twimg.com/profile_images/1143139053396791298/AVy0k2Vf_normal.png" TargetMode="External" /><Relationship Id="rId241" Type="http://schemas.openxmlformats.org/officeDocument/2006/relationships/hyperlink" Target="http://pbs.twimg.com/profile_images/1153662708266557440/DB0Biu7Q_normal.jpg" TargetMode="External" /><Relationship Id="rId242" Type="http://schemas.openxmlformats.org/officeDocument/2006/relationships/hyperlink" Target="http://pbs.twimg.com/profile_images/1145418372680753152/GE3GxRNG_normal.jpg" TargetMode="External" /><Relationship Id="rId243" Type="http://schemas.openxmlformats.org/officeDocument/2006/relationships/hyperlink" Target="http://pbs.twimg.com/profile_images/1139193086364520449/6Uj1qmNe_normal.jpg" TargetMode="External" /><Relationship Id="rId244" Type="http://schemas.openxmlformats.org/officeDocument/2006/relationships/hyperlink" Target="http://pbs.twimg.com/profile_images/1139193086364520449/6Uj1qmNe_normal.jpg" TargetMode="External" /><Relationship Id="rId245" Type="http://schemas.openxmlformats.org/officeDocument/2006/relationships/hyperlink" Target="http://pbs.twimg.com/profile_images/1137442362236571653/7VjWv-B3_normal.png" TargetMode="External" /><Relationship Id="rId246" Type="http://schemas.openxmlformats.org/officeDocument/2006/relationships/hyperlink" Target="http://pbs.twimg.com/profile_images/1137442362236571653/7VjWv-B3_normal.png" TargetMode="External" /><Relationship Id="rId247" Type="http://schemas.openxmlformats.org/officeDocument/2006/relationships/hyperlink" Target="http://pbs.twimg.com/profile_images/1137442362236571653/7VjWv-B3_normal.png" TargetMode="External" /><Relationship Id="rId248" Type="http://schemas.openxmlformats.org/officeDocument/2006/relationships/hyperlink" Target="http://pbs.twimg.com/profile_images/1156639507372019712/VkhtnWt5_normal.jpg" TargetMode="External" /><Relationship Id="rId249" Type="http://schemas.openxmlformats.org/officeDocument/2006/relationships/hyperlink" Target="http://pbs.twimg.com/profile_images/1141638516532756480/cB0TUy5O_normal.jpg" TargetMode="External" /><Relationship Id="rId250" Type="http://schemas.openxmlformats.org/officeDocument/2006/relationships/hyperlink" Target="http://pbs.twimg.com/profile_images/1009394262075756544/h2iEOFlf_normal.jpg" TargetMode="External" /><Relationship Id="rId251" Type="http://schemas.openxmlformats.org/officeDocument/2006/relationships/hyperlink" Target="http://pbs.twimg.com/profile_images/1145281147657756677/aQiUuzZs_normal.jpg" TargetMode="External" /><Relationship Id="rId252" Type="http://schemas.openxmlformats.org/officeDocument/2006/relationships/hyperlink" Target="http://pbs.twimg.com/profile_images/1114629105226518528/gzLmbybQ_normal.jpg" TargetMode="External" /><Relationship Id="rId253" Type="http://schemas.openxmlformats.org/officeDocument/2006/relationships/hyperlink" Target="http://pbs.twimg.com/profile_images/1047278632635432963/-zbMVwP8_normal.jpg" TargetMode="External" /><Relationship Id="rId254" Type="http://schemas.openxmlformats.org/officeDocument/2006/relationships/hyperlink" Target="http://pbs.twimg.com/profile_images/1066095478050353152/bn5s8n2C_normal.jpg" TargetMode="External" /><Relationship Id="rId255" Type="http://schemas.openxmlformats.org/officeDocument/2006/relationships/hyperlink" Target="http://pbs.twimg.com/profile_images/1075618295590596609/NbQX8Ptb_normal.jpg" TargetMode="External" /><Relationship Id="rId256" Type="http://schemas.openxmlformats.org/officeDocument/2006/relationships/hyperlink" Target="http://pbs.twimg.com/profile_images/959424749817552896/NjFbL-ms_normal.jpg" TargetMode="External" /><Relationship Id="rId257" Type="http://schemas.openxmlformats.org/officeDocument/2006/relationships/hyperlink" Target="http://abs.twimg.com/sticky/default_profile_images/default_profile_normal.png" TargetMode="External" /><Relationship Id="rId258" Type="http://schemas.openxmlformats.org/officeDocument/2006/relationships/hyperlink" Target="http://abs.twimg.com/sticky/default_profile_images/default_profile_normal.png" TargetMode="External" /><Relationship Id="rId259" Type="http://schemas.openxmlformats.org/officeDocument/2006/relationships/hyperlink" Target="http://pbs.twimg.com/profile_images/1147411254803337217/z5Y5E-Cn_normal.png" TargetMode="External" /><Relationship Id="rId260" Type="http://schemas.openxmlformats.org/officeDocument/2006/relationships/hyperlink" Target="http://pbs.twimg.com/profile_images/1030871190888480769/xkgBf8eu_normal.jpg" TargetMode="External" /><Relationship Id="rId261" Type="http://schemas.openxmlformats.org/officeDocument/2006/relationships/hyperlink" Target="http://pbs.twimg.com/profile_images/984371345994772480/04b1mHI4_normal.jpg" TargetMode="External" /><Relationship Id="rId262" Type="http://schemas.openxmlformats.org/officeDocument/2006/relationships/hyperlink" Target="http://pbs.twimg.com/profile_images/511086795585355777/u75bFZrw_normal.jpeg" TargetMode="External" /><Relationship Id="rId263" Type="http://schemas.openxmlformats.org/officeDocument/2006/relationships/hyperlink" Target="http://pbs.twimg.com/profile_images/2583093721/qvvb64see5i9ez4pae94_normal.jpeg" TargetMode="External" /><Relationship Id="rId264" Type="http://schemas.openxmlformats.org/officeDocument/2006/relationships/hyperlink" Target="http://pbs.twimg.com/profile_images/1121692256069505025/HP5zRyM0_normal.jpg" TargetMode="External" /><Relationship Id="rId265" Type="http://schemas.openxmlformats.org/officeDocument/2006/relationships/hyperlink" Target="http://pbs.twimg.com/profile_images/1058061678678601728/C9Ovq9XR_normal.jpg" TargetMode="External" /><Relationship Id="rId266" Type="http://schemas.openxmlformats.org/officeDocument/2006/relationships/hyperlink" Target="http://pbs.twimg.com/profile_images/965611480434577408/pl6uipva_normal.jpg" TargetMode="External" /><Relationship Id="rId267" Type="http://schemas.openxmlformats.org/officeDocument/2006/relationships/hyperlink" Target="http://pbs.twimg.com/profile_images/1076764291838210048/9aBWJHrY_normal.jpg" TargetMode="External" /><Relationship Id="rId268" Type="http://schemas.openxmlformats.org/officeDocument/2006/relationships/hyperlink" Target="https://pbs.twimg.com/media/EB7l2gsWsAAvW7I.jpg" TargetMode="External" /><Relationship Id="rId269" Type="http://schemas.openxmlformats.org/officeDocument/2006/relationships/hyperlink" Target="http://pbs.twimg.com/profile_images/948981304699379712/G-lhwtFt_normal.jpg" TargetMode="External" /><Relationship Id="rId270" Type="http://schemas.openxmlformats.org/officeDocument/2006/relationships/hyperlink" Target="http://pbs.twimg.com/profile_images/714043199132712961/vi0HOaiv_normal.jpg" TargetMode="External" /><Relationship Id="rId271" Type="http://schemas.openxmlformats.org/officeDocument/2006/relationships/hyperlink" Target="http://pbs.twimg.com/profile_images/1133005925730672642/q0IL02tQ_normal.png" TargetMode="External" /><Relationship Id="rId272" Type="http://schemas.openxmlformats.org/officeDocument/2006/relationships/hyperlink" Target="http://pbs.twimg.com/profile_images/1125860444436975616/8gnh55TZ_normal.jpg" TargetMode="External" /><Relationship Id="rId273" Type="http://schemas.openxmlformats.org/officeDocument/2006/relationships/hyperlink" Target="http://pbs.twimg.com/profile_images/1125860444436975616/8gnh55TZ_normal.jpg" TargetMode="External" /><Relationship Id="rId274" Type="http://schemas.openxmlformats.org/officeDocument/2006/relationships/hyperlink" Target="http://pbs.twimg.com/profile_images/1131823575281930242/m0SpnEWY_normal.jpg" TargetMode="External" /><Relationship Id="rId275" Type="http://schemas.openxmlformats.org/officeDocument/2006/relationships/hyperlink" Target="https://pbs.twimg.com/media/EB_U-2MWkAEPILS.jpg" TargetMode="External" /><Relationship Id="rId276" Type="http://schemas.openxmlformats.org/officeDocument/2006/relationships/hyperlink" Target="http://pbs.twimg.com/profile_images/645858352950460416/L4n3hvPM_normal.jpg" TargetMode="External" /><Relationship Id="rId277" Type="http://schemas.openxmlformats.org/officeDocument/2006/relationships/hyperlink" Target="http://pbs.twimg.com/profile_images/983647596999737345/fEENoj05_normal.jpg" TargetMode="External" /><Relationship Id="rId278" Type="http://schemas.openxmlformats.org/officeDocument/2006/relationships/hyperlink" Target="http://pbs.twimg.com/profile_images/1082315152874242058/L8J67S6U_normal.jpg" TargetMode="External" /><Relationship Id="rId279" Type="http://schemas.openxmlformats.org/officeDocument/2006/relationships/hyperlink" Target="https://pbs.twimg.com/media/ECBDa_xXYAAOV6u.jpg" TargetMode="External" /><Relationship Id="rId280" Type="http://schemas.openxmlformats.org/officeDocument/2006/relationships/hyperlink" Target="http://pbs.twimg.com/profile_images/422378225/n574737088_3038_normal.jpg" TargetMode="External" /><Relationship Id="rId281" Type="http://schemas.openxmlformats.org/officeDocument/2006/relationships/hyperlink" Target="http://abs.twimg.com/sticky/default_profile_images/default_profile_normal.png" TargetMode="External" /><Relationship Id="rId282" Type="http://schemas.openxmlformats.org/officeDocument/2006/relationships/hyperlink" Target="http://pbs.twimg.com/profile_images/1151409434394013697/fsEhNnYI_normal.jpg" TargetMode="External" /><Relationship Id="rId283" Type="http://schemas.openxmlformats.org/officeDocument/2006/relationships/hyperlink" Target="http://pbs.twimg.com/profile_images/1153025965146222592/2Sj9UZIY_normal.jpg" TargetMode="External" /><Relationship Id="rId284" Type="http://schemas.openxmlformats.org/officeDocument/2006/relationships/hyperlink" Target="http://pbs.twimg.com/profile_images/1153025965146222592/2Sj9UZIY_normal.jpg" TargetMode="External" /><Relationship Id="rId285" Type="http://schemas.openxmlformats.org/officeDocument/2006/relationships/hyperlink" Target="http://pbs.twimg.com/profile_images/1153025965146222592/2Sj9UZIY_normal.jpg" TargetMode="External" /><Relationship Id="rId286" Type="http://schemas.openxmlformats.org/officeDocument/2006/relationships/hyperlink" Target="http://pbs.twimg.com/profile_images/1153025965146222592/2Sj9UZIY_normal.jpg" TargetMode="External" /><Relationship Id="rId287" Type="http://schemas.openxmlformats.org/officeDocument/2006/relationships/hyperlink" Target="http://pbs.twimg.com/profile_images/1115675674918948865/wQlN8Anz_normal.jpg" TargetMode="External" /><Relationship Id="rId288" Type="http://schemas.openxmlformats.org/officeDocument/2006/relationships/hyperlink" Target="http://pbs.twimg.com/profile_images/1115675674918948865/wQlN8Anz_normal.jpg" TargetMode="External" /><Relationship Id="rId289" Type="http://schemas.openxmlformats.org/officeDocument/2006/relationships/hyperlink" Target="http://pbs.twimg.com/profile_images/639548820892717056/tmwKKrl7_normal.jpg" TargetMode="External" /><Relationship Id="rId290" Type="http://schemas.openxmlformats.org/officeDocument/2006/relationships/hyperlink" Target="http://pbs.twimg.com/profile_images/1138379698940063744/VTxbhTdp_normal.jpg" TargetMode="External" /><Relationship Id="rId291" Type="http://schemas.openxmlformats.org/officeDocument/2006/relationships/hyperlink" Target="http://pbs.twimg.com/profile_images/1138379698940063744/VTxbhTdp_normal.jpg" TargetMode="External" /><Relationship Id="rId292" Type="http://schemas.openxmlformats.org/officeDocument/2006/relationships/hyperlink" Target="http://pbs.twimg.com/profile_images/1149835838617989120/dcOrcTYX_normal.jpg" TargetMode="External" /><Relationship Id="rId293" Type="http://schemas.openxmlformats.org/officeDocument/2006/relationships/hyperlink" Target="http://pbs.twimg.com/profile_images/1149835838617989120/dcOrcTYX_normal.jpg" TargetMode="External" /><Relationship Id="rId294" Type="http://schemas.openxmlformats.org/officeDocument/2006/relationships/hyperlink" Target="http://pbs.twimg.com/profile_images/1149835838617989120/dcOrcTYX_normal.jpg" TargetMode="External" /><Relationship Id="rId295" Type="http://schemas.openxmlformats.org/officeDocument/2006/relationships/hyperlink" Target="http://pbs.twimg.com/profile_images/1149755328466161666/6oOnnVMC_normal.jpg" TargetMode="External" /><Relationship Id="rId296" Type="http://schemas.openxmlformats.org/officeDocument/2006/relationships/hyperlink" Target="https://pbs.twimg.com/media/ECKrTcDXUAIOv7S.jpg" TargetMode="External" /><Relationship Id="rId297" Type="http://schemas.openxmlformats.org/officeDocument/2006/relationships/hyperlink" Target="https://pbs.twimg.com/media/ECKrTcDXUAIOv7S.jpg" TargetMode="External" /><Relationship Id="rId298" Type="http://schemas.openxmlformats.org/officeDocument/2006/relationships/hyperlink" Target="http://pbs.twimg.com/profile_images/1157009381172682752/pY0ySH1D_normal.jpg" TargetMode="External" /><Relationship Id="rId299" Type="http://schemas.openxmlformats.org/officeDocument/2006/relationships/hyperlink" Target="http://pbs.twimg.com/profile_images/1059146154858950656/jNiOBur7_normal.jpg" TargetMode="External" /><Relationship Id="rId300" Type="http://schemas.openxmlformats.org/officeDocument/2006/relationships/hyperlink" Target="http://pbs.twimg.com/profile_images/1059146154858950656/jNiOBur7_normal.jpg" TargetMode="External" /><Relationship Id="rId301" Type="http://schemas.openxmlformats.org/officeDocument/2006/relationships/hyperlink" Target="http://pbs.twimg.com/profile_images/1154554082058801152/7IQCyuh7_normal.jpg" TargetMode="External" /><Relationship Id="rId302" Type="http://schemas.openxmlformats.org/officeDocument/2006/relationships/hyperlink" Target="https://pbs.twimg.com/media/ECKrTcDXUAIOv7S.jpg" TargetMode="External" /><Relationship Id="rId303" Type="http://schemas.openxmlformats.org/officeDocument/2006/relationships/hyperlink" Target="https://pbs.twimg.com/media/ECKrTcDXUAIOv7S.jpg" TargetMode="External" /><Relationship Id="rId304" Type="http://schemas.openxmlformats.org/officeDocument/2006/relationships/hyperlink" Target="https://pbs.twimg.com/media/ECKrTcDXUAIOv7S.jpg" TargetMode="External" /><Relationship Id="rId305" Type="http://schemas.openxmlformats.org/officeDocument/2006/relationships/hyperlink" Target="http://pbs.twimg.com/profile_images/1155769260926545920/Is7ncIYS_normal.jpg" TargetMode="External" /><Relationship Id="rId306" Type="http://schemas.openxmlformats.org/officeDocument/2006/relationships/hyperlink" Target="http://pbs.twimg.com/profile_images/1155769260926545920/Is7ncIYS_normal.jpg" TargetMode="External" /><Relationship Id="rId307" Type="http://schemas.openxmlformats.org/officeDocument/2006/relationships/hyperlink" Target="http://pbs.twimg.com/profile_images/1155769260926545920/Is7ncIYS_normal.jpg" TargetMode="External" /><Relationship Id="rId308" Type="http://schemas.openxmlformats.org/officeDocument/2006/relationships/hyperlink" Target="http://pbs.twimg.com/profile_images/1155769260926545920/Is7ncIYS_normal.jpg" TargetMode="External" /><Relationship Id="rId309" Type="http://schemas.openxmlformats.org/officeDocument/2006/relationships/hyperlink" Target="http://pbs.twimg.com/profile_images/1155769260926545920/Is7ncIYS_normal.jpg" TargetMode="External" /><Relationship Id="rId310" Type="http://schemas.openxmlformats.org/officeDocument/2006/relationships/hyperlink" Target="http://pbs.twimg.com/profile_images/989218356560580613/kaaF8ocD_normal.jpg" TargetMode="External" /><Relationship Id="rId311" Type="http://schemas.openxmlformats.org/officeDocument/2006/relationships/hyperlink" Target="http://pbs.twimg.com/profile_images/898575863410601984/dBxCWaFf_normal.jpg" TargetMode="External" /><Relationship Id="rId312" Type="http://schemas.openxmlformats.org/officeDocument/2006/relationships/hyperlink" Target="http://pbs.twimg.com/profile_images/898575863410601984/dBxCWaFf_normal.jpg" TargetMode="External" /><Relationship Id="rId313" Type="http://schemas.openxmlformats.org/officeDocument/2006/relationships/hyperlink" Target="http://pbs.twimg.com/profile_images/898575863410601984/dBxCWaFf_normal.jpg" TargetMode="External" /><Relationship Id="rId314" Type="http://schemas.openxmlformats.org/officeDocument/2006/relationships/hyperlink" Target="http://pbs.twimg.com/profile_images/898575863410601984/dBxCWaFf_normal.jpg" TargetMode="External" /><Relationship Id="rId315" Type="http://schemas.openxmlformats.org/officeDocument/2006/relationships/hyperlink" Target="http://pbs.twimg.com/profile_images/898575863410601984/dBxCWaFf_normal.jpg" TargetMode="External" /><Relationship Id="rId316" Type="http://schemas.openxmlformats.org/officeDocument/2006/relationships/hyperlink" Target="http://pbs.twimg.com/profile_images/898575863410601984/dBxCWaFf_normal.jpg" TargetMode="External" /><Relationship Id="rId317" Type="http://schemas.openxmlformats.org/officeDocument/2006/relationships/hyperlink" Target="http://pbs.twimg.com/profile_images/898575863410601984/dBxCWaFf_normal.jpg" TargetMode="External" /><Relationship Id="rId318" Type="http://schemas.openxmlformats.org/officeDocument/2006/relationships/hyperlink" Target="http://pbs.twimg.com/profile_images/898575863410601984/dBxCWaFf_normal.jpg" TargetMode="External" /><Relationship Id="rId319" Type="http://schemas.openxmlformats.org/officeDocument/2006/relationships/hyperlink" Target="http://pbs.twimg.com/profile_images/898575863410601984/dBxCWaFf_normal.jpg" TargetMode="External" /><Relationship Id="rId320" Type="http://schemas.openxmlformats.org/officeDocument/2006/relationships/hyperlink" Target="http://pbs.twimg.com/profile_images/898575863410601984/dBxCWaFf_normal.jpg" TargetMode="External" /><Relationship Id="rId321" Type="http://schemas.openxmlformats.org/officeDocument/2006/relationships/hyperlink" Target="http://pbs.twimg.com/profile_images/1066319274590040065/f4RWAJrD_normal.jpg" TargetMode="External" /><Relationship Id="rId322" Type="http://schemas.openxmlformats.org/officeDocument/2006/relationships/hyperlink" Target="http://pbs.twimg.com/profile_images/1066319274590040065/f4RWAJrD_normal.jpg" TargetMode="External" /><Relationship Id="rId323" Type="http://schemas.openxmlformats.org/officeDocument/2006/relationships/hyperlink" Target="http://pbs.twimg.com/profile_images/1066319274590040065/f4RWAJrD_normal.jpg" TargetMode="External" /><Relationship Id="rId324" Type="http://schemas.openxmlformats.org/officeDocument/2006/relationships/hyperlink" Target="http://pbs.twimg.com/profile_images/1066319274590040065/f4RWAJrD_normal.jpg" TargetMode="External" /><Relationship Id="rId325" Type="http://schemas.openxmlformats.org/officeDocument/2006/relationships/hyperlink" Target="http://pbs.twimg.com/profile_images/1066319274590040065/f4RWAJrD_normal.jpg" TargetMode="External" /><Relationship Id="rId326" Type="http://schemas.openxmlformats.org/officeDocument/2006/relationships/hyperlink" Target="http://pbs.twimg.com/profile_images/1066319274590040065/f4RWAJrD_normal.jpg" TargetMode="External" /><Relationship Id="rId327" Type="http://schemas.openxmlformats.org/officeDocument/2006/relationships/hyperlink" Target="http://pbs.twimg.com/profile_images/1066319274590040065/f4RWAJrD_normal.jpg" TargetMode="External" /><Relationship Id="rId328" Type="http://schemas.openxmlformats.org/officeDocument/2006/relationships/hyperlink" Target="http://pbs.twimg.com/profile_images/1066319274590040065/f4RWAJrD_normal.jpg" TargetMode="External" /><Relationship Id="rId329" Type="http://schemas.openxmlformats.org/officeDocument/2006/relationships/hyperlink" Target="http://pbs.twimg.com/profile_images/1066319274590040065/f4RWAJrD_normal.jpg" TargetMode="External" /><Relationship Id="rId330" Type="http://schemas.openxmlformats.org/officeDocument/2006/relationships/hyperlink" Target="http://pbs.twimg.com/profile_images/1066319274590040065/f4RWAJrD_normal.jpg" TargetMode="External" /><Relationship Id="rId331" Type="http://schemas.openxmlformats.org/officeDocument/2006/relationships/hyperlink" Target="http://pbs.twimg.com/profile_images/1066319274590040065/f4RWAJrD_normal.jpg" TargetMode="External" /><Relationship Id="rId332" Type="http://schemas.openxmlformats.org/officeDocument/2006/relationships/hyperlink" Target="http://pbs.twimg.com/profile_images/1066319274590040065/f4RWAJrD_normal.jpg" TargetMode="External" /><Relationship Id="rId333" Type="http://schemas.openxmlformats.org/officeDocument/2006/relationships/hyperlink" Target="http://pbs.twimg.com/profile_images/1066319274590040065/f4RWAJrD_normal.jpg" TargetMode="External" /><Relationship Id="rId334" Type="http://schemas.openxmlformats.org/officeDocument/2006/relationships/hyperlink" Target="http://pbs.twimg.com/profile_images/1066319274590040065/f4RWAJrD_normal.jpg" TargetMode="External" /><Relationship Id="rId335" Type="http://schemas.openxmlformats.org/officeDocument/2006/relationships/hyperlink" Target="http://pbs.twimg.com/profile_images/1066319274590040065/f4RWAJrD_normal.jpg" TargetMode="External" /><Relationship Id="rId336" Type="http://schemas.openxmlformats.org/officeDocument/2006/relationships/hyperlink" Target="http://pbs.twimg.com/profile_images/1066319274590040065/f4RWAJrD_normal.jpg" TargetMode="External" /><Relationship Id="rId337" Type="http://schemas.openxmlformats.org/officeDocument/2006/relationships/hyperlink" Target="http://pbs.twimg.com/profile_images/1066319274590040065/f4RWAJrD_normal.jpg" TargetMode="External" /><Relationship Id="rId338" Type="http://schemas.openxmlformats.org/officeDocument/2006/relationships/hyperlink" Target="http://pbs.twimg.com/profile_images/1066319274590040065/f4RWAJrD_normal.jpg" TargetMode="External" /><Relationship Id="rId339" Type="http://schemas.openxmlformats.org/officeDocument/2006/relationships/hyperlink" Target="http://pbs.twimg.com/profile_images/1066319274590040065/f4RWAJrD_normal.jpg" TargetMode="External" /><Relationship Id="rId340" Type="http://schemas.openxmlformats.org/officeDocument/2006/relationships/hyperlink" Target="http://pbs.twimg.com/profile_images/1066319274590040065/f4RWAJrD_normal.jpg" TargetMode="External" /><Relationship Id="rId341" Type="http://schemas.openxmlformats.org/officeDocument/2006/relationships/hyperlink" Target="http://pbs.twimg.com/profile_images/1066319274590040065/f4RWAJrD_normal.jpg" TargetMode="External" /><Relationship Id="rId342" Type="http://schemas.openxmlformats.org/officeDocument/2006/relationships/hyperlink" Target="http://pbs.twimg.com/profile_images/1054870016703705089/kemiJnf0_normal.jpg" TargetMode="External" /><Relationship Id="rId343" Type="http://schemas.openxmlformats.org/officeDocument/2006/relationships/hyperlink" Target="https://pbs.twimg.com/media/ECLljh9XUAA6_Dg.jpg" TargetMode="External" /><Relationship Id="rId344" Type="http://schemas.openxmlformats.org/officeDocument/2006/relationships/hyperlink" Target="https://pbs.twimg.com/media/ECLljh9XUAA6_Dg.jpg" TargetMode="External" /><Relationship Id="rId345" Type="http://schemas.openxmlformats.org/officeDocument/2006/relationships/hyperlink" Target="https://pbs.twimg.com/media/ECLljh9XUAA6_Dg.jpg" TargetMode="External" /><Relationship Id="rId346" Type="http://schemas.openxmlformats.org/officeDocument/2006/relationships/hyperlink" Target="https://pbs.twimg.com/media/ECMF9MxW4AUII_s.jpg" TargetMode="External" /><Relationship Id="rId347" Type="http://schemas.openxmlformats.org/officeDocument/2006/relationships/hyperlink" Target="https://pbs.twimg.com/media/ECKrTcDXUAIOv7S.jpg" TargetMode="External" /><Relationship Id="rId348" Type="http://schemas.openxmlformats.org/officeDocument/2006/relationships/hyperlink" Target="https://pbs.twimg.com/media/ECMF9MxW4AUII_s.jpg" TargetMode="External" /><Relationship Id="rId349" Type="http://schemas.openxmlformats.org/officeDocument/2006/relationships/hyperlink" Target="https://pbs.twimg.com/media/ECMF9MxW4AUII_s.jpg" TargetMode="External" /><Relationship Id="rId350" Type="http://schemas.openxmlformats.org/officeDocument/2006/relationships/hyperlink" Target="http://pbs.twimg.com/profile_images/746380534809518080/mhN6QjLT_normal.jpg" TargetMode="External" /><Relationship Id="rId351" Type="http://schemas.openxmlformats.org/officeDocument/2006/relationships/hyperlink" Target="http://pbs.twimg.com/profile_images/1031546022860873728/SVdqXkPQ_normal.jpg" TargetMode="External" /><Relationship Id="rId352" Type="http://schemas.openxmlformats.org/officeDocument/2006/relationships/hyperlink" Target="http://abs.twimg.com/sticky/default_profile_images/default_profile_normal.png" TargetMode="External" /><Relationship Id="rId353" Type="http://schemas.openxmlformats.org/officeDocument/2006/relationships/hyperlink" Target="http://abs.twimg.com/sticky/default_profile_images/default_profile_normal.png" TargetMode="External" /><Relationship Id="rId354" Type="http://schemas.openxmlformats.org/officeDocument/2006/relationships/hyperlink" Target="http://abs.twimg.com/sticky/default_profile_images/default_profile_normal.png" TargetMode="External" /><Relationship Id="rId355" Type="http://schemas.openxmlformats.org/officeDocument/2006/relationships/hyperlink" Target="http://pbs.twimg.com/profile_images/1107616805869228032/4zmrI9I1_normal.png" TargetMode="External" /><Relationship Id="rId356" Type="http://schemas.openxmlformats.org/officeDocument/2006/relationships/hyperlink" Target="http://pbs.twimg.com/profile_images/1107616805869228032/4zmrI9I1_normal.png" TargetMode="External" /><Relationship Id="rId357" Type="http://schemas.openxmlformats.org/officeDocument/2006/relationships/hyperlink" Target="http://pbs.twimg.com/profile_images/1107616805869228032/4zmrI9I1_normal.png" TargetMode="External" /><Relationship Id="rId358" Type="http://schemas.openxmlformats.org/officeDocument/2006/relationships/hyperlink" Target="http://pbs.twimg.com/profile_images/1107616805869228032/4zmrI9I1_normal.png" TargetMode="External" /><Relationship Id="rId359" Type="http://schemas.openxmlformats.org/officeDocument/2006/relationships/hyperlink" Target="http://pbs.twimg.com/profile_images/1107616805869228032/4zmrI9I1_normal.png" TargetMode="External" /><Relationship Id="rId360" Type="http://schemas.openxmlformats.org/officeDocument/2006/relationships/hyperlink" Target="http://pbs.twimg.com/profile_images/1107616805869228032/4zmrI9I1_normal.png" TargetMode="External" /><Relationship Id="rId361" Type="http://schemas.openxmlformats.org/officeDocument/2006/relationships/hyperlink" Target="http://pbs.twimg.com/profile_images/1107616805869228032/4zmrI9I1_normal.png" TargetMode="External" /><Relationship Id="rId362" Type="http://schemas.openxmlformats.org/officeDocument/2006/relationships/hyperlink" Target="http://pbs.twimg.com/profile_images/1107616805869228032/4zmrI9I1_normal.png" TargetMode="External" /><Relationship Id="rId363" Type="http://schemas.openxmlformats.org/officeDocument/2006/relationships/hyperlink" Target="http://pbs.twimg.com/profile_images/1107616805869228032/4zmrI9I1_normal.png" TargetMode="External" /><Relationship Id="rId364" Type="http://schemas.openxmlformats.org/officeDocument/2006/relationships/hyperlink" Target="http://pbs.twimg.com/profile_images/1107616805869228032/4zmrI9I1_normal.png" TargetMode="External" /><Relationship Id="rId365" Type="http://schemas.openxmlformats.org/officeDocument/2006/relationships/hyperlink" Target="http://pbs.twimg.com/profile_images/1107616805869228032/4zmrI9I1_normal.png" TargetMode="External" /><Relationship Id="rId366" Type="http://schemas.openxmlformats.org/officeDocument/2006/relationships/hyperlink" Target="http://pbs.twimg.com/profile_images/1107616805869228032/4zmrI9I1_normal.png" TargetMode="External" /><Relationship Id="rId367" Type="http://schemas.openxmlformats.org/officeDocument/2006/relationships/hyperlink" Target="http://pbs.twimg.com/profile_images/1107616805869228032/4zmrI9I1_normal.png" TargetMode="External" /><Relationship Id="rId368" Type="http://schemas.openxmlformats.org/officeDocument/2006/relationships/hyperlink" Target="http://pbs.twimg.com/profile_images/1107616805869228032/4zmrI9I1_normal.png" TargetMode="External" /><Relationship Id="rId369" Type="http://schemas.openxmlformats.org/officeDocument/2006/relationships/hyperlink" Target="http://pbs.twimg.com/profile_images/1107616805869228032/4zmrI9I1_normal.png" TargetMode="External" /><Relationship Id="rId370" Type="http://schemas.openxmlformats.org/officeDocument/2006/relationships/hyperlink" Target="http://pbs.twimg.com/profile_images/1107616805869228032/4zmrI9I1_normal.png" TargetMode="External" /><Relationship Id="rId371" Type="http://schemas.openxmlformats.org/officeDocument/2006/relationships/hyperlink" Target="http://pbs.twimg.com/profile_images/1107616805869228032/4zmrI9I1_normal.png" TargetMode="External" /><Relationship Id="rId372" Type="http://schemas.openxmlformats.org/officeDocument/2006/relationships/hyperlink" Target="http://pbs.twimg.com/profile_images/1107616805869228032/4zmrI9I1_normal.png" TargetMode="External" /><Relationship Id="rId373" Type="http://schemas.openxmlformats.org/officeDocument/2006/relationships/hyperlink" Target="http://pbs.twimg.com/profile_images/1107616805869228032/4zmrI9I1_normal.png" TargetMode="External" /><Relationship Id="rId374" Type="http://schemas.openxmlformats.org/officeDocument/2006/relationships/hyperlink" Target="http://pbs.twimg.com/profile_images/1107616805869228032/4zmrI9I1_normal.png" TargetMode="External" /><Relationship Id="rId375" Type="http://schemas.openxmlformats.org/officeDocument/2006/relationships/hyperlink" Target="http://pbs.twimg.com/profile_images/1107616805869228032/4zmrI9I1_normal.png" TargetMode="External" /><Relationship Id="rId376" Type="http://schemas.openxmlformats.org/officeDocument/2006/relationships/hyperlink" Target="http://pbs.twimg.com/profile_images/1107616805869228032/4zmrI9I1_normal.png" TargetMode="External" /><Relationship Id="rId377" Type="http://schemas.openxmlformats.org/officeDocument/2006/relationships/hyperlink" Target="http://pbs.twimg.com/profile_images/1107616805869228032/4zmrI9I1_normal.png" TargetMode="External" /><Relationship Id="rId378" Type="http://schemas.openxmlformats.org/officeDocument/2006/relationships/hyperlink" Target="http://pbs.twimg.com/profile_images/1107616805869228032/4zmrI9I1_normal.png" TargetMode="External" /><Relationship Id="rId379" Type="http://schemas.openxmlformats.org/officeDocument/2006/relationships/hyperlink" Target="http://pbs.twimg.com/profile_images/1107616805869228032/4zmrI9I1_normal.png" TargetMode="External" /><Relationship Id="rId380" Type="http://schemas.openxmlformats.org/officeDocument/2006/relationships/hyperlink" Target="http://pbs.twimg.com/profile_images/1107616805869228032/4zmrI9I1_normal.png" TargetMode="External" /><Relationship Id="rId381" Type="http://schemas.openxmlformats.org/officeDocument/2006/relationships/hyperlink" Target="http://pbs.twimg.com/profile_images/1125085403839651842/dOpjZSFF_normal.jpg" TargetMode="External" /><Relationship Id="rId382" Type="http://schemas.openxmlformats.org/officeDocument/2006/relationships/hyperlink" Target="http://pbs.twimg.com/profile_images/1162640625143095296/2LtZkeoL_normal.jpg" TargetMode="External" /><Relationship Id="rId383" Type="http://schemas.openxmlformats.org/officeDocument/2006/relationships/hyperlink" Target="http://pbs.twimg.com/profile_images/1162640625143095296/2LtZkeoL_normal.jpg" TargetMode="External" /><Relationship Id="rId384" Type="http://schemas.openxmlformats.org/officeDocument/2006/relationships/hyperlink" Target="http://pbs.twimg.com/profile_images/1125355368429887489/G5e0TcBF_normal.jpg" TargetMode="External" /><Relationship Id="rId385" Type="http://schemas.openxmlformats.org/officeDocument/2006/relationships/hyperlink" Target="http://pbs.twimg.com/profile_images/1125355368429887489/G5e0TcBF_normal.jpg" TargetMode="External" /><Relationship Id="rId386" Type="http://schemas.openxmlformats.org/officeDocument/2006/relationships/hyperlink" Target="http://pbs.twimg.com/profile_images/1125355368429887489/G5e0TcBF_normal.jpg" TargetMode="External" /><Relationship Id="rId387" Type="http://schemas.openxmlformats.org/officeDocument/2006/relationships/hyperlink" Target="http://pbs.twimg.com/profile_images/1107362831924637697/sE6Mkm6v_normal.png" TargetMode="External" /><Relationship Id="rId388" Type="http://schemas.openxmlformats.org/officeDocument/2006/relationships/hyperlink" Target="http://pbs.twimg.com/profile_images/1107362831924637697/sE6Mkm6v_normal.png" TargetMode="External" /><Relationship Id="rId389" Type="http://schemas.openxmlformats.org/officeDocument/2006/relationships/hyperlink" Target="http://pbs.twimg.com/profile_images/1151281954484031489/mtgX5szv_normal.jpg" TargetMode="External" /><Relationship Id="rId390" Type="http://schemas.openxmlformats.org/officeDocument/2006/relationships/hyperlink" Target="http://pbs.twimg.com/profile_images/1082633921152602112/eT_CJ4n__normal.jpg" TargetMode="External" /><Relationship Id="rId391" Type="http://schemas.openxmlformats.org/officeDocument/2006/relationships/hyperlink" Target="http://pbs.twimg.com/profile_images/1082633921152602112/eT_CJ4n__normal.jpg" TargetMode="External" /><Relationship Id="rId392" Type="http://schemas.openxmlformats.org/officeDocument/2006/relationships/hyperlink" Target="http://pbs.twimg.com/profile_images/1082633921152602112/eT_CJ4n__normal.jpg" TargetMode="External" /><Relationship Id="rId393" Type="http://schemas.openxmlformats.org/officeDocument/2006/relationships/hyperlink" Target="http://pbs.twimg.com/profile_images/1082633921152602112/eT_CJ4n__normal.jpg" TargetMode="External" /><Relationship Id="rId394" Type="http://schemas.openxmlformats.org/officeDocument/2006/relationships/hyperlink" Target="http://pbs.twimg.com/profile_images/1082633921152602112/eT_CJ4n__normal.jpg" TargetMode="External" /><Relationship Id="rId395" Type="http://schemas.openxmlformats.org/officeDocument/2006/relationships/hyperlink" Target="http://pbs.twimg.com/profile_images/1082633921152602112/eT_CJ4n__normal.jpg" TargetMode="External" /><Relationship Id="rId396" Type="http://schemas.openxmlformats.org/officeDocument/2006/relationships/hyperlink" Target="http://pbs.twimg.com/profile_images/1082633921152602112/eT_CJ4n__normal.jpg" TargetMode="External" /><Relationship Id="rId397" Type="http://schemas.openxmlformats.org/officeDocument/2006/relationships/hyperlink" Target="http://pbs.twimg.com/profile_images/1082633921152602112/eT_CJ4n__normal.jpg" TargetMode="External" /><Relationship Id="rId398" Type="http://schemas.openxmlformats.org/officeDocument/2006/relationships/hyperlink" Target="http://pbs.twimg.com/profile_images/1082633921152602112/eT_CJ4n__normal.jpg" TargetMode="External" /><Relationship Id="rId399" Type="http://schemas.openxmlformats.org/officeDocument/2006/relationships/hyperlink" Target="http://pbs.twimg.com/profile_images/1082633921152602112/eT_CJ4n__normal.jpg" TargetMode="External" /><Relationship Id="rId400" Type="http://schemas.openxmlformats.org/officeDocument/2006/relationships/hyperlink" Target="http://pbs.twimg.com/profile_images/1082633921152602112/eT_CJ4n__normal.jpg" TargetMode="External" /><Relationship Id="rId401" Type="http://schemas.openxmlformats.org/officeDocument/2006/relationships/hyperlink" Target="http://pbs.twimg.com/profile_images/1082633921152602112/eT_CJ4n__normal.jpg" TargetMode="External" /><Relationship Id="rId402" Type="http://schemas.openxmlformats.org/officeDocument/2006/relationships/hyperlink" Target="http://pbs.twimg.com/profile_images/1151281954484031489/mtgX5szv_normal.jpg" TargetMode="External" /><Relationship Id="rId403" Type="http://schemas.openxmlformats.org/officeDocument/2006/relationships/hyperlink" Target="https://pbs.twimg.com/media/ECQlQmDXYAA77rt.png" TargetMode="External" /><Relationship Id="rId404" Type="http://schemas.openxmlformats.org/officeDocument/2006/relationships/hyperlink" Target="https://pbs.twimg.com/ext_tw_video_thumb/1163096015383216129/pu/img/hOfqIy2albylFoZ0.jpg" TargetMode="External" /><Relationship Id="rId405" Type="http://schemas.openxmlformats.org/officeDocument/2006/relationships/hyperlink" Target="http://pbs.twimg.com/profile_images/1151281954484031489/mtgX5szv_normal.jpg" TargetMode="External" /><Relationship Id="rId406" Type="http://schemas.openxmlformats.org/officeDocument/2006/relationships/hyperlink" Target="https://twitter.com/attiandersson/status/1159961224035143680" TargetMode="External" /><Relationship Id="rId407" Type="http://schemas.openxmlformats.org/officeDocument/2006/relationships/hyperlink" Target="https://twitter.com/abrahamsson_sv/status/1159932892790886401" TargetMode="External" /><Relationship Id="rId408" Type="http://schemas.openxmlformats.org/officeDocument/2006/relationships/hyperlink" Target="https://twitter.com/karpstryparn_ii/status/1159927130492407810" TargetMode="External" /><Relationship Id="rId409" Type="http://schemas.openxmlformats.org/officeDocument/2006/relationships/hyperlink" Target="https://twitter.com/karpstryparn_ii/status/1160135646939402242" TargetMode="External" /><Relationship Id="rId410" Type="http://schemas.openxmlformats.org/officeDocument/2006/relationships/hyperlink" Target="https://twitter.com/karpstryparn_ii/status/1160135858965663744" TargetMode="External" /><Relationship Id="rId411" Type="http://schemas.openxmlformats.org/officeDocument/2006/relationships/hyperlink" Target="https://twitter.com/fransmeyer/status/1160195001042853888" TargetMode="External" /><Relationship Id="rId412" Type="http://schemas.openxmlformats.org/officeDocument/2006/relationships/hyperlink" Target="https://twitter.com/eerolasami/status/1160546059254403072" TargetMode="External" /><Relationship Id="rId413" Type="http://schemas.openxmlformats.org/officeDocument/2006/relationships/hyperlink" Target="https://twitter.com/protestera_mera/status/1160547479793872896" TargetMode="External" /><Relationship Id="rId414" Type="http://schemas.openxmlformats.org/officeDocument/2006/relationships/hyperlink" Target="https://twitter.com/marizanti/status/1160548620472635393" TargetMode="External" /><Relationship Id="rId415" Type="http://schemas.openxmlformats.org/officeDocument/2006/relationships/hyperlink" Target="https://twitter.com/notofnandeu/status/1160549735612243968" TargetMode="External" /><Relationship Id="rId416" Type="http://schemas.openxmlformats.org/officeDocument/2006/relationships/hyperlink" Target="https://twitter.com/kimthecynic/status/1160556811843506177" TargetMode="External" /><Relationship Id="rId417" Type="http://schemas.openxmlformats.org/officeDocument/2006/relationships/hyperlink" Target="https://twitter.com/broaddict2/status/1160569019910578183" TargetMode="External" /><Relationship Id="rId418" Type="http://schemas.openxmlformats.org/officeDocument/2006/relationships/hyperlink" Target="https://twitter.com/runriste/status/1160579229643366400" TargetMode="External" /><Relationship Id="rId419" Type="http://schemas.openxmlformats.org/officeDocument/2006/relationships/hyperlink" Target="https://twitter.com/koshermackan/status/1160611596995047425" TargetMode="External" /><Relationship Id="rId420" Type="http://schemas.openxmlformats.org/officeDocument/2006/relationships/hyperlink" Target="https://twitter.com/olavmosfjell/status/1151207052313845760" TargetMode="External" /><Relationship Id="rId421" Type="http://schemas.openxmlformats.org/officeDocument/2006/relationships/hyperlink" Target="https://twitter.com/holdkjeftayat/status/1160614877733502977" TargetMode="External" /><Relationship Id="rId422" Type="http://schemas.openxmlformats.org/officeDocument/2006/relationships/hyperlink" Target="https://twitter.com/timoriikonen67/status/1160622362242494470" TargetMode="External" /><Relationship Id="rId423" Type="http://schemas.openxmlformats.org/officeDocument/2006/relationships/hyperlink" Target="https://twitter.com/batcheeba/status/1160625162208907264" TargetMode="External" /><Relationship Id="rId424" Type="http://schemas.openxmlformats.org/officeDocument/2006/relationships/hyperlink" Target="https://twitter.com/olavtorvund/status/1160631651237552130" TargetMode="External" /><Relationship Id="rId425" Type="http://schemas.openxmlformats.org/officeDocument/2006/relationships/hyperlink" Target="https://twitter.com/stigfostervold/status/1160631899083005954" TargetMode="External" /><Relationship Id="rId426" Type="http://schemas.openxmlformats.org/officeDocument/2006/relationships/hyperlink" Target="https://twitter.com/syklemil/status/1160632785641648128" TargetMode="External" /><Relationship Id="rId427" Type="http://schemas.openxmlformats.org/officeDocument/2006/relationships/hyperlink" Target="https://twitter.com/muihonlau/status/1160632886380376064" TargetMode="External" /><Relationship Id="rId428" Type="http://schemas.openxmlformats.org/officeDocument/2006/relationships/hyperlink" Target="https://twitter.com/haakon_d/status/1160634483323916288" TargetMode="External" /><Relationship Id="rId429" Type="http://schemas.openxmlformats.org/officeDocument/2006/relationships/hyperlink" Target="https://twitter.com/vhd_feminist/status/1160634967984156672" TargetMode="External" /><Relationship Id="rId430" Type="http://schemas.openxmlformats.org/officeDocument/2006/relationships/hyperlink" Target="https://twitter.com/ayaanle_bdi/status/1160635139929661441" TargetMode="External" /><Relationship Id="rId431" Type="http://schemas.openxmlformats.org/officeDocument/2006/relationships/hyperlink" Target="https://twitter.com/fykomfei/status/1160640901615628289" TargetMode="External" /><Relationship Id="rId432" Type="http://schemas.openxmlformats.org/officeDocument/2006/relationships/hyperlink" Target="https://twitter.com/dunyadufria/status/1160646435085410304" TargetMode="External" /><Relationship Id="rId433" Type="http://schemas.openxmlformats.org/officeDocument/2006/relationships/hyperlink" Target="https://twitter.com/gunleik/status/1160646755291213824" TargetMode="External" /><Relationship Id="rId434" Type="http://schemas.openxmlformats.org/officeDocument/2006/relationships/hyperlink" Target="https://twitter.com/unrealfredrik/status/1160622678459506688" TargetMode="External" /><Relationship Id="rId435" Type="http://schemas.openxmlformats.org/officeDocument/2006/relationships/hyperlink" Target="https://twitter.com/unrealfredrik/status/1160648359297916929" TargetMode="External" /><Relationship Id="rId436" Type="http://schemas.openxmlformats.org/officeDocument/2006/relationships/hyperlink" Target="https://twitter.com/hawatako/status/1160657011601739776" TargetMode="External" /><Relationship Id="rId437" Type="http://schemas.openxmlformats.org/officeDocument/2006/relationships/hyperlink" Target="https://twitter.com/kattaren/status/1160661881771765761" TargetMode="External" /><Relationship Id="rId438" Type="http://schemas.openxmlformats.org/officeDocument/2006/relationships/hyperlink" Target="https://twitter.com/mortenwinnberg/status/1160663565700874240" TargetMode="External" /><Relationship Id="rId439" Type="http://schemas.openxmlformats.org/officeDocument/2006/relationships/hyperlink" Target="https://twitter.com/56rasin/status/1160673566217707520" TargetMode="External" /><Relationship Id="rId440" Type="http://schemas.openxmlformats.org/officeDocument/2006/relationships/hyperlink" Target="https://twitter.com/gardrotmo/status/1160680938273234944" TargetMode="External" /><Relationship Id="rId441" Type="http://schemas.openxmlformats.org/officeDocument/2006/relationships/hyperlink" Target="https://twitter.com/naughtybadgoy/status/1160687319244058625" TargetMode="External" /><Relationship Id="rId442" Type="http://schemas.openxmlformats.org/officeDocument/2006/relationships/hyperlink" Target="https://twitter.com/torwiig/status/1160756809977778177" TargetMode="External" /><Relationship Id="rId443" Type="http://schemas.openxmlformats.org/officeDocument/2006/relationships/hyperlink" Target="https://twitter.com/chmrazzaq/status/1160785553572413440" TargetMode="External" /><Relationship Id="rId444" Type="http://schemas.openxmlformats.org/officeDocument/2006/relationships/hyperlink" Target="https://twitter.com/torveteran/status/1160792381513523201" TargetMode="External" /><Relationship Id="rId445" Type="http://schemas.openxmlformats.org/officeDocument/2006/relationships/hyperlink" Target="https://twitter.com/sgaarder/status/1160793531771961344" TargetMode="External" /><Relationship Id="rId446" Type="http://schemas.openxmlformats.org/officeDocument/2006/relationships/hyperlink" Target="https://twitter.com/sgaarder/status/1160663323131752451" TargetMode="External" /><Relationship Id="rId447" Type="http://schemas.openxmlformats.org/officeDocument/2006/relationships/hyperlink" Target="https://twitter.com/pelle_z/status/1160642681275637760" TargetMode="External" /><Relationship Id="rId448" Type="http://schemas.openxmlformats.org/officeDocument/2006/relationships/hyperlink" Target="https://twitter.com/solrosp/status/1160794509317480451" TargetMode="External" /><Relationship Id="rId449" Type="http://schemas.openxmlformats.org/officeDocument/2006/relationships/hyperlink" Target="https://twitter.com/doublewsinglev/status/1160807014525755392" TargetMode="External" /><Relationship Id="rId450" Type="http://schemas.openxmlformats.org/officeDocument/2006/relationships/hyperlink" Target="https://twitter.com/perarnebjrk/status/1160793777390477312" TargetMode="External" /><Relationship Id="rId451" Type="http://schemas.openxmlformats.org/officeDocument/2006/relationships/hyperlink" Target="https://twitter.com/madeleinemaddis/status/1160807119773417472" TargetMode="External" /><Relationship Id="rId452" Type="http://schemas.openxmlformats.org/officeDocument/2006/relationships/hyperlink" Target="https://twitter.com/sirajs0l/status/1160083946866192384" TargetMode="External" /><Relationship Id="rId453" Type="http://schemas.openxmlformats.org/officeDocument/2006/relationships/hyperlink" Target="https://twitter.com/sirajs0l/status/1160808752947372032" TargetMode="External" /><Relationship Id="rId454" Type="http://schemas.openxmlformats.org/officeDocument/2006/relationships/hyperlink" Target="https://twitter.com/sirajs0l/status/1160808977799757824" TargetMode="External" /><Relationship Id="rId455" Type="http://schemas.openxmlformats.org/officeDocument/2006/relationships/hyperlink" Target="https://twitter.com/idlandk/status/1160846560357494784" TargetMode="External" /><Relationship Id="rId456" Type="http://schemas.openxmlformats.org/officeDocument/2006/relationships/hyperlink" Target="https://twitter.com/ns_norden/status/1160849877104037888" TargetMode="External" /><Relationship Id="rId457" Type="http://schemas.openxmlformats.org/officeDocument/2006/relationships/hyperlink" Target="https://twitter.com/thaumpenguin/status/1160855992365723648" TargetMode="External" /><Relationship Id="rId458" Type="http://schemas.openxmlformats.org/officeDocument/2006/relationships/hyperlink" Target="https://twitter.com/mansoor1982/status/1160945296341381123" TargetMode="External" /><Relationship Id="rId459" Type="http://schemas.openxmlformats.org/officeDocument/2006/relationships/hyperlink" Target="https://twitter.com/sortulv/status/1160964677276524546" TargetMode="External" /><Relationship Id="rId460" Type="http://schemas.openxmlformats.org/officeDocument/2006/relationships/hyperlink" Target="https://twitter.com/hansbrenna/status/1160965433505341441" TargetMode="External" /><Relationship Id="rId461" Type="http://schemas.openxmlformats.org/officeDocument/2006/relationships/hyperlink" Target="https://twitter.com/erikbra/status/1160968186822582273" TargetMode="External" /><Relationship Id="rId462" Type="http://schemas.openxmlformats.org/officeDocument/2006/relationships/hyperlink" Target="https://twitter.com/linguistvera/status/1160974968475332608" TargetMode="External" /><Relationship Id="rId463" Type="http://schemas.openxmlformats.org/officeDocument/2006/relationships/hyperlink" Target="https://twitter.com/ragnarbangmoe/status/1160648165844049926" TargetMode="External" /><Relationship Id="rId464" Type="http://schemas.openxmlformats.org/officeDocument/2006/relationships/hyperlink" Target="https://twitter.com/ragnarbangmoe/status/1160994436521832449" TargetMode="External" /><Relationship Id="rId465" Type="http://schemas.openxmlformats.org/officeDocument/2006/relationships/hyperlink" Target="https://twitter.com/vetlemravnvedal/status/1160997611433803776" TargetMode="External" /><Relationship Id="rId466" Type="http://schemas.openxmlformats.org/officeDocument/2006/relationships/hyperlink" Target="https://twitter.com/monastrand/status/1161000962074525696" TargetMode="External" /><Relationship Id="rId467" Type="http://schemas.openxmlformats.org/officeDocument/2006/relationships/hyperlink" Target="https://twitter.com/nummisuutatwit/status/1161024566401163266" TargetMode="External" /><Relationship Id="rId468" Type="http://schemas.openxmlformats.org/officeDocument/2006/relationships/hyperlink" Target="https://twitter.com/fadumoooooo/status/1161032242451439617" TargetMode="External" /><Relationship Id="rId469" Type="http://schemas.openxmlformats.org/officeDocument/2006/relationships/hyperlink" Target="https://twitter.com/unnimay/status/1161035876929036289" TargetMode="External" /><Relationship Id="rId470" Type="http://schemas.openxmlformats.org/officeDocument/2006/relationships/hyperlink" Target="https://twitter.com/bessviken/status/1161106156485599232" TargetMode="External" /><Relationship Id="rId471" Type="http://schemas.openxmlformats.org/officeDocument/2006/relationships/hyperlink" Target="https://twitter.com/johanbendtsen/status/1161157842700816386" TargetMode="External" /><Relationship Id="rId472" Type="http://schemas.openxmlformats.org/officeDocument/2006/relationships/hyperlink" Target="https://twitter.com/lyktestolpe/status/1161186179867447296" TargetMode="External" /><Relationship Id="rId473" Type="http://schemas.openxmlformats.org/officeDocument/2006/relationships/hyperlink" Target="https://twitter.com/markrial/status/1161187554311442432" TargetMode="External" /><Relationship Id="rId474" Type="http://schemas.openxmlformats.org/officeDocument/2006/relationships/hyperlink" Target="https://twitter.com/mohamabd86/status/1160630848695279616" TargetMode="External" /><Relationship Id="rId475" Type="http://schemas.openxmlformats.org/officeDocument/2006/relationships/hyperlink" Target="https://twitter.com/squintyswij/status/1160660137293602816" TargetMode="External" /><Relationship Id="rId476" Type="http://schemas.openxmlformats.org/officeDocument/2006/relationships/hyperlink" Target="https://twitter.com/squintyswij/status/1161188053328830464" TargetMode="External" /><Relationship Id="rId477" Type="http://schemas.openxmlformats.org/officeDocument/2006/relationships/hyperlink" Target="https://twitter.com/permanentnick/status/1160192621081444354" TargetMode="External" /><Relationship Id="rId478" Type="http://schemas.openxmlformats.org/officeDocument/2006/relationships/hyperlink" Target="https://twitter.com/permanentnick/status/1160195694436786176" TargetMode="External" /><Relationship Id="rId479" Type="http://schemas.openxmlformats.org/officeDocument/2006/relationships/hyperlink" Target="https://twitter.com/permanentnick/status/1161194605057961984" TargetMode="External" /><Relationship Id="rId480" Type="http://schemas.openxmlformats.org/officeDocument/2006/relationships/hyperlink" Target="https://twitter.com/hmmmhmmmmhmm/status/1161199910936555520" TargetMode="External" /><Relationship Id="rId481" Type="http://schemas.openxmlformats.org/officeDocument/2006/relationships/hyperlink" Target="https://twitter.com/bulmersjente/status/1161203443069050880" TargetMode="External" /><Relationship Id="rId482" Type="http://schemas.openxmlformats.org/officeDocument/2006/relationships/hyperlink" Target="https://twitter.com/eivindtraedal/status/1161220726160023552" TargetMode="External" /><Relationship Id="rId483" Type="http://schemas.openxmlformats.org/officeDocument/2006/relationships/hyperlink" Target="https://twitter.com/supercamilla/status/1160964453506146306" TargetMode="External" /><Relationship Id="rId484" Type="http://schemas.openxmlformats.org/officeDocument/2006/relationships/hyperlink" Target="https://twitter.com/carnage_con/status/1161270545670950912" TargetMode="External" /><Relationship Id="rId485" Type="http://schemas.openxmlformats.org/officeDocument/2006/relationships/hyperlink" Target="https://twitter.com/politiikkatv/status/1161287284421009408" TargetMode="External" /><Relationship Id="rId486" Type="http://schemas.openxmlformats.org/officeDocument/2006/relationships/hyperlink" Target="https://twitter.com/findusfindus1/status/1161341949267329024" TargetMode="External" /><Relationship Id="rId487" Type="http://schemas.openxmlformats.org/officeDocument/2006/relationships/hyperlink" Target="https://twitter.com/vonjari/status/1161365865675272192" TargetMode="External" /><Relationship Id="rId488" Type="http://schemas.openxmlformats.org/officeDocument/2006/relationships/hyperlink" Target="https://twitter.com/queenofonnela/status/1161401032171278338" TargetMode="External" /><Relationship Id="rId489" Type="http://schemas.openxmlformats.org/officeDocument/2006/relationships/hyperlink" Target="https://twitter.com/thinkingness9/status/1161020190739636229" TargetMode="External" /><Relationship Id="rId490" Type="http://schemas.openxmlformats.org/officeDocument/2006/relationships/hyperlink" Target="https://twitter.com/thinkingness9/status/1161431088809619456" TargetMode="External" /><Relationship Id="rId491" Type="http://schemas.openxmlformats.org/officeDocument/2006/relationships/hyperlink" Target="https://twitter.com/truth_detectiv3/status/1161473226029117440" TargetMode="External" /><Relationship Id="rId492" Type="http://schemas.openxmlformats.org/officeDocument/2006/relationships/hyperlink" Target="https://twitter.com/apepusekatt/status/1161530839433396224" TargetMode="External" /><Relationship Id="rId493" Type="http://schemas.openxmlformats.org/officeDocument/2006/relationships/hyperlink" Target="https://twitter.com/knooten/status/1161533748078424066" TargetMode="External" /><Relationship Id="rId494" Type="http://schemas.openxmlformats.org/officeDocument/2006/relationships/hyperlink" Target="https://twitter.com/alfhaga/status/1161584142359891968" TargetMode="External" /><Relationship Id="rId495" Type="http://schemas.openxmlformats.org/officeDocument/2006/relationships/hyperlink" Target="https://twitter.com/oscar_hp/status/1161587710915764224" TargetMode="External" /><Relationship Id="rId496" Type="http://schemas.openxmlformats.org/officeDocument/2006/relationships/hyperlink" Target="https://twitter.com/simen_eriksen/status/1161594562059616256" TargetMode="External" /><Relationship Id="rId497" Type="http://schemas.openxmlformats.org/officeDocument/2006/relationships/hyperlink" Target="https://twitter.com/ragholmas/status/1161595155343912963" TargetMode="External" /><Relationship Id="rId498" Type="http://schemas.openxmlformats.org/officeDocument/2006/relationships/hyperlink" Target="https://twitter.com/aslakr/status/1161596638940606464" TargetMode="External" /><Relationship Id="rId499" Type="http://schemas.openxmlformats.org/officeDocument/2006/relationships/hyperlink" Target="https://twitter.com/fyrmorsaren/status/1161616698966978562" TargetMode="External" /><Relationship Id="rId500" Type="http://schemas.openxmlformats.org/officeDocument/2006/relationships/hyperlink" Target="https://twitter.com/pojken_ade/status/1161618571765735427" TargetMode="External" /><Relationship Id="rId501" Type="http://schemas.openxmlformats.org/officeDocument/2006/relationships/hyperlink" Target="https://twitter.com/kruxigt/status/1161627113893650433" TargetMode="External" /><Relationship Id="rId502" Type="http://schemas.openxmlformats.org/officeDocument/2006/relationships/hyperlink" Target="https://twitter.com/ingridnesse/status/1161628971009740801" TargetMode="External" /><Relationship Id="rId503" Type="http://schemas.openxmlformats.org/officeDocument/2006/relationships/hyperlink" Target="https://twitter.com/svenskrebell/status/1161739433571319808" TargetMode="External" /><Relationship Id="rId504" Type="http://schemas.openxmlformats.org/officeDocument/2006/relationships/hyperlink" Target="https://twitter.com/blanchebullshit/status/1161869599014416384" TargetMode="External" /><Relationship Id="rId505" Type="http://schemas.openxmlformats.org/officeDocument/2006/relationships/hyperlink" Target="https://twitter.com/blanchebullshit/status/1161869648893116416" TargetMode="External" /><Relationship Id="rId506" Type="http://schemas.openxmlformats.org/officeDocument/2006/relationships/hyperlink" Target="https://twitter.com/tarukemppainen/status/1161889931981144064" TargetMode="External" /><Relationship Id="rId507" Type="http://schemas.openxmlformats.org/officeDocument/2006/relationships/hyperlink" Target="https://twitter.com/tuijavuorinen/status/1161881417929936897" TargetMode="External" /><Relationship Id="rId508" Type="http://schemas.openxmlformats.org/officeDocument/2006/relationships/hyperlink" Target="https://twitter.com/villemakel/status/1161896779832537089" TargetMode="External" /><Relationship Id="rId509" Type="http://schemas.openxmlformats.org/officeDocument/2006/relationships/hyperlink" Target="https://twitter.com/noirdavi/status/1161896983596081152" TargetMode="External" /><Relationship Id="rId510" Type="http://schemas.openxmlformats.org/officeDocument/2006/relationships/hyperlink" Target="https://twitter.com/jantunenkaarina/status/1161933450879913984" TargetMode="External" /><Relationship Id="rId511" Type="http://schemas.openxmlformats.org/officeDocument/2006/relationships/hyperlink" Target="https://twitter.com/vapaustaistelu/status/1162002842305093632" TargetMode="External" /><Relationship Id="rId512" Type="http://schemas.openxmlformats.org/officeDocument/2006/relationships/hyperlink" Target="https://twitter.com/mikaeljungner/status/1162015043891974144" TargetMode="External" /><Relationship Id="rId513" Type="http://schemas.openxmlformats.org/officeDocument/2006/relationships/hyperlink" Target="https://twitter.com/fingerlickins/status/1162066555951288321" TargetMode="External" /><Relationship Id="rId514" Type="http://schemas.openxmlformats.org/officeDocument/2006/relationships/hyperlink" Target="https://twitter.com/gospelofpuns/status/1162395484343930881" TargetMode="External" /><Relationship Id="rId515" Type="http://schemas.openxmlformats.org/officeDocument/2006/relationships/hyperlink" Target="https://twitter.com/finlandpost/status/1161799756487827457" TargetMode="External" /><Relationship Id="rId516" Type="http://schemas.openxmlformats.org/officeDocument/2006/relationships/hyperlink" Target="https://twitter.com/finlandpost/status/1161875219268669440" TargetMode="External" /><Relationship Id="rId517" Type="http://schemas.openxmlformats.org/officeDocument/2006/relationships/hyperlink" Target="https://twitter.com/finlandpost/status/1161933503459659776" TargetMode="External" /><Relationship Id="rId518" Type="http://schemas.openxmlformats.org/officeDocument/2006/relationships/hyperlink" Target="https://twitter.com/finlandpost/status/1162464138800566272" TargetMode="External" /><Relationship Id="rId519" Type="http://schemas.openxmlformats.org/officeDocument/2006/relationships/hyperlink" Target="https://twitter.com/hgtvp_msga/status/1162508519939149824" TargetMode="External" /><Relationship Id="rId520" Type="http://schemas.openxmlformats.org/officeDocument/2006/relationships/hyperlink" Target="https://twitter.com/hgtvp_msga/status/1160545838827016193" TargetMode="External" /><Relationship Id="rId521" Type="http://schemas.openxmlformats.org/officeDocument/2006/relationships/hyperlink" Target="https://twitter.com/tiinakeskimki/status/1162671324617224192" TargetMode="External" /><Relationship Id="rId522" Type="http://schemas.openxmlformats.org/officeDocument/2006/relationships/hyperlink" Target="https://twitter.com/plaitteri/status/1161895164866117632" TargetMode="External" /><Relationship Id="rId523" Type="http://schemas.openxmlformats.org/officeDocument/2006/relationships/hyperlink" Target="https://twitter.com/plaitteri/status/1162675444535189505" TargetMode="External" /><Relationship Id="rId524" Type="http://schemas.openxmlformats.org/officeDocument/2006/relationships/hyperlink" Target="https://twitter.com/antirasisti/status/1162454862933741569" TargetMode="External" /><Relationship Id="rId525" Type="http://schemas.openxmlformats.org/officeDocument/2006/relationships/hyperlink" Target="https://twitter.com/antirasisti/status/1162632624780840961" TargetMode="External" /><Relationship Id="rId526" Type="http://schemas.openxmlformats.org/officeDocument/2006/relationships/hyperlink" Target="https://twitter.com/antirasisti/status/1162676532466376706" TargetMode="External" /><Relationship Id="rId527" Type="http://schemas.openxmlformats.org/officeDocument/2006/relationships/hyperlink" Target="https://twitter.com/dalmas69166141/status/1160943522117312512" TargetMode="External" /><Relationship Id="rId528" Type="http://schemas.openxmlformats.org/officeDocument/2006/relationships/hyperlink" Target="https://twitter.com/dalmas69166141/status/1162681108913360896" TargetMode="External" /><Relationship Id="rId529" Type="http://schemas.openxmlformats.org/officeDocument/2006/relationships/hyperlink" Target="https://twitter.com/se_illusionen14/status/1162681620136177664" TargetMode="External" /><Relationship Id="rId530" Type="http://schemas.openxmlformats.org/officeDocument/2006/relationships/hyperlink" Target="https://twitter.com/mariacancan/status/1162689965710594050" TargetMode="External" /><Relationship Id="rId531" Type="http://schemas.openxmlformats.org/officeDocument/2006/relationships/hyperlink" Target="https://twitter.com/fuchsiablix/status/856857193651609600" TargetMode="External" /><Relationship Id="rId532" Type="http://schemas.openxmlformats.org/officeDocument/2006/relationships/hyperlink" Target="https://twitter.com/fuchsiablix/status/1161594377623494657" TargetMode="External" /><Relationship Id="rId533" Type="http://schemas.openxmlformats.org/officeDocument/2006/relationships/hyperlink" Target="https://twitter.com/frebrake/status/1162690144916377600" TargetMode="External" /><Relationship Id="rId534" Type="http://schemas.openxmlformats.org/officeDocument/2006/relationships/hyperlink" Target="https://twitter.com/david_nilssonn6/status/1162692142080372736" TargetMode="External" /><Relationship Id="rId535" Type="http://schemas.openxmlformats.org/officeDocument/2006/relationships/hyperlink" Target="https://twitter.com/jasperton9/status/1162711737159827459" TargetMode="External" /><Relationship Id="rId536" Type="http://schemas.openxmlformats.org/officeDocument/2006/relationships/hyperlink" Target="https://twitter.com/icelandicnation/status/1162717418889908224" TargetMode="External" /><Relationship Id="rId537" Type="http://schemas.openxmlformats.org/officeDocument/2006/relationships/hyperlink" Target="https://twitter.com/kentflink1/status/1159897632984260608" TargetMode="External" /><Relationship Id="rId538" Type="http://schemas.openxmlformats.org/officeDocument/2006/relationships/hyperlink" Target="https://twitter.com/kentflink1/status/1161284554214301697" TargetMode="External" /><Relationship Id="rId539" Type="http://schemas.openxmlformats.org/officeDocument/2006/relationships/hyperlink" Target="https://twitter.com/kentflink1/status/1161578426484101121" TargetMode="External" /><Relationship Id="rId540" Type="http://schemas.openxmlformats.org/officeDocument/2006/relationships/hyperlink" Target="https://twitter.com/kentflink1/status/1162043282513440768" TargetMode="External" /><Relationship Id="rId541" Type="http://schemas.openxmlformats.org/officeDocument/2006/relationships/hyperlink" Target="https://twitter.com/kentflink1/status/1162747733779931136" TargetMode="External" /><Relationship Id="rId542" Type="http://schemas.openxmlformats.org/officeDocument/2006/relationships/hyperlink" Target="https://twitter.com/talginjektion/status/1162780868324274177" TargetMode="External" /><Relationship Id="rId543" Type="http://schemas.openxmlformats.org/officeDocument/2006/relationships/hyperlink" Target="https://twitter.com/neonaziwallets/status/1159883802841374720" TargetMode="External" /><Relationship Id="rId544" Type="http://schemas.openxmlformats.org/officeDocument/2006/relationships/hyperlink" Target="https://twitter.com/neonaziwallets/status/1160246192162430976" TargetMode="External" /><Relationship Id="rId545" Type="http://schemas.openxmlformats.org/officeDocument/2006/relationships/hyperlink" Target="https://twitter.com/neonaziwallets/status/1160608583815503872" TargetMode="External" /><Relationship Id="rId546" Type="http://schemas.openxmlformats.org/officeDocument/2006/relationships/hyperlink" Target="https://twitter.com/neonaziwallets/status/1160736913617297408" TargetMode="External" /><Relationship Id="rId547" Type="http://schemas.openxmlformats.org/officeDocument/2006/relationships/hyperlink" Target="https://twitter.com/neonaziwallets/status/1160970971572035584" TargetMode="External" /><Relationship Id="rId548" Type="http://schemas.openxmlformats.org/officeDocument/2006/relationships/hyperlink" Target="https://twitter.com/neonaziwallets/status/1161333358988857345" TargetMode="External" /><Relationship Id="rId549" Type="http://schemas.openxmlformats.org/officeDocument/2006/relationships/hyperlink" Target="https://twitter.com/neonaziwallets/status/1161695748355960833" TargetMode="External" /><Relationship Id="rId550" Type="http://schemas.openxmlformats.org/officeDocument/2006/relationships/hyperlink" Target="https://twitter.com/neonaziwallets/status/1162058139560288258" TargetMode="External" /><Relationship Id="rId551" Type="http://schemas.openxmlformats.org/officeDocument/2006/relationships/hyperlink" Target="https://twitter.com/neonaziwallets/status/1162420521784549376" TargetMode="External" /><Relationship Id="rId552" Type="http://schemas.openxmlformats.org/officeDocument/2006/relationships/hyperlink" Target="https://twitter.com/neonaziwallets/status/1162782914435788802" TargetMode="External" /><Relationship Id="rId553" Type="http://schemas.openxmlformats.org/officeDocument/2006/relationships/hyperlink" Target="https://twitter.com/fagermerja/status/1159890249646051331" TargetMode="External" /><Relationship Id="rId554" Type="http://schemas.openxmlformats.org/officeDocument/2006/relationships/hyperlink" Target="https://twitter.com/fagermerja/status/1159890726152540160" TargetMode="External" /><Relationship Id="rId555" Type="http://schemas.openxmlformats.org/officeDocument/2006/relationships/hyperlink" Target="https://twitter.com/fagermerja/status/1160616516993372164" TargetMode="External" /><Relationship Id="rId556" Type="http://schemas.openxmlformats.org/officeDocument/2006/relationships/hyperlink" Target="https://twitter.com/fagermerja/status/1160617318113841163" TargetMode="External" /><Relationship Id="rId557" Type="http://schemas.openxmlformats.org/officeDocument/2006/relationships/hyperlink" Target="https://twitter.com/fagermerja/status/1160618451368579077" TargetMode="External" /><Relationship Id="rId558" Type="http://schemas.openxmlformats.org/officeDocument/2006/relationships/hyperlink" Target="https://twitter.com/fagermerja/status/1160619461726081024" TargetMode="External" /><Relationship Id="rId559" Type="http://schemas.openxmlformats.org/officeDocument/2006/relationships/hyperlink" Target="https://twitter.com/fagermerja/status/1160620494346956800" TargetMode="External" /><Relationship Id="rId560" Type="http://schemas.openxmlformats.org/officeDocument/2006/relationships/hyperlink" Target="https://twitter.com/fagermerja/status/1160984348717441024" TargetMode="External" /><Relationship Id="rId561" Type="http://schemas.openxmlformats.org/officeDocument/2006/relationships/hyperlink" Target="https://twitter.com/fagermerja/status/1160984851723386880" TargetMode="External" /><Relationship Id="rId562" Type="http://schemas.openxmlformats.org/officeDocument/2006/relationships/hyperlink" Target="https://twitter.com/fagermerja/status/1161549603315113984" TargetMode="External" /><Relationship Id="rId563" Type="http://schemas.openxmlformats.org/officeDocument/2006/relationships/hyperlink" Target="https://twitter.com/fagermerja/status/1161550195735310337" TargetMode="External" /><Relationship Id="rId564" Type="http://schemas.openxmlformats.org/officeDocument/2006/relationships/hyperlink" Target="https://twitter.com/fagermerja/status/1161550528339501057" TargetMode="External" /><Relationship Id="rId565" Type="http://schemas.openxmlformats.org/officeDocument/2006/relationships/hyperlink" Target="https://twitter.com/fagermerja/status/1161550992644743168" TargetMode="External" /><Relationship Id="rId566" Type="http://schemas.openxmlformats.org/officeDocument/2006/relationships/hyperlink" Target="https://twitter.com/fagermerja/status/1161551351966556161" TargetMode="External" /><Relationship Id="rId567" Type="http://schemas.openxmlformats.org/officeDocument/2006/relationships/hyperlink" Target="https://twitter.com/fagermerja/status/1161900281346646016" TargetMode="External" /><Relationship Id="rId568" Type="http://schemas.openxmlformats.org/officeDocument/2006/relationships/hyperlink" Target="https://twitter.com/fagermerja/status/1162084097772216322" TargetMode="External" /><Relationship Id="rId569" Type="http://schemas.openxmlformats.org/officeDocument/2006/relationships/hyperlink" Target="https://twitter.com/fagermerja/status/1162085278053523456" TargetMode="External" /><Relationship Id="rId570" Type="http://schemas.openxmlformats.org/officeDocument/2006/relationships/hyperlink" Target="https://twitter.com/fagermerja/status/1162667986014154752" TargetMode="External" /><Relationship Id="rId571" Type="http://schemas.openxmlformats.org/officeDocument/2006/relationships/hyperlink" Target="https://twitter.com/fagermerja/status/1162794337551491085" TargetMode="External" /><Relationship Id="rId572" Type="http://schemas.openxmlformats.org/officeDocument/2006/relationships/hyperlink" Target="https://twitter.com/fagermerja/status/1162794622990606338" TargetMode="External" /><Relationship Id="rId573" Type="http://schemas.openxmlformats.org/officeDocument/2006/relationships/hyperlink" Target="https://twitter.com/fagermerja/status/1162795022791643136" TargetMode="External" /><Relationship Id="rId574" Type="http://schemas.openxmlformats.org/officeDocument/2006/relationships/hyperlink" Target="https://twitter.com/patriootti63/status/1162830221252472832" TargetMode="External" /><Relationship Id="rId575" Type="http://schemas.openxmlformats.org/officeDocument/2006/relationships/hyperlink" Target="https://twitter.com/martin__nf/status/1162761651944329216" TargetMode="External" /><Relationship Id="rId576" Type="http://schemas.openxmlformats.org/officeDocument/2006/relationships/hyperlink" Target="https://twitter.com/holmqvist_nf/status/1162744088921280512" TargetMode="External" /><Relationship Id="rId577" Type="http://schemas.openxmlformats.org/officeDocument/2006/relationships/hyperlink" Target="https://twitter.com/holmqvist_nf/status/1162746164514570240" TargetMode="External" /><Relationship Id="rId578" Type="http://schemas.openxmlformats.org/officeDocument/2006/relationships/hyperlink" Target="https://twitter.com/holmqvist_nf/status/1162848245275607042" TargetMode="External" /><Relationship Id="rId579" Type="http://schemas.openxmlformats.org/officeDocument/2006/relationships/hyperlink" Target="https://twitter.com/martin__nf/status/1162680065764839425" TargetMode="External" /><Relationship Id="rId580" Type="http://schemas.openxmlformats.org/officeDocument/2006/relationships/hyperlink" Target="https://twitter.com/martin__nf/status/1162779688881807360" TargetMode="External" /><Relationship Id="rId581" Type="http://schemas.openxmlformats.org/officeDocument/2006/relationships/hyperlink" Target="https://twitter.com/jonssondes/status/1162865229111468032" TargetMode="External" /><Relationship Id="rId582" Type="http://schemas.openxmlformats.org/officeDocument/2006/relationships/hyperlink" Target="https://twitter.com/theboytoknow/status/1162868730000490496" TargetMode="External" /><Relationship Id="rId583" Type="http://schemas.openxmlformats.org/officeDocument/2006/relationships/hyperlink" Target="https://twitter.com/hannes1236/status/1162989626228916224" TargetMode="External" /><Relationship Id="rId584" Type="http://schemas.openxmlformats.org/officeDocument/2006/relationships/hyperlink" Target="https://twitter.com/juudassoini/status/1160935176731582464" TargetMode="External" /><Relationship Id="rId585" Type="http://schemas.openxmlformats.org/officeDocument/2006/relationships/hyperlink" Target="https://twitter.com/juudassoini/status/1160984739769139200" TargetMode="External" /><Relationship Id="rId586" Type="http://schemas.openxmlformats.org/officeDocument/2006/relationships/hyperlink" Target="https://twitter.com/juudassoini/status/1161005556674572288" TargetMode="External" /><Relationship Id="rId587" Type="http://schemas.openxmlformats.org/officeDocument/2006/relationships/hyperlink" Target="https://twitter.com/juudassoini/status/1161022875144523778" TargetMode="External" /><Relationship Id="rId588" Type="http://schemas.openxmlformats.org/officeDocument/2006/relationships/hyperlink" Target="https://twitter.com/juudassoini/status/1161040804921729024" TargetMode="External" /><Relationship Id="rId589" Type="http://schemas.openxmlformats.org/officeDocument/2006/relationships/hyperlink" Target="https://twitter.com/juudassoini/status/1161086270308831233" TargetMode="External" /><Relationship Id="rId590" Type="http://schemas.openxmlformats.org/officeDocument/2006/relationships/hyperlink" Target="https://twitter.com/juudassoini/status/1161103553437556739" TargetMode="External" /><Relationship Id="rId591" Type="http://schemas.openxmlformats.org/officeDocument/2006/relationships/hyperlink" Target="https://twitter.com/juudassoini/status/1161119797230407682" TargetMode="External" /><Relationship Id="rId592" Type="http://schemas.openxmlformats.org/officeDocument/2006/relationships/hyperlink" Target="https://twitter.com/juudassoini/status/1161136676187660288" TargetMode="External" /><Relationship Id="rId593" Type="http://schemas.openxmlformats.org/officeDocument/2006/relationships/hyperlink" Target="https://twitter.com/juudassoini/status/1161168567041232896" TargetMode="External" /><Relationship Id="rId594" Type="http://schemas.openxmlformats.org/officeDocument/2006/relationships/hyperlink" Target="https://twitter.com/juudassoini/status/1161185695962214400" TargetMode="External" /><Relationship Id="rId595" Type="http://schemas.openxmlformats.org/officeDocument/2006/relationships/hyperlink" Target="https://twitter.com/juudassoini/status/1161199816841596928" TargetMode="External" /><Relationship Id="rId596" Type="http://schemas.openxmlformats.org/officeDocument/2006/relationships/hyperlink" Target="https://twitter.com/juudassoini/status/1161238192428900353" TargetMode="External" /><Relationship Id="rId597" Type="http://schemas.openxmlformats.org/officeDocument/2006/relationships/hyperlink" Target="https://twitter.com/juudassoini/status/1161253394671185920" TargetMode="External" /><Relationship Id="rId598" Type="http://schemas.openxmlformats.org/officeDocument/2006/relationships/hyperlink" Target="https://twitter.com/suvikunnas/status/1161271355301617666" TargetMode="External" /><Relationship Id="rId599" Type="http://schemas.openxmlformats.org/officeDocument/2006/relationships/hyperlink" Target="https://twitter.com/suvikunnas/status/1161422775141249025" TargetMode="External" /><Relationship Id="rId600" Type="http://schemas.openxmlformats.org/officeDocument/2006/relationships/hyperlink" Target="https://twitter.com/suvikunnas/status/1162996405964890112" TargetMode="External" /><Relationship Id="rId601" Type="http://schemas.openxmlformats.org/officeDocument/2006/relationships/hyperlink" Target="https://twitter.com/suomisos/status/1159717965694210048" TargetMode="External" /><Relationship Id="rId602" Type="http://schemas.openxmlformats.org/officeDocument/2006/relationships/hyperlink" Target="https://twitter.com/suomisos/status/1159778396202819584" TargetMode="External" /><Relationship Id="rId603" Type="http://schemas.openxmlformats.org/officeDocument/2006/relationships/hyperlink" Target="https://twitter.com/suomisos/status/1159891136258990083" TargetMode="External" /><Relationship Id="rId604" Type="http://schemas.openxmlformats.org/officeDocument/2006/relationships/hyperlink" Target="https://twitter.com/suomisos/status/1160102533567832064" TargetMode="External" /><Relationship Id="rId605" Type="http://schemas.openxmlformats.org/officeDocument/2006/relationships/hyperlink" Target="https://twitter.com/suomisos/status/1160102535010631682" TargetMode="External" /><Relationship Id="rId606" Type="http://schemas.openxmlformats.org/officeDocument/2006/relationships/hyperlink" Target="https://twitter.com/suomisos/status/1160495130471751685" TargetMode="External" /><Relationship Id="rId607" Type="http://schemas.openxmlformats.org/officeDocument/2006/relationships/hyperlink" Target="https://twitter.com/suomisos/status/1160495133680386048" TargetMode="External" /><Relationship Id="rId608" Type="http://schemas.openxmlformats.org/officeDocument/2006/relationships/hyperlink" Target="https://twitter.com/suomisos/status/1160525354265657345" TargetMode="External" /><Relationship Id="rId609" Type="http://schemas.openxmlformats.org/officeDocument/2006/relationships/hyperlink" Target="https://twitter.com/suomisos/status/1160797126156324864" TargetMode="External" /><Relationship Id="rId610" Type="http://schemas.openxmlformats.org/officeDocument/2006/relationships/hyperlink" Target="https://twitter.com/suomisos/status/1160827316785864704" TargetMode="External" /><Relationship Id="rId611" Type="http://schemas.openxmlformats.org/officeDocument/2006/relationships/hyperlink" Target="https://twitter.com/suomisos/status/1161048508994117637" TargetMode="External" /><Relationship Id="rId612" Type="http://schemas.openxmlformats.org/officeDocument/2006/relationships/hyperlink" Target="https://twitter.com/suomisos/status/1161048511355523072" TargetMode="External" /><Relationship Id="rId613" Type="http://schemas.openxmlformats.org/officeDocument/2006/relationships/hyperlink" Target="https://twitter.com/suomisos/status/1161410888475271168" TargetMode="External" /><Relationship Id="rId614" Type="http://schemas.openxmlformats.org/officeDocument/2006/relationships/hyperlink" Target="https://twitter.com/suomisos/status/1161410890828328960" TargetMode="External" /><Relationship Id="rId615" Type="http://schemas.openxmlformats.org/officeDocument/2006/relationships/hyperlink" Target="https://twitter.com/suomisos/status/1161561903602290688" TargetMode="External" /><Relationship Id="rId616" Type="http://schemas.openxmlformats.org/officeDocument/2006/relationships/hyperlink" Target="https://twitter.com/suomisos/status/1161561906777329664" TargetMode="External" /><Relationship Id="rId617" Type="http://schemas.openxmlformats.org/officeDocument/2006/relationships/hyperlink" Target="https://twitter.com/suomisos/status/1161773394473431041" TargetMode="External" /><Relationship Id="rId618" Type="http://schemas.openxmlformats.org/officeDocument/2006/relationships/hyperlink" Target="https://twitter.com/suomisos/status/1161894225073627141" TargetMode="External" /><Relationship Id="rId619" Type="http://schemas.openxmlformats.org/officeDocument/2006/relationships/hyperlink" Target="https://twitter.com/suomisos/status/1161894228005412864" TargetMode="External" /><Relationship Id="rId620" Type="http://schemas.openxmlformats.org/officeDocument/2006/relationships/hyperlink" Target="https://twitter.com/suomisos/status/1162311395087704064" TargetMode="External" /><Relationship Id="rId621" Type="http://schemas.openxmlformats.org/officeDocument/2006/relationships/hyperlink" Target="https://twitter.com/suomisos/status/1162311399651139589" TargetMode="External" /><Relationship Id="rId622" Type="http://schemas.openxmlformats.org/officeDocument/2006/relationships/hyperlink" Target="https://twitter.com/suomisos/status/1162432302984716288" TargetMode="External" /><Relationship Id="rId623" Type="http://schemas.openxmlformats.org/officeDocument/2006/relationships/hyperlink" Target="https://twitter.com/suomisos/status/1162613328822378496" TargetMode="External" /><Relationship Id="rId624" Type="http://schemas.openxmlformats.org/officeDocument/2006/relationships/hyperlink" Target="https://twitter.com/suomisos/status/1162613330667823104" TargetMode="External" /><Relationship Id="rId625" Type="http://schemas.openxmlformats.org/officeDocument/2006/relationships/hyperlink" Target="https://twitter.com/suomisos/status/1162673782626168834" TargetMode="External" /><Relationship Id="rId626" Type="http://schemas.openxmlformats.org/officeDocument/2006/relationships/hyperlink" Target="https://twitter.com/suomisos/status/1163036270832029696" TargetMode="External" /><Relationship Id="rId627" Type="http://schemas.openxmlformats.org/officeDocument/2006/relationships/hyperlink" Target="https://twitter.com/askoliukkonen/status/1162253339922296832" TargetMode="External" /><Relationship Id="rId628" Type="http://schemas.openxmlformats.org/officeDocument/2006/relationships/hyperlink" Target="https://twitter.com/itsekurikunnia/status/1162594873020694528" TargetMode="External" /><Relationship Id="rId629" Type="http://schemas.openxmlformats.org/officeDocument/2006/relationships/hyperlink" Target="https://twitter.com/itsekurikunnia/status/1163054750054658048" TargetMode="External" /><Relationship Id="rId630" Type="http://schemas.openxmlformats.org/officeDocument/2006/relationships/hyperlink" Target="https://twitter.com/erkkipekkala1/status/1163062195305009153" TargetMode="External" /><Relationship Id="rId631" Type="http://schemas.openxmlformats.org/officeDocument/2006/relationships/hyperlink" Target="https://twitter.com/erkkipekkala1/status/1160940567200718848" TargetMode="External" /><Relationship Id="rId632" Type="http://schemas.openxmlformats.org/officeDocument/2006/relationships/hyperlink" Target="https://twitter.com/erkkipekkala1/status/1162447939073191942" TargetMode="External" /><Relationship Id="rId633" Type="http://schemas.openxmlformats.org/officeDocument/2006/relationships/hyperlink" Target="https://twitter.com/huuhtanenpanu/status/1161933186345119744" TargetMode="External" /><Relationship Id="rId634" Type="http://schemas.openxmlformats.org/officeDocument/2006/relationships/hyperlink" Target="https://twitter.com/huuhtanenpanu/status/1162670421562535936" TargetMode="External" /><Relationship Id="rId635" Type="http://schemas.openxmlformats.org/officeDocument/2006/relationships/hyperlink" Target="https://twitter.com/brookerpapper/status/1162673405537263616" TargetMode="External" /><Relationship Id="rId636" Type="http://schemas.openxmlformats.org/officeDocument/2006/relationships/hyperlink" Target="https://twitter.com/ilmastovaalit/status/1159161928125681669" TargetMode="External" /><Relationship Id="rId637" Type="http://schemas.openxmlformats.org/officeDocument/2006/relationships/hyperlink" Target="https://twitter.com/ilmastovaalit/status/1161056675589050369" TargetMode="External" /><Relationship Id="rId638" Type="http://schemas.openxmlformats.org/officeDocument/2006/relationships/hyperlink" Target="https://twitter.com/ilmastovaalit/status/1161783556164575232" TargetMode="External" /><Relationship Id="rId639" Type="http://schemas.openxmlformats.org/officeDocument/2006/relationships/hyperlink" Target="https://twitter.com/ilmastovaalit/status/1161874242809417733" TargetMode="External" /><Relationship Id="rId640" Type="http://schemas.openxmlformats.org/officeDocument/2006/relationships/hyperlink" Target="https://twitter.com/ilmastovaalit/status/1161891142423547904" TargetMode="External" /><Relationship Id="rId641" Type="http://schemas.openxmlformats.org/officeDocument/2006/relationships/hyperlink" Target="https://twitter.com/ilmastovaalit/status/1162311161389314048" TargetMode="External" /><Relationship Id="rId642" Type="http://schemas.openxmlformats.org/officeDocument/2006/relationships/hyperlink" Target="https://twitter.com/ilmastovaalit/status/1162325560636264448" TargetMode="External" /><Relationship Id="rId643" Type="http://schemas.openxmlformats.org/officeDocument/2006/relationships/hyperlink" Target="https://twitter.com/ilmastovaalit/status/1162409210530783237" TargetMode="External" /><Relationship Id="rId644" Type="http://schemas.openxmlformats.org/officeDocument/2006/relationships/hyperlink" Target="https://twitter.com/ilmastovaalit/status/1162606952267931649" TargetMode="External" /><Relationship Id="rId645" Type="http://schemas.openxmlformats.org/officeDocument/2006/relationships/hyperlink" Target="https://twitter.com/ilmastovaalit/status/1162626352094171136" TargetMode="External" /><Relationship Id="rId646" Type="http://schemas.openxmlformats.org/officeDocument/2006/relationships/hyperlink" Target="https://twitter.com/ilmastovaalit/status/1162666011272704000" TargetMode="External" /><Relationship Id="rId647" Type="http://schemas.openxmlformats.org/officeDocument/2006/relationships/hyperlink" Target="https://twitter.com/ilmastovaalit/status/1163021381493112832" TargetMode="External" /><Relationship Id="rId648" Type="http://schemas.openxmlformats.org/officeDocument/2006/relationships/hyperlink" Target="https://twitter.com/brookerpapper/status/1162673434008150016" TargetMode="External" /><Relationship Id="rId649" Type="http://schemas.openxmlformats.org/officeDocument/2006/relationships/hyperlink" Target="https://twitter.com/aseenkatkija/status/1163095584858918913" TargetMode="External" /><Relationship Id="rId650" Type="http://schemas.openxmlformats.org/officeDocument/2006/relationships/hyperlink" Target="https://twitter.com/aseenkatkija/status/1163096036233089024" TargetMode="External" /><Relationship Id="rId651" Type="http://schemas.openxmlformats.org/officeDocument/2006/relationships/hyperlink" Target="https://twitter.com/brookerpapper/status/1163097995614806016" TargetMode="External" /><Relationship Id="rId652" Type="http://schemas.openxmlformats.org/officeDocument/2006/relationships/hyperlink" Target="https://api.twitter.com/1.1/geo/id/7c70f10bed12be16.json" TargetMode="External" /><Relationship Id="rId653" Type="http://schemas.openxmlformats.org/officeDocument/2006/relationships/hyperlink" Target="https://api.twitter.com/1.1/geo/id/e42ed02b50d62e29.json" TargetMode="External" /><Relationship Id="rId654" Type="http://schemas.openxmlformats.org/officeDocument/2006/relationships/hyperlink" Target="https://api.twitter.com/1.1/geo/id/5ef832bb704339b0.json" TargetMode="External" /><Relationship Id="rId655" Type="http://schemas.openxmlformats.org/officeDocument/2006/relationships/comments" Target="../comments13.xml" /><Relationship Id="rId656" Type="http://schemas.openxmlformats.org/officeDocument/2006/relationships/vmlDrawing" Target="../drawings/vmlDrawing6.vml" /><Relationship Id="rId657" Type="http://schemas.openxmlformats.org/officeDocument/2006/relationships/table" Target="../tables/table23.xml" /><Relationship Id="rId658"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fCBC2eT8Le" TargetMode="External" /><Relationship Id="rId2" Type="http://schemas.openxmlformats.org/officeDocument/2006/relationships/hyperlink" Target="https://t.co/vO9EmeUBMg" TargetMode="External" /><Relationship Id="rId3" Type="http://schemas.openxmlformats.org/officeDocument/2006/relationships/hyperlink" Target="https://t.co/jSgaXigzEb" TargetMode="External" /><Relationship Id="rId4" Type="http://schemas.openxmlformats.org/officeDocument/2006/relationships/hyperlink" Target="https://t.co/kvNvjRMhoL" TargetMode="External" /><Relationship Id="rId5" Type="http://schemas.openxmlformats.org/officeDocument/2006/relationships/hyperlink" Target="https://t.co/1ynlJBkPgx" TargetMode="External" /><Relationship Id="rId6" Type="http://schemas.openxmlformats.org/officeDocument/2006/relationships/hyperlink" Target="http://t.co/iXthrhGXKY" TargetMode="External" /><Relationship Id="rId7" Type="http://schemas.openxmlformats.org/officeDocument/2006/relationships/hyperlink" Target="https://t.co/Ti2uyEltcd" TargetMode="External" /><Relationship Id="rId8" Type="http://schemas.openxmlformats.org/officeDocument/2006/relationships/hyperlink" Target="https://t.co/fB9NYnZ099" TargetMode="External" /><Relationship Id="rId9" Type="http://schemas.openxmlformats.org/officeDocument/2006/relationships/hyperlink" Target="https://t.co/s1UFQmcJM2" TargetMode="External" /><Relationship Id="rId10" Type="http://schemas.openxmlformats.org/officeDocument/2006/relationships/hyperlink" Target="https://t.co/EFAHcrN5yA" TargetMode="External" /><Relationship Id="rId11" Type="http://schemas.openxmlformats.org/officeDocument/2006/relationships/hyperlink" Target="https://t.co/4yQmRYmuJc" TargetMode="External" /><Relationship Id="rId12" Type="http://schemas.openxmlformats.org/officeDocument/2006/relationships/hyperlink" Target="https://t.co/Rr4kAilala" TargetMode="External" /><Relationship Id="rId13" Type="http://schemas.openxmlformats.org/officeDocument/2006/relationships/hyperlink" Target="https://t.co/v9SeL0a6UL" TargetMode="External" /><Relationship Id="rId14" Type="http://schemas.openxmlformats.org/officeDocument/2006/relationships/hyperlink" Target="https://t.co/xgKqOlFYmH" TargetMode="External" /><Relationship Id="rId15" Type="http://schemas.openxmlformats.org/officeDocument/2006/relationships/hyperlink" Target="https://t.co/ZyhOMprgap" TargetMode="External" /><Relationship Id="rId16" Type="http://schemas.openxmlformats.org/officeDocument/2006/relationships/hyperlink" Target="https://t.co/c0Mbtdcvsl" TargetMode="External" /><Relationship Id="rId17" Type="http://schemas.openxmlformats.org/officeDocument/2006/relationships/hyperlink" Target="https://t.co/uZ8lvG3X5U" TargetMode="External" /><Relationship Id="rId18" Type="http://schemas.openxmlformats.org/officeDocument/2006/relationships/hyperlink" Target="https://t.co/fpMviGIPb1" TargetMode="External" /><Relationship Id="rId19" Type="http://schemas.openxmlformats.org/officeDocument/2006/relationships/hyperlink" Target="https://t.co/aY3C8A1AWM" TargetMode="External" /><Relationship Id="rId20" Type="http://schemas.openxmlformats.org/officeDocument/2006/relationships/hyperlink" Target="https://t.co/0xqESJ93Ia" TargetMode="External" /><Relationship Id="rId21" Type="http://schemas.openxmlformats.org/officeDocument/2006/relationships/hyperlink" Target="http://t.co/dOH4jYoMEG" TargetMode="External" /><Relationship Id="rId22" Type="http://schemas.openxmlformats.org/officeDocument/2006/relationships/hyperlink" Target="https://t.co/VsPrNTTlkj" TargetMode="External" /><Relationship Id="rId23" Type="http://schemas.openxmlformats.org/officeDocument/2006/relationships/hyperlink" Target="https://t.co/4gPiOyCFvJ" TargetMode="External" /><Relationship Id="rId24" Type="http://schemas.openxmlformats.org/officeDocument/2006/relationships/hyperlink" Target="https://t.co/oMKMVLhle7" TargetMode="External" /><Relationship Id="rId25" Type="http://schemas.openxmlformats.org/officeDocument/2006/relationships/hyperlink" Target="https://t.co/udboTmDadn" TargetMode="External" /><Relationship Id="rId26" Type="http://schemas.openxmlformats.org/officeDocument/2006/relationships/hyperlink" Target="https://t.co/v6bGdirQEi" TargetMode="External" /><Relationship Id="rId27" Type="http://schemas.openxmlformats.org/officeDocument/2006/relationships/hyperlink" Target="https://t.co/6dAumsIUhJ" TargetMode="External" /><Relationship Id="rId28" Type="http://schemas.openxmlformats.org/officeDocument/2006/relationships/hyperlink" Target="https://t.co/QOXeoJYczT" TargetMode="External" /><Relationship Id="rId29" Type="http://schemas.openxmlformats.org/officeDocument/2006/relationships/hyperlink" Target="https://t.co/RRKq5MSKNM" TargetMode="External" /><Relationship Id="rId30" Type="http://schemas.openxmlformats.org/officeDocument/2006/relationships/hyperlink" Target="https://t.co/b2SSwHH6rZ" TargetMode="External" /><Relationship Id="rId31" Type="http://schemas.openxmlformats.org/officeDocument/2006/relationships/hyperlink" Target="https://t.co/M0gtKHBhkQ" TargetMode="External" /><Relationship Id="rId32" Type="http://schemas.openxmlformats.org/officeDocument/2006/relationships/hyperlink" Target="https://t.co/a6Fyhf0Gs9" TargetMode="External" /><Relationship Id="rId33" Type="http://schemas.openxmlformats.org/officeDocument/2006/relationships/hyperlink" Target="https://t.co/JSlkdhLzCD" TargetMode="External" /><Relationship Id="rId34" Type="http://schemas.openxmlformats.org/officeDocument/2006/relationships/hyperlink" Target="https://t.co/E0m4dnqkO1" TargetMode="External" /><Relationship Id="rId35" Type="http://schemas.openxmlformats.org/officeDocument/2006/relationships/hyperlink" Target="https://t.co/Wc8q0FpMh2" TargetMode="External" /><Relationship Id="rId36" Type="http://schemas.openxmlformats.org/officeDocument/2006/relationships/hyperlink" Target="https://t.co/LuguTUUNB8" TargetMode="External" /><Relationship Id="rId37" Type="http://schemas.openxmlformats.org/officeDocument/2006/relationships/hyperlink" Target="http://t.co/nOgq1MCbfG" TargetMode="External" /><Relationship Id="rId38" Type="http://schemas.openxmlformats.org/officeDocument/2006/relationships/hyperlink" Target="https://t.co/thHiBnfMdc" TargetMode="External" /><Relationship Id="rId39" Type="http://schemas.openxmlformats.org/officeDocument/2006/relationships/hyperlink" Target="https://t.co/1Wahd5ni8c" TargetMode="External" /><Relationship Id="rId40" Type="http://schemas.openxmlformats.org/officeDocument/2006/relationships/hyperlink" Target="https://t.co/3dXyu4JpIK" TargetMode="External" /><Relationship Id="rId41" Type="http://schemas.openxmlformats.org/officeDocument/2006/relationships/hyperlink" Target="https://t.co/dXPCqV0Ml7" TargetMode="External" /><Relationship Id="rId42" Type="http://schemas.openxmlformats.org/officeDocument/2006/relationships/hyperlink" Target="https://t.co/vSc1CTlQMt" TargetMode="External" /><Relationship Id="rId43" Type="http://schemas.openxmlformats.org/officeDocument/2006/relationships/hyperlink" Target="https://t.co/P2SPxmVZeX" TargetMode="External" /><Relationship Id="rId44" Type="http://schemas.openxmlformats.org/officeDocument/2006/relationships/hyperlink" Target="https://t.co/f5gsKkjGXG" TargetMode="External" /><Relationship Id="rId45" Type="http://schemas.openxmlformats.org/officeDocument/2006/relationships/hyperlink" Target="https://t.co/8PmquK6kdb" TargetMode="External" /><Relationship Id="rId46" Type="http://schemas.openxmlformats.org/officeDocument/2006/relationships/hyperlink" Target="https://t.co/VbgkeTrCGm" TargetMode="External" /><Relationship Id="rId47" Type="http://schemas.openxmlformats.org/officeDocument/2006/relationships/hyperlink" Target="https://t.co/Y0A1e6NjhY" TargetMode="External" /><Relationship Id="rId48" Type="http://schemas.openxmlformats.org/officeDocument/2006/relationships/hyperlink" Target="https://t.co/On8BgeGltO" TargetMode="External" /><Relationship Id="rId49" Type="http://schemas.openxmlformats.org/officeDocument/2006/relationships/hyperlink" Target="https://t.co/ywI2woSpFt" TargetMode="External" /><Relationship Id="rId50" Type="http://schemas.openxmlformats.org/officeDocument/2006/relationships/hyperlink" Target="https://t.co/Fsy1lzYfPg" TargetMode="External" /><Relationship Id="rId51" Type="http://schemas.openxmlformats.org/officeDocument/2006/relationships/hyperlink" Target="https://t.co/oviBV5wNIy" TargetMode="External" /><Relationship Id="rId52" Type="http://schemas.openxmlformats.org/officeDocument/2006/relationships/hyperlink" Target="https://t.co/Q1TnP2h5UX" TargetMode="External" /><Relationship Id="rId53" Type="http://schemas.openxmlformats.org/officeDocument/2006/relationships/hyperlink" Target="https://t.co/jRDH4P4iC6" TargetMode="External" /><Relationship Id="rId54" Type="http://schemas.openxmlformats.org/officeDocument/2006/relationships/hyperlink" Target="https://t.co/jSgaXigzEb" TargetMode="External" /><Relationship Id="rId55" Type="http://schemas.openxmlformats.org/officeDocument/2006/relationships/hyperlink" Target="https://t.co/ZdCsXOcFPD" TargetMode="External" /><Relationship Id="rId56" Type="http://schemas.openxmlformats.org/officeDocument/2006/relationships/hyperlink" Target="https://t.co/P8tVu8CmM6" TargetMode="External" /><Relationship Id="rId57" Type="http://schemas.openxmlformats.org/officeDocument/2006/relationships/hyperlink" Target="https://t.co/XQIauxSUb1" TargetMode="External" /><Relationship Id="rId58" Type="http://schemas.openxmlformats.org/officeDocument/2006/relationships/hyperlink" Target="https://t.co/PHHwrGdBCk" TargetMode="External" /><Relationship Id="rId59" Type="http://schemas.openxmlformats.org/officeDocument/2006/relationships/hyperlink" Target="https://t.co/Q6B7r4qafk" TargetMode="External" /><Relationship Id="rId60" Type="http://schemas.openxmlformats.org/officeDocument/2006/relationships/hyperlink" Target="https://t.co/G5EhSg3nGa" TargetMode="External" /><Relationship Id="rId61" Type="http://schemas.openxmlformats.org/officeDocument/2006/relationships/hyperlink" Target="https://t.co/NoN41Q4uKX" TargetMode="External" /><Relationship Id="rId62" Type="http://schemas.openxmlformats.org/officeDocument/2006/relationships/hyperlink" Target="http://t.co/XgPipMNvq3" TargetMode="External" /><Relationship Id="rId63" Type="http://schemas.openxmlformats.org/officeDocument/2006/relationships/hyperlink" Target="https://t.co/iIPS6deRkm" TargetMode="External" /><Relationship Id="rId64" Type="http://schemas.openxmlformats.org/officeDocument/2006/relationships/hyperlink" Target="https://t.co/45DSYcnSod" TargetMode="External" /><Relationship Id="rId65" Type="http://schemas.openxmlformats.org/officeDocument/2006/relationships/hyperlink" Target="https://t.co/zbLZEqO4mt" TargetMode="External" /><Relationship Id="rId66" Type="http://schemas.openxmlformats.org/officeDocument/2006/relationships/hyperlink" Target="https://t.co/9mQ4XvZPbD" TargetMode="External" /><Relationship Id="rId67" Type="http://schemas.openxmlformats.org/officeDocument/2006/relationships/hyperlink" Target="https://t.co/pKzsAlUijf" TargetMode="External" /><Relationship Id="rId68" Type="http://schemas.openxmlformats.org/officeDocument/2006/relationships/hyperlink" Target="https://t.co/20jzML669U" TargetMode="External" /><Relationship Id="rId69" Type="http://schemas.openxmlformats.org/officeDocument/2006/relationships/hyperlink" Target="https://t.co/9KtGeKJJAZ" TargetMode="External" /><Relationship Id="rId70" Type="http://schemas.openxmlformats.org/officeDocument/2006/relationships/hyperlink" Target="https://t.co/sgM8KVOOhM" TargetMode="External" /><Relationship Id="rId71" Type="http://schemas.openxmlformats.org/officeDocument/2006/relationships/hyperlink" Target="https://t.co/pckpJ4sY8b" TargetMode="External" /><Relationship Id="rId72" Type="http://schemas.openxmlformats.org/officeDocument/2006/relationships/hyperlink" Target="https://t.co/erexzbWzfr" TargetMode="External" /><Relationship Id="rId73" Type="http://schemas.openxmlformats.org/officeDocument/2006/relationships/hyperlink" Target="https://t.co/AQkxR1Q3y2" TargetMode="External" /><Relationship Id="rId74" Type="http://schemas.openxmlformats.org/officeDocument/2006/relationships/hyperlink" Target="https://t.co/pufDaonLIf" TargetMode="External" /><Relationship Id="rId75" Type="http://schemas.openxmlformats.org/officeDocument/2006/relationships/hyperlink" Target="https://t.co/v6yPAdrEZN" TargetMode="External" /><Relationship Id="rId76" Type="http://schemas.openxmlformats.org/officeDocument/2006/relationships/hyperlink" Target="https://t.co/GCVZH1mZsH" TargetMode="External" /><Relationship Id="rId77" Type="http://schemas.openxmlformats.org/officeDocument/2006/relationships/hyperlink" Target="https://t.co/iNZORjNOmb" TargetMode="External" /><Relationship Id="rId78" Type="http://schemas.openxmlformats.org/officeDocument/2006/relationships/hyperlink" Target="https://t.co/mFn7a43e16" TargetMode="External" /><Relationship Id="rId79" Type="http://schemas.openxmlformats.org/officeDocument/2006/relationships/hyperlink" Target="https://t.co/LtTOgEeESX" TargetMode="External" /><Relationship Id="rId80" Type="http://schemas.openxmlformats.org/officeDocument/2006/relationships/hyperlink" Target="https://t.co/pm3MbiqmRz" TargetMode="External" /><Relationship Id="rId81" Type="http://schemas.openxmlformats.org/officeDocument/2006/relationships/hyperlink" Target="https://t.co/8Oa42SuFox" TargetMode="External" /><Relationship Id="rId82" Type="http://schemas.openxmlformats.org/officeDocument/2006/relationships/hyperlink" Target="https://pbs.twimg.com/profile_banners/579880171/1559745687" TargetMode="External" /><Relationship Id="rId83" Type="http://schemas.openxmlformats.org/officeDocument/2006/relationships/hyperlink" Target="https://pbs.twimg.com/profile_banners/18976566/1347989438" TargetMode="External" /><Relationship Id="rId84" Type="http://schemas.openxmlformats.org/officeDocument/2006/relationships/hyperlink" Target="https://pbs.twimg.com/profile_banners/125342906/1550839121" TargetMode="External" /><Relationship Id="rId85" Type="http://schemas.openxmlformats.org/officeDocument/2006/relationships/hyperlink" Target="https://pbs.twimg.com/profile_banners/19643874/1396602073" TargetMode="External" /><Relationship Id="rId86" Type="http://schemas.openxmlformats.org/officeDocument/2006/relationships/hyperlink" Target="https://pbs.twimg.com/profile_banners/275431139/1426794196" TargetMode="External" /><Relationship Id="rId87" Type="http://schemas.openxmlformats.org/officeDocument/2006/relationships/hyperlink" Target="https://pbs.twimg.com/profile_banners/212702260/1492893476" TargetMode="External" /><Relationship Id="rId88" Type="http://schemas.openxmlformats.org/officeDocument/2006/relationships/hyperlink" Target="https://pbs.twimg.com/profile_banners/608383936/1402551748" TargetMode="External" /><Relationship Id="rId89" Type="http://schemas.openxmlformats.org/officeDocument/2006/relationships/hyperlink" Target="https://pbs.twimg.com/profile_banners/3445619835/1525965505" TargetMode="External" /><Relationship Id="rId90" Type="http://schemas.openxmlformats.org/officeDocument/2006/relationships/hyperlink" Target="https://pbs.twimg.com/profile_banners/1009383027796054016/1529491895" TargetMode="External" /><Relationship Id="rId91" Type="http://schemas.openxmlformats.org/officeDocument/2006/relationships/hyperlink" Target="https://pbs.twimg.com/profile_banners/495085031/1354099979" TargetMode="External" /><Relationship Id="rId92" Type="http://schemas.openxmlformats.org/officeDocument/2006/relationships/hyperlink" Target="https://pbs.twimg.com/profile_banners/1286355966/1443785080" TargetMode="External" /><Relationship Id="rId93" Type="http://schemas.openxmlformats.org/officeDocument/2006/relationships/hyperlink" Target="https://pbs.twimg.com/profile_banners/3329719133/1565732397" TargetMode="External" /><Relationship Id="rId94" Type="http://schemas.openxmlformats.org/officeDocument/2006/relationships/hyperlink" Target="https://pbs.twimg.com/profile_banners/8513542/1422545362" TargetMode="External" /><Relationship Id="rId95" Type="http://schemas.openxmlformats.org/officeDocument/2006/relationships/hyperlink" Target="https://pbs.twimg.com/profile_banners/1410093080/1489995813" TargetMode="External" /><Relationship Id="rId96" Type="http://schemas.openxmlformats.org/officeDocument/2006/relationships/hyperlink" Target="https://pbs.twimg.com/profile_banners/2320163971/1565951539" TargetMode="External" /><Relationship Id="rId97" Type="http://schemas.openxmlformats.org/officeDocument/2006/relationships/hyperlink" Target="https://pbs.twimg.com/profile_banners/1073061078932832256/1559205368" TargetMode="External" /><Relationship Id="rId98" Type="http://schemas.openxmlformats.org/officeDocument/2006/relationships/hyperlink" Target="https://pbs.twimg.com/profile_banners/1078296282764955648/1550199766" TargetMode="External" /><Relationship Id="rId99" Type="http://schemas.openxmlformats.org/officeDocument/2006/relationships/hyperlink" Target="https://pbs.twimg.com/profile_banners/902129469875515392/1553697595" TargetMode="External" /><Relationship Id="rId100" Type="http://schemas.openxmlformats.org/officeDocument/2006/relationships/hyperlink" Target="https://pbs.twimg.com/profile_banners/1157561853381423104/1564906044" TargetMode="External" /><Relationship Id="rId101" Type="http://schemas.openxmlformats.org/officeDocument/2006/relationships/hyperlink" Target="https://pbs.twimg.com/profile_banners/879968332077780992/1544139282" TargetMode="External" /><Relationship Id="rId102" Type="http://schemas.openxmlformats.org/officeDocument/2006/relationships/hyperlink" Target="https://pbs.twimg.com/profile_banners/1072093618066874368/1552406782" TargetMode="External" /><Relationship Id="rId103" Type="http://schemas.openxmlformats.org/officeDocument/2006/relationships/hyperlink" Target="https://pbs.twimg.com/profile_banners/586502170/1398349086" TargetMode="External" /><Relationship Id="rId104" Type="http://schemas.openxmlformats.org/officeDocument/2006/relationships/hyperlink" Target="https://pbs.twimg.com/profile_banners/40841434/1390598031" TargetMode="External" /><Relationship Id="rId105" Type="http://schemas.openxmlformats.org/officeDocument/2006/relationships/hyperlink" Target="https://pbs.twimg.com/profile_banners/708395568020721664/1551779922" TargetMode="External" /><Relationship Id="rId106" Type="http://schemas.openxmlformats.org/officeDocument/2006/relationships/hyperlink" Target="https://pbs.twimg.com/profile_banners/111076895/1540582648" TargetMode="External" /><Relationship Id="rId107" Type="http://schemas.openxmlformats.org/officeDocument/2006/relationships/hyperlink" Target="https://pbs.twimg.com/profile_banners/1665389653/1539531958" TargetMode="External" /><Relationship Id="rId108" Type="http://schemas.openxmlformats.org/officeDocument/2006/relationships/hyperlink" Target="https://pbs.twimg.com/profile_banners/883617578815541250/1526169211" TargetMode="External" /><Relationship Id="rId109" Type="http://schemas.openxmlformats.org/officeDocument/2006/relationships/hyperlink" Target="https://pbs.twimg.com/profile_banners/1110965858648629248/1553710060" TargetMode="External" /><Relationship Id="rId110" Type="http://schemas.openxmlformats.org/officeDocument/2006/relationships/hyperlink" Target="https://pbs.twimg.com/profile_banners/839445985986215936/1540577797" TargetMode="External" /><Relationship Id="rId111" Type="http://schemas.openxmlformats.org/officeDocument/2006/relationships/hyperlink" Target="https://pbs.twimg.com/profile_banners/636249095/1559384498" TargetMode="External" /><Relationship Id="rId112" Type="http://schemas.openxmlformats.org/officeDocument/2006/relationships/hyperlink" Target="https://pbs.twimg.com/profile_banners/2786218341/1437521733" TargetMode="External" /><Relationship Id="rId113" Type="http://schemas.openxmlformats.org/officeDocument/2006/relationships/hyperlink" Target="https://pbs.twimg.com/profile_banners/1107261576803958790/1553194323" TargetMode="External" /><Relationship Id="rId114" Type="http://schemas.openxmlformats.org/officeDocument/2006/relationships/hyperlink" Target="https://pbs.twimg.com/profile_banners/49277055/1549881140" TargetMode="External" /><Relationship Id="rId115" Type="http://schemas.openxmlformats.org/officeDocument/2006/relationships/hyperlink" Target="https://pbs.twimg.com/profile_banners/885444640127823873/1516367897" TargetMode="External" /><Relationship Id="rId116" Type="http://schemas.openxmlformats.org/officeDocument/2006/relationships/hyperlink" Target="https://pbs.twimg.com/profile_banners/103371421/1403471519" TargetMode="External" /><Relationship Id="rId117" Type="http://schemas.openxmlformats.org/officeDocument/2006/relationships/hyperlink" Target="https://pbs.twimg.com/profile_banners/828620824294879232/1543957292" TargetMode="External" /><Relationship Id="rId118" Type="http://schemas.openxmlformats.org/officeDocument/2006/relationships/hyperlink" Target="https://pbs.twimg.com/profile_banners/4822358643/1559148967" TargetMode="External" /><Relationship Id="rId119" Type="http://schemas.openxmlformats.org/officeDocument/2006/relationships/hyperlink" Target="https://pbs.twimg.com/profile_banners/87640380/1355904483" TargetMode="External" /><Relationship Id="rId120" Type="http://schemas.openxmlformats.org/officeDocument/2006/relationships/hyperlink" Target="https://pbs.twimg.com/profile_banners/3212898292/1564672729" TargetMode="External" /><Relationship Id="rId121" Type="http://schemas.openxmlformats.org/officeDocument/2006/relationships/hyperlink" Target="https://pbs.twimg.com/profile_banners/1074966350400024576/1554243247" TargetMode="External" /><Relationship Id="rId122" Type="http://schemas.openxmlformats.org/officeDocument/2006/relationships/hyperlink" Target="https://pbs.twimg.com/profile_banners/735891278882308097/1544865684" TargetMode="External" /><Relationship Id="rId123" Type="http://schemas.openxmlformats.org/officeDocument/2006/relationships/hyperlink" Target="https://pbs.twimg.com/profile_banners/2478318783/1532478948" TargetMode="External" /><Relationship Id="rId124" Type="http://schemas.openxmlformats.org/officeDocument/2006/relationships/hyperlink" Target="https://pbs.twimg.com/profile_banners/16815724/1556816016" TargetMode="External" /><Relationship Id="rId125" Type="http://schemas.openxmlformats.org/officeDocument/2006/relationships/hyperlink" Target="https://pbs.twimg.com/profile_banners/1158484992860684288/1565801100" TargetMode="External" /><Relationship Id="rId126" Type="http://schemas.openxmlformats.org/officeDocument/2006/relationships/hyperlink" Target="https://pbs.twimg.com/profile_banners/2606126148/1404595673" TargetMode="External" /><Relationship Id="rId127" Type="http://schemas.openxmlformats.org/officeDocument/2006/relationships/hyperlink" Target="https://pbs.twimg.com/profile_banners/251827754/1539621007" TargetMode="External" /><Relationship Id="rId128" Type="http://schemas.openxmlformats.org/officeDocument/2006/relationships/hyperlink" Target="https://pbs.twimg.com/profile_banners/934213277093113858/1539616645" TargetMode="External" /><Relationship Id="rId129" Type="http://schemas.openxmlformats.org/officeDocument/2006/relationships/hyperlink" Target="https://pbs.twimg.com/profile_banners/2326604153/1458208091" TargetMode="External" /><Relationship Id="rId130" Type="http://schemas.openxmlformats.org/officeDocument/2006/relationships/hyperlink" Target="https://pbs.twimg.com/profile_banners/104778698/1482960457" TargetMode="External" /><Relationship Id="rId131" Type="http://schemas.openxmlformats.org/officeDocument/2006/relationships/hyperlink" Target="https://pbs.twimg.com/profile_banners/389062735/1509018903" TargetMode="External" /><Relationship Id="rId132" Type="http://schemas.openxmlformats.org/officeDocument/2006/relationships/hyperlink" Target="https://pbs.twimg.com/profile_banners/287103358/1531840270" TargetMode="External" /><Relationship Id="rId133" Type="http://schemas.openxmlformats.org/officeDocument/2006/relationships/hyperlink" Target="https://pbs.twimg.com/profile_banners/20926521/1401796873" TargetMode="External" /><Relationship Id="rId134" Type="http://schemas.openxmlformats.org/officeDocument/2006/relationships/hyperlink" Target="https://pbs.twimg.com/profile_banners/330178251/1553897180" TargetMode="External" /><Relationship Id="rId135" Type="http://schemas.openxmlformats.org/officeDocument/2006/relationships/hyperlink" Target="https://pbs.twimg.com/profile_banners/295361148/1546469084" TargetMode="External" /><Relationship Id="rId136" Type="http://schemas.openxmlformats.org/officeDocument/2006/relationships/hyperlink" Target="https://pbs.twimg.com/profile_banners/37996439/1503673756" TargetMode="External" /><Relationship Id="rId137" Type="http://schemas.openxmlformats.org/officeDocument/2006/relationships/hyperlink" Target="https://pbs.twimg.com/profile_banners/878800765829120000/1558749804" TargetMode="External" /><Relationship Id="rId138" Type="http://schemas.openxmlformats.org/officeDocument/2006/relationships/hyperlink" Target="https://pbs.twimg.com/profile_banners/231410482/1565866296" TargetMode="External" /><Relationship Id="rId139" Type="http://schemas.openxmlformats.org/officeDocument/2006/relationships/hyperlink" Target="https://pbs.twimg.com/profile_banners/37180563/1549323051" TargetMode="External" /><Relationship Id="rId140" Type="http://schemas.openxmlformats.org/officeDocument/2006/relationships/hyperlink" Target="https://pbs.twimg.com/profile_banners/369014884/1496088831" TargetMode="External" /><Relationship Id="rId141" Type="http://schemas.openxmlformats.org/officeDocument/2006/relationships/hyperlink" Target="https://pbs.twimg.com/profile_banners/100485411/1398598460" TargetMode="External" /><Relationship Id="rId142" Type="http://schemas.openxmlformats.org/officeDocument/2006/relationships/hyperlink" Target="https://pbs.twimg.com/profile_banners/251791929/1565223075" TargetMode="External" /><Relationship Id="rId143" Type="http://schemas.openxmlformats.org/officeDocument/2006/relationships/hyperlink" Target="https://pbs.twimg.com/profile_banners/877714567/1564097122" TargetMode="External" /><Relationship Id="rId144" Type="http://schemas.openxmlformats.org/officeDocument/2006/relationships/hyperlink" Target="https://pbs.twimg.com/profile_banners/19018191/1561465039" TargetMode="External" /><Relationship Id="rId145" Type="http://schemas.openxmlformats.org/officeDocument/2006/relationships/hyperlink" Target="https://pbs.twimg.com/profile_banners/38429030/1533985266" TargetMode="External" /><Relationship Id="rId146" Type="http://schemas.openxmlformats.org/officeDocument/2006/relationships/hyperlink" Target="https://pbs.twimg.com/profile_banners/1877831/1542723215" TargetMode="External" /><Relationship Id="rId147" Type="http://schemas.openxmlformats.org/officeDocument/2006/relationships/hyperlink" Target="https://pbs.twimg.com/profile_banners/245467017/1395871778" TargetMode="External" /><Relationship Id="rId148" Type="http://schemas.openxmlformats.org/officeDocument/2006/relationships/hyperlink" Target="https://pbs.twimg.com/profile_banners/338027397/1536331239" TargetMode="External" /><Relationship Id="rId149" Type="http://schemas.openxmlformats.org/officeDocument/2006/relationships/hyperlink" Target="https://pbs.twimg.com/profile_banners/1612258838/1533503893" TargetMode="External" /><Relationship Id="rId150" Type="http://schemas.openxmlformats.org/officeDocument/2006/relationships/hyperlink" Target="https://pbs.twimg.com/profile_banners/850425172268118017/1547584960" TargetMode="External" /><Relationship Id="rId151" Type="http://schemas.openxmlformats.org/officeDocument/2006/relationships/hyperlink" Target="https://pbs.twimg.com/profile_banners/333553994/1353433637" TargetMode="External" /><Relationship Id="rId152" Type="http://schemas.openxmlformats.org/officeDocument/2006/relationships/hyperlink" Target="https://pbs.twimg.com/profile_banners/867699535/1405584103" TargetMode="External" /><Relationship Id="rId153" Type="http://schemas.openxmlformats.org/officeDocument/2006/relationships/hyperlink" Target="https://pbs.twimg.com/profile_banners/948217153018384387/1563691491" TargetMode="External" /><Relationship Id="rId154" Type="http://schemas.openxmlformats.org/officeDocument/2006/relationships/hyperlink" Target="https://pbs.twimg.com/profile_banners/17115595/1403334927" TargetMode="External" /><Relationship Id="rId155" Type="http://schemas.openxmlformats.org/officeDocument/2006/relationships/hyperlink" Target="https://pbs.twimg.com/profile_banners/472277644/1437331799" TargetMode="External" /><Relationship Id="rId156" Type="http://schemas.openxmlformats.org/officeDocument/2006/relationships/hyperlink" Target="https://pbs.twimg.com/profile_banners/21389015/1384175789" TargetMode="External" /><Relationship Id="rId157" Type="http://schemas.openxmlformats.org/officeDocument/2006/relationships/hyperlink" Target="https://pbs.twimg.com/profile_banners/1078063293502312449/1562024266" TargetMode="External" /><Relationship Id="rId158" Type="http://schemas.openxmlformats.org/officeDocument/2006/relationships/hyperlink" Target="https://pbs.twimg.com/profile_banners/2248288504/1561787840" TargetMode="External" /><Relationship Id="rId159" Type="http://schemas.openxmlformats.org/officeDocument/2006/relationships/hyperlink" Target="https://pbs.twimg.com/profile_banners/1694592770/1494252917" TargetMode="External" /><Relationship Id="rId160" Type="http://schemas.openxmlformats.org/officeDocument/2006/relationships/hyperlink" Target="https://pbs.twimg.com/profile_banners/132574100/1474808361" TargetMode="External" /><Relationship Id="rId161" Type="http://schemas.openxmlformats.org/officeDocument/2006/relationships/hyperlink" Target="https://pbs.twimg.com/profile_banners/11888752/1557051347" TargetMode="External" /><Relationship Id="rId162" Type="http://schemas.openxmlformats.org/officeDocument/2006/relationships/hyperlink" Target="https://pbs.twimg.com/profile_banners/16351191/1559046582" TargetMode="External" /><Relationship Id="rId163" Type="http://schemas.openxmlformats.org/officeDocument/2006/relationships/hyperlink" Target="https://pbs.twimg.com/profile_banners/420229699/1498814977" TargetMode="External" /><Relationship Id="rId164" Type="http://schemas.openxmlformats.org/officeDocument/2006/relationships/hyperlink" Target="https://pbs.twimg.com/profile_banners/328494016/1420365973" TargetMode="External" /><Relationship Id="rId165" Type="http://schemas.openxmlformats.org/officeDocument/2006/relationships/hyperlink" Target="https://pbs.twimg.com/profile_banners/24514930/1362041767" TargetMode="External" /><Relationship Id="rId166" Type="http://schemas.openxmlformats.org/officeDocument/2006/relationships/hyperlink" Target="https://pbs.twimg.com/profile_banners/527884521/1552760779" TargetMode="External" /><Relationship Id="rId167" Type="http://schemas.openxmlformats.org/officeDocument/2006/relationships/hyperlink" Target="https://pbs.twimg.com/profile_banners/552139036/1458240999" TargetMode="External" /><Relationship Id="rId168" Type="http://schemas.openxmlformats.org/officeDocument/2006/relationships/hyperlink" Target="https://pbs.twimg.com/profile_banners/621753626/1358238174" TargetMode="External" /><Relationship Id="rId169" Type="http://schemas.openxmlformats.org/officeDocument/2006/relationships/hyperlink" Target="https://pbs.twimg.com/profile_banners/448901789/1479224695" TargetMode="External" /><Relationship Id="rId170" Type="http://schemas.openxmlformats.org/officeDocument/2006/relationships/hyperlink" Target="https://pbs.twimg.com/profile_banners/64404994/1523657870" TargetMode="External" /><Relationship Id="rId171" Type="http://schemas.openxmlformats.org/officeDocument/2006/relationships/hyperlink" Target="https://pbs.twimg.com/profile_banners/2181350195/1385329801" TargetMode="External" /><Relationship Id="rId172" Type="http://schemas.openxmlformats.org/officeDocument/2006/relationships/hyperlink" Target="https://pbs.twimg.com/profile_banners/3333059254/1524487549" TargetMode="External" /><Relationship Id="rId173" Type="http://schemas.openxmlformats.org/officeDocument/2006/relationships/hyperlink" Target="https://pbs.twimg.com/profile_banners/1082854044/1545051800" TargetMode="External" /><Relationship Id="rId174" Type="http://schemas.openxmlformats.org/officeDocument/2006/relationships/hyperlink" Target="https://pbs.twimg.com/profile_banners/31841810/1548718446" TargetMode="External" /><Relationship Id="rId175" Type="http://schemas.openxmlformats.org/officeDocument/2006/relationships/hyperlink" Target="https://pbs.twimg.com/profile_banners/164279655/1474197573" TargetMode="External" /><Relationship Id="rId176" Type="http://schemas.openxmlformats.org/officeDocument/2006/relationships/hyperlink" Target="https://pbs.twimg.com/profile_banners/1339179420/1480542650" TargetMode="External" /><Relationship Id="rId177" Type="http://schemas.openxmlformats.org/officeDocument/2006/relationships/hyperlink" Target="https://pbs.twimg.com/profile_banners/780116332423614468/1550318095" TargetMode="External" /><Relationship Id="rId178" Type="http://schemas.openxmlformats.org/officeDocument/2006/relationships/hyperlink" Target="https://pbs.twimg.com/profile_banners/2207916705/1537421153" TargetMode="External" /><Relationship Id="rId179" Type="http://schemas.openxmlformats.org/officeDocument/2006/relationships/hyperlink" Target="https://pbs.twimg.com/profile_banners/1128591694918819842/1563568117" TargetMode="External" /><Relationship Id="rId180" Type="http://schemas.openxmlformats.org/officeDocument/2006/relationships/hyperlink" Target="https://pbs.twimg.com/profile_banners/3897079239/1559380760" TargetMode="External" /><Relationship Id="rId181" Type="http://schemas.openxmlformats.org/officeDocument/2006/relationships/hyperlink" Target="https://pbs.twimg.com/profile_banners/722504002953482240/1561022731" TargetMode="External" /><Relationship Id="rId182" Type="http://schemas.openxmlformats.org/officeDocument/2006/relationships/hyperlink" Target="https://pbs.twimg.com/profile_banners/19762987/1526670450" TargetMode="External" /><Relationship Id="rId183" Type="http://schemas.openxmlformats.org/officeDocument/2006/relationships/hyperlink" Target="https://pbs.twimg.com/profile_banners/1114628888834056192/1563843604" TargetMode="External" /><Relationship Id="rId184" Type="http://schemas.openxmlformats.org/officeDocument/2006/relationships/hyperlink" Target="https://pbs.twimg.com/profile_banners/1047272895699980289/1538525660" TargetMode="External" /><Relationship Id="rId185" Type="http://schemas.openxmlformats.org/officeDocument/2006/relationships/hyperlink" Target="https://pbs.twimg.com/profile_banners/4788044080/1552915419" TargetMode="External" /><Relationship Id="rId186" Type="http://schemas.openxmlformats.org/officeDocument/2006/relationships/hyperlink" Target="https://pbs.twimg.com/profile_banners/2447716255/1555355968" TargetMode="External" /><Relationship Id="rId187" Type="http://schemas.openxmlformats.org/officeDocument/2006/relationships/hyperlink" Target="https://pbs.twimg.com/profile_banners/188282409/1503347075" TargetMode="External" /><Relationship Id="rId188" Type="http://schemas.openxmlformats.org/officeDocument/2006/relationships/hyperlink" Target="https://pbs.twimg.com/profile_banners/845431544/1535111589" TargetMode="External" /><Relationship Id="rId189" Type="http://schemas.openxmlformats.org/officeDocument/2006/relationships/hyperlink" Target="https://pbs.twimg.com/profile_banners/592490041/1538489880" TargetMode="External" /><Relationship Id="rId190" Type="http://schemas.openxmlformats.org/officeDocument/2006/relationships/hyperlink" Target="https://pbs.twimg.com/profile_banners/298744792/1519133276" TargetMode="External" /><Relationship Id="rId191" Type="http://schemas.openxmlformats.org/officeDocument/2006/relationships/hyperlink" Target="https://pbs.twimg.com/profile_banners/1360467703/1562359062" TargetMode="External" /><Relationship Id="rId192" Type="http://schemas.openxmlformats.org/officeDocument/2006/relationships/hyperlink" Target="https://pbs.twimg.com/profile_banners/1051383220955205632/1540128615" TargetMode="External" /><Relationship Id="rId193" Type="http://schemas.openxmlformats.org/officeDocument/2006/relationships/hyperlink" Target="https://pbs.twimg.com/profile_banners/3883744516/1560804505" TargetMode="External" /><Relationship Id="rId194" Type="http://schemas.openxmlformats.org/officeDocument/2006/relationships/hyperlink" Target="https://pbs.twimg.com/profile_banners/25360288/1556487373" TargetMode="External" /><Relationship Id="rId195" Type="http://schemas.openxmlformats.org/officeDocument/2006/relationships/hyperlink" Target="https://pbs.twimg.com/profile_banners/74415675/1528407136" TargetMode="External" /><Relationship Id="rId196" Type="http://schemas.openxmlformats.org/officeDocument/2006/relationships/hyperlink" Target="https://pbs.twimg.com/profile_banners/1362331039/1565937057" TargetMode="External" /><Relationship Id="rId197" Type="http://schemas.openxmlformats.org/officeDocument/2006/relationships/hyperlink" Target="https://pbs.twimg.com/profile_banners/22310704/1565782485" TargetMode="External" /><Relationship Id="rId198" Type="http://schemas.openxmlformats.org/officeDocument/2006/relationships/hyperlink" Target="https://pbs.twimg.com/profile_banners/395972607/1557599888" TargetMode="External" /><Relationship Id="rId199" Type="http://schemas.openxmlformats.org/officeDocument/2006/relationships/hyperlink" Target="https://pbs.twimg.com/profile_banners/10107052/1506973917" TargetMode="External" /><Relationship Id="rId200" Type="http://schemas.openxmlformats.org/officeDocument/2006/relationships/hyperlink" Target="https://pbs.twimg.com/profile_banners/2391516909/1555587385" TargetMode="External" /><Relationship Id="rId201" Type="http://schemas.openxmlformats.org/officeDocument/2006/relationships/hyperlink" Target="https://pbs.twimg.com/profile_banners/67268156/1531127329" TargetMode="External" /><Relationship Id="rId202" Type="http://schemas.openxmlformats.org/officeDocument/2006/relationships/hyperlink" Target="https://pbs.twimg.com/profile_banners/3557601197/1472423154" TargetMode="External" /><Relationship Id="rId203" Type="http://schemas.openxmlformats.org/officeDocument/2006/relationships/hyperlink" Target="https://pbs.twimg.com/profile_banners/883281129431814144/1523718695" TargetMode="External" /><Relationship Id="rId204" Type="http://schemas.openxmlformats.org/officeDocument/2006/relationships/hyperlink" Target="https://pbs.twimg.com/profile_banners/105104279/1502108170" TargetMode="External" /><Relationship Id="rId205" Type="http://schemas.openxmlformats.org/officeDocument/2006/relationships/hyperlink" Target="https://pbs.twimg.com/profile_banners/424418612/1536125614" TargetMode="External" /><Relationship Id="rId206" Type="http://schemas.openxmlformats.org/officeDocument/2006/relationships/hyperlink" Target="https://pbs.twimg.com/profile_banners/2242406031/1459076139" TargetMode="External" /><Relationship Id="rId207" Type="http://schemas.openxmlformats.org/officeDocument/2006/relationships/hyperlink" Target="https://pbs.twimg.com/profile_banners/969629081397616640/1558964598" TargetMode="External" /><Relationship Id="rId208" Type="http://schemas.openxmlformats.org/officeDocument/2006/relationships/hyperlink" Target="https://pbs.twimg.com/profile_banners/1117666680455307269/1557261047" TargetMode="External" /><Relationship Id="rId209" Type="http://schemas.openxmlformats.org/officeDocument/2006/relationships/hyperlink" Target="https://pbs.twimg.com/profile_banners/2723610835/1496510925" TargetMode="External" /><Relationship Id="rId210" Type="http://schemas.openxmlformats.org/officeDocument/2006/relationships/hyperlink" Target="https://pbs.twimg.com/profile_banners/1279870466/1523438970" TargetMode="External" /><Relationship Id="rId211" Type="http://schemas.openxmlformats.org/officeDocument/2006/relationships/hyperlink" Target="https://pbs.twimg.com/profile_banners/983626842027405312/1523354751" TargetMode="External" /><Relationship Id="rId212" Type="http://schemas.openxmlformats.org/officeDocument/2006/relationships/hyperlink" Target="https://pbs.twimg.com/profile_banners/45328592/1548430556" TargetMode="External" /><Relationship Id="rId213" Type="http://schemas.openxmlformats.org/officeDocument/2006/relationships/hyperlink" Target="https://pbs.twimg.com/profile_banners/4227822587/1564948609" TargetMode="External" /><Relationship Id="rId214" Type="http://schemas.openxmlformats.org/officeDocument/2006/relationships/hyperlink" Target="https://pbs.twimg.com/profile_banners/1886444366/1546877641" TargetMode="External" /><Relationship Id="rId215" Type="http://schemas.openxmlformats.org/officeDocument/2006/relationships/hyperlink" Target="https://pbs.twimg.com/profile_banners/802813232515837952/1553012562" TargetMode="External" /><Relationship Id="rId216" Type="http://schemas.openxmlformats.org/officeDocument/2006/relationships/hyperlink" Target="https://pbs.twimg.com/profile_banners/1134912982096519169/1560415146" TargetMode="External" /><Relationship Id="rId217" Type="http://schemas.openxmlformats.org/officeDocument/2006/relationships/hyperlink" Target="https://pbs.twimg.com/profile_banners/27093184/1451477315" TargetMode="External" /><Relationship Id="rId218" Type="http://schemas.openxmlformats.org/officeDocument/2006/relationships/hyperlink" Target="https://pbs.twimg.com/profile_banners/364488011/1545650858" TargetMode="External" /><Relationship Id="rId219" Type="http://schemas.openxmlformats.org/officeDocument/2006/relationships/hyperlink" Target="https://pbs.twimg.com/profile_banners/19496771/1549397702" TargetMode="External" /><Relationship Id="rId220" Type="http://schemas.openxmlformats.org/officeDocument/2006/relationships/hyperlink" Target="https://pbs.twimg.com/profile_banners/730253483811680256/1462943393" TargetMode="External" /><Relationship Id="rId221" Type="http://schemas.openxmlformats.org/officeDocument/2006/relationships/hyperlink" Target="https://pbs.twimg.com/profile_banners/777197242214154240/1563737541" TargetMode="External" /><Relationship Id="rId222" Type="http://schemas.openxmlformats.org/officeDocument/2006/relationships/hyperlink" Target="https://pbs.twimg.com/profile_banners/1060506597510799360/1560874927" TargetMode="External" /><Relationship Id="rId223" Type="http://schemas.openxmlformats.org/officeDocument/2006/relationships/hyperlink" Target="https://pbs.twimg.com/profile_banners/839776190806245377/1537475805" TargetMode="External" /><Relationship Id="rId224" Type="http://schemas.openxmlformats.org/officeDocument/2006/relationships/hyperlink" Target="https://pbs.twimg.com/profile_banners/1157561988094013441/1564821296" TargetMode="External" /><Relationship Id="rId225" Type="http://schemas.openxmlformats.org/officeDocument/2006/relationships/hyperlink" Target="https://pbs.twimg.com/profile_banners/1272093986/1560112028" TargetMode="External" /><Relationship Id="rId226" Type="http://schemas.openxmlformats.org/officeDocument/2006/relationships/hyperlink" Target="https://pbs.twimg.com/profile_banners/28956566/1406904252" TargetMode="External" /><Relationship Id="rId227" Type="http://schemas.openxmlformats.org/officeDocument/2006/relationships/hyperlink" Target="https://pbs.twimg.com/profile_banners/1149835537299267586/1562978972" TargetMode="External" /><Relationship Id="rId228" Type="http://schemas.openxmlformats.org/officeDocument/2006/relationships/hyperlink" Target="https://pbs.twimg.com/profile_banners/139698450/1537132816" TargetMode="External" /><Relationship Id="rId229" Type="http://schemas.openxmlformats.org/officeDocument/2006/relationships/hyperlink" Target="https://pbs.twimg.com/profile_banners/161078483/1566070148" TargetMode="External" /><Relationship Id="rId230" Type="http://schemas.openxmlformats.org/officeDocument/2006/relationships/hyperlink" Target="https://pbs.twimg.com/profile_banners/992121136526909442/1564517602" TargetMode="External" /><Relationship Id="rId231" Type="http://schemas.openxmlformats.org/officeDocument/2006/relationships/hyperlink" Target="https://pbs.twimg.com/profile_banners/390052434/1513765223" TargetMode="External" /><Relationship Id="rId232" Type="http://schemas.openxmlformats.org/officeDocument/2006/relationships/hyperlink" Target="https://pbs.twimg.com/profile_banners/399912856/1565191282" TargetMode="External" /><Relationship Id="rId233" Type="http://schemas.openxmlformats.org/officeDocument/2006/relationships/hyperlink" Target="https://pbs.twimg.com/profile_banners/992119841548111874/1548962334" TargetMode="External" /><Relationship Id="rId234" Type="http://schemas.openxmlformats.org/officeDocument/2006/relationships/hyperlink" Target="https://pbs.twimg.com/profile_banners/853038604460883968/1527492603" TargetMode="External" /><Relationship Id="rId235" Type="http://schemas.openxmlformats.org/officeDocument/2006/relationships/hyperlink" Target="https://pbs.twimg.com/profile_banners/354798876/1520323713" TargetMode="External" /><Relationship Id="rId236" Type="http://schemas.openxmlformats.org/officeDocument/2006/relationships/hyperlink" Target="https://pbs.twimg.com/profile_banners/25311688/1390661666" TargetMode="External" /><Relationship Id="rId237" Type="http://schemas.openxmlformats.org/officeDocument/2006/relationships/hyperlink" Target="https://pbs.twimg.com/profile_banners/240728989/1550435150" TargetMode="External" /><Relationship Id="rId238" Type="http://schemas.openxmlformats.org/officeDocument/2006/relationships/hyperlink" Target="https://pbs.twimg.com/profile_banners/95972673/1476281358" TargetMode="External" /><Relationship Id="rId239" Type="http://schemas.openxmlformats.org/officeDocument/2006/relationships/hyperlink" Target="https://pbs.twimg.com/profile_banners/38124927/1477591394" TargetMode="External" /><Relationship Id="rId240" Type="http://schemas.openxmlformats.org/officeDocument/2006/relationships/hyperlink" Target="https://pbs.twimg.com/profile_banners/2292629930/1549988676" TargetMode="External" /><Relationship Id="rId241" Type="http://schemas.openxmlformats.org/officeDocument/2006/relationships/hyperlink" Target="https://pbs.twimg.com/profile_banners/18829430/1565524462" TargetMode="External" /><Relationship Id="rId242" Type="http://schemas.openxmlformats.org/officeDocument/2006/relationships/hyperlink" Target="https://pbs.twimg.com/profile_banners/896467032274817024/1509883751" TargetMode="External" /><Relationship Id="rId243" Type="http://schemas.openxmlformats.org/officeDocument/2006/relationships/hyperlink" Target="https://pbs.twimg.com/profile_banners/2827543236/1547628249" TargetMode="External" /><Relationship Id="rId244" Type="http://schemas.openxmlformats.org/officeDocument/2006/relationships/hyperlink" Target="https://pbs.twimg.com/profile_banners/831462402/1523834322" TargetMode="External" /><Relationship Id="rId245" Type="http://schemas.openxmlformats.org/officeDocument/2006/relationships/hyperlink" Target="https://pbs.twimg.com/profile_banners/19727972/1516040221" TargetMode="External" /><Relationship Id="rId246" Type="http://schemas.openxmlformats.org/officeDocument/2006/relationships/hyperlink" Target="https://pbs.twimg.com/profile_banners/437461986/1564486267" TargetMode="External" /><Relationship Id="rId247" Type="http://schemas.openxmlformats.org/officeDocument/2006/relationships/hyperlink" Target="https://pbs.twimg.com/profile_banners/23770403/1524223392" TargetMode="External" /><Relationship Id="rId248" Type="http://schemas.openxmlformats.org/officeDocument/2006/relationships/hyperlink" Target="https://pbs.twimg.com/profile_banners/1125085073596981248/1558507201" TargetMode="External" /><Relationship Id="rId249" Type="http://schemas.openxmlformats.org/officeDocument/2006/relationships/hyperlink" Target="https://pbs.twimg.com/profile_banners/896814724888891392/1566030104" TargetMode="External" /><Relationship Id="rId250" Type="http://schemas.openxmlformats.org/officeDocument/2006/relationships/hyperlink" Target="https://pbs.twimg.com/profile_banners/1151280883472707584/1563321981"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7/bg.gif" TargetMode="External" /><Relationship Id="rId253" Type="http://schemas.openxmlformats.org/officeDocument/2006/relationships/hyperlink" Target="http://abs.twimg.com/images/themes/theme6/bg.gif"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7/bg.gif"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5/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3/bg.gif"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8/bg.gif"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5/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9/bg.gif" TargetMode="External" /><Relationship Id="rId286" Type="http://schemas.openxmlformats.org/officeDocument/2006/relationships/hyperlink" Target="http://abs.twimg.com/images/themes/theme10/bg.gif" TargetMode="External" /><Relationship Id="rId287" Type="http://schemas.openxmlformats.org/officeDocument/2006/relationships/hyperlink" Target="http://abs.twimg.com/images/themes/theme8/bg.gif"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5/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5/bg.gif" TargetMode="External" /><Relationship Id="rId305" Type="http://schemas.openxmlformats.org/officeDocument/2006/relationships/hyperlink" Target="http://abs.twimg.com/images/themes/theme19/bg.gif" TargetMode="External" /><Relationship Id="rId306" Type="http://schemas.openxmlformats.org/officeDocument/2006/relationships/hyperlink" Target="http://abs.twimg.com/images/themes/theme13/bg.gif" TargetMode="External" /><Relationship Id="rId307" Type="http://schemas.openxmlformats.org/officeDocument/2006/relationships/hyperlink" Target="http://abs.twimg.com/images/themes/theme16/bg.gif"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4/bg.gif" TargetMode="External" /><Relationship Id="rId311" Type="http://schemas.openxmlformats.org/officeDocument/2006/relationships/hyperlink" Target="http://abs.twimg.com/images/themes/theme9/bg.gif"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2/bg.gif"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7/bg.gif" TargetMode="External" /><Relationship Id="rId328" Type="http://schemas.openxmlformats.org/officeDocument/2006/relationships/hyperlink" Target="http://abs.twimg.com/images/themes/theme18/bg.gif"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2/bg.gif" TargetMode="External" /><Relationship Id="rId333" Type="http://schemas.openxmlformats.org/officeDocument/2006/relationships/hyperlink" Target="http://abs.twimg.com/images/themes/theme3/bg.gif" TargetMode="External" /><Relationship Id="rId334" Type="http://schemas.openxmlformats.org/officeDocument/2006/relationships/hyperlink" Target="http://abs.twimg.com/images/themes/theme5/bg.gif"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8/bg.gif" TargetMode="External" /><Relationship Id="rId337" Type="http://schemas.openxmlformats.org/officeDocument/2006/relationships/hyperlink" Target="http://abs.twimg.com/images/themes/theme3/bg.gif"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5/bg.gif" TargetMode="External" /><Relationship Id="rId343" Type="http://schemas.openxmlformats.org/officeDocument/2006/relationships/hyperlink" Target="http://abs.twimg.com/images/themes/theme4/bg.gif"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8/bg.gif" TargetMode="External" /><Relationship Id="rId348" Type="http://schemas.openxmlformats.org/officeDocument/2006/relationships/hyperlink" Target="http://abs.twimg.com/images/themes/theme15/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1/bg.gif"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8/bg.gif"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8/bg.gif" TargetMode="External" /><Relationship Id="rId373" Type="http://schemas.openxmlformats.org/officeDocument/2006/relationships/hyperlink" Target="http://abs.twimg.com/images/themes/theme18/bg.gif"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9/bg.gif"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9/bg.gif"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4/bg.gif"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2/bg.gif"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4/bg.gif" TargetMode="External" /><Relationship Id="rId392" Type="http://schemas.openxmlformats.org/officeDocument/2006/relationships/hyperlink" Target="http://abs.twimg.com/images/themes/theme9/bg.gif"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9/bg.gif" TargetMode="External" /><Relationship Id="rId398" Type="http://schemas.openxmlformats.org/officeDocument/2006/relationships/hyperlink" Target="http://abs.twimg.com/images/themes/theme15/bg.png" TargetMode="External" /><Relationship Id="rId399" Type="http://schemas.openxmlformats.org/officeDocument/2006/relationships/hyperlink" Target="http://abs.twimg.com/images/themes/theme9/bg.gif"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9/bg.gif"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8/bg.gif" TargetMode="External" /><Relationship Id="rId407" Type="http://schemas.openxmlformats.org/officeDocument/2006/relationships/hyperlink" Target="http://abs.twimg.com/images/themes/theme17/bg.gif" TargetMode="External" /><Relationship Id="rId408" Type="http://schemas.openxmlformats.org/officeDocument/2006/relationships/hyperlink" Target="http://abs.twimg.com/images/themes/theme4/bg.gif" TargetMode="External" /><Relationship Id="rId409" Type="http://schemas.openxmlformats.org/officeDocument/2006/relationships/hyperlink" Target="http://abs.twimg.com/images/themes/theme13/bg.gif"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2/bg.gif"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5/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pbs.twimg.com/profile_images/1083813122065002496/Zv200g1j_normal.jpg" TargetMode="External" /><Relationship Id="rId425" Type="http://schemas.openxmlformats.org/officeDocument/2006/relationships/hyperlink" Target="http://pbs.twimg.com/profile_images/1376444805/image_normal.jpg" TargetMode="External" /><Relationship Id="rId426" Type="http://schemas.openxmlformats.org/officeDocument/2006/relationships/hyperlink" Target="http://pbs.twimg.com/profile_images/960526261692092416/5e3vkbcx_normal.jpg" TargetMode="External" /><Relationship Id="rId427" Type="http://schemas.openxmlformats.org/officeDocument/2006/relationships/hyperlink" Target="http://pbs.twimg.com/profile_images/1565601648/n571676076_1129172_2723_normal.jpg" TargetMode="External" /><Relationship Id="rId428" Type="http://schemas.openxmlformats.org/officeDocument/2006/relationships/hyperlink" Target="http://pbs.twimg.com/profile_images/378800000866290035/ZWV8-vOf_normal.jpeg" TargetMode="External" /><Relationship Id="rId429" Type="http://schemas.openxmlformats.org/officeDocument/2006/relationships/hyperlink" Target="http://pbs.twimg.com/profile_images/816209320320888832/EIrmuaJR_normal.jpg" TargetMode="External" /><Relationship Id="rId430" Type="http://schemas.openxmlformats.org/officeDocument/2006/relationships/hyperlink" Target="http://pbs.twimg.com/profile_images/1032740638679359488/3UzUyPUZ_normal.jpg" TargetMode="External" /><Relationship Id="rId431" Type="http://schemas.openxmlformats.org/officeDocument/2006/relationships/hyperlink" Target="http://pbs.twimg.com/profile_images/3463323379/1136d58e54fea7921064b6e517947d44_normal.jpeg" TargetMode="External" /><Relationship Id="rId432" Type="http://schemas.openxmlformats.org/officeDocument/2006/relationships/hyperlink" Target="http://pbs.twimg.com/profile_images/760368128874385408/qoTkR3yj_normal.jpg" TargetMode="External" /><Relationship Id="rId433" Type="http://schemas.openxmlformats.org/officeDocument/2006/relationships/hyperlink" Target="http://pbs.twimg.com/profile_images/1162061606152544262/C0lgzj-n_normal.jpg" TargetMode="External" /><Relationship Id="rId434" Type="http://schemas.openxmlformats.org/officeDocument/2006/relationships/hyperlink" Target="http://pbs.twimg.com/profile_images/1009387782874202112/phlRHKty_normal.jpg" TargetMode="External" /><Relationship Id="rId435" Type="http://schemas.openxmlformats.org/officeDocument/2006/relationships/hyperlink" Target="http://pbs.twimg.com/profile_images/860474786589421568/P-_oqTvH_normal.jpg" TargetMode="External" /><Relationship Id="rId436" Type="http://schemas.openxmlformats.org/officeDocument/2006/relationships/hyperlink" Target="http://pbs.twimg.com/profile_images/1095689864341790725/s-ckgiF1_normal.png" TargetMode="External" /><Relationship Id="rId437" Type="http://schemas.openxmlformats.org/officeDocument/2006/relationships/hyperlink" Target="http://pbs.twimg.com/profile_images/928854489301422080/OJo40FZL_normal.jpg" TargetMode="External" /><Relationship Id="rId438" Type="http://schemas.openxmlformats.org/officeDocument/2006/relationships/hyperlink" Target="http://pbs.twimg.com/profile_images/1234560934/7219_158050226499_520566499_3348160_6370743_n_normal.jpg" TargetMode="External" /><Relationship Id="rId439" Type="http://schemas.openxmlformats.org/officeDocument/2006/relationships/hyperlink" Target="http://pbs.twimg.com/profile_images/833833846474944512/ziLm7Gn8_normal.jpg" TargetMode="External" /><Relationship Id="rId440" Type="http://schemas.openxmlformats.org/officeDocument/2006/relationships/hyperlink" Target="http://pbs.twimg.com/profile_images/1119263658478063617/m8ajQIih_normal.jpg" TargetMode="External" /><Relationship Id="rId441" Type="http://schemas.openxmlformats.org/officeDocument/2006/relationships/hyperlink" Target="http://pbs.twimg.com/profile_images/1162311103340339200/zwvIRQHK_normal.jpg" TargetMode="External" /><Relationship Id="rId442" Type="http://schemas.openxmlformats.org/officeDocument/2006/relationships/hyperlink" Target="http://pbs.twimg.com/profile_images/1133871356624408577/EDqitmeR_normal.jpg" TargetMode="External" /><Relationship Id="rId443" Type="http://schemas.openxmlformats.org/officeDocument/2006/relationships/hyperlink" Target="http://pbs.twimg.com/profile_images/1115675674918948865/wQlN8Anz_normal.jpg" TargetMode="External" /><Relationship Id="rId444" Type="http://schemas.openxmlformats.org/officeDocument/2006/relationships/hyperlink" Target="http://pbs.twimg.com/profile_images/992432978428080128/EPrX0lW6_normal.jpg" TargetMode="External" /><Relationship Id="rId445" Type="http://schemas.openxmlformats.org/officeDocument/2006/relationships/hyperlink" Target="http://pbs.twimg.com/profile_images/1160452241461055488/6ZB1TfnR_normal.jpg" TargetMode="External" /><Relationship Id="rId446" Type="http://schemas.openxmlformats.org/officeDocument/2006/relationships/hyperlink" Target="http://pbs.twimg.com/profile_images/938000621298384897/fcwlCZY3_normal.jpg" TargetMode="External" /><Relationship Id="rId447" Type="http://schemas.openxmlformats.org/officeDocument/2006/relationships/hyperlink" Target="http://pbs.twimg.com/profile_images/1070824853127786497/Keti-_5i_normal.jpg" TargetMode="External" /><Relationship Id="rId448" Type="http://schemas.openxmlformats.org/officeDocument/2006/relationships/hyperlink" Target="http://pbs.twimg.com/profile_images/1111548659857063936/p0h6OSC2_normal.png" TargetMode="External" /><Relationship Id="rId449" Type="http://schemas.openxmlformats.org/officeDocument/2006/relationships/hyperlink" Target="http://pbs.twimg.com/profile_images/1080405165759492097/r9N7AduA_normal.jpg" TargetMode="External" /><Relationship Id="rId450" Type="http://schemas.openxmlformats.org/officeDocument/2006/relationships/hyperlink" Target="http://pbs.twimg.com/profile_images/744607947603460097/5eoXuZWa_normal.jpg" TargetMode="External" /><Relationship Id="rId451" Type="http://schemas.openxmlformats.org/officeDocument/2006/relationships/hyperlink" Target="http://pbs.twimg.com/profile_images/3507370944/f4d3fcad2436c1a81b8b11c42432d587_normal.jpeg" TargetMode="External" /><Relationship Id="rId452" Type="http://schemas.openxmlformats.org/officeDocument/2006/relationships/hyperlink" Target="http://pbs.twimg.com/profile_images/1065204413931929602/wDows1XR_normal.jpg" TargetMode="External" /><Relationship Id="rId453" Type="http://schemas.openxmlformats.org/officeDocument/2006/relationships/hyperlink" Target="http://pbs.twimg.com/profile_images/1150781534393241600/uCI0VQMM_normal.jpg" TargetMode="External" /><Relationship Id="rId454" Type="http://schemas.openxmlformats.org/officeDocument/2006/relationships/hyperlink" Target="http://pbs.twimg.com/profile_images/1054747420876333057/NvOUU7-G_normal.jpg" TargetMode="External" /><Relationship Id="rId455" Type="http://schemas.openxmlformats.org/officeDocument/2006/relationships/hyperlink" Target="http://pbs.twimg.com/profile_images/1122553498950934531/mQSsdHqk_normal.jpg" TargetMode="External" /><Relationship Id="rId456" Type="http://schemas.openxmlformats.org/officeDocument/2006/relationships/hyperlink" Target="http://pbs.twimg.com/profile_images/1037840687218208768/D-II6vGi_normal.jpg" TargetMode="External" /><Relationship Id="rId457" Type="http://schemas.openxmlformats.org/officeDocument/2006/relationships/hyperlink" Target="http://pbs.twimg.com/profile_images/1047961298728828937/NN8jQfKY_normal.jpg" TargetMode="External" /><Relationship Id="rId458" Type="http://schemas.openxmlformats.org/officeDocument/2006/relationships/hyperlink" Target="http://pbs.twimg.com/profile_images/637002522432020480/o41GL7as_normal.jpg" TargetMode="External" /><Relationship Id="rId459" Type="http://schemas.openxmlformats.org/officeDocument/2006/relationships/hyperlink" Target="http://pbs.twimg.com/profile_images/1149755328466161666/6oOnnVMC_normal.jpg" TargetMode="External" /><Relationship Id="rId460" Type="http://schemas.openxmlformats.org/officeDocument/2006/relationships/hyperlink" Target="http://pbs.twimg.com/profile_images/1060215120507342848/SqOZi1Oo_normal.jpg" TargetMode="External" /><Relationship Id="rId461" Type="http://schemas.openxmlformats.org/officeDocument/2006/relationships/hyperlink" Target="http://pbs.twimg.com/profile_images/1151207505277665287/UykYgIHu_normal.jpg" TargetMode="External" /><Relationship Id="rId462" Type="http://schemas.openxmlformats.org/officeDocument/2006/relationships/hyperlink" Target="http://pbs.twimg.com/profile_images/1146532887354839041/d0LkMMOD_normal.jpg" TargetMode="External" /><Relationship Id="rId463" Type="http://schemas.openxmlformats.org/officeDocument/2006/relationships/hyperlink" Target="http://pbs.twimg.com/profile_images/848635167107403776/mtaLJg4P_normal.jpg" TargetMode="External" /><Relationship Id="rId464" Type="http://schemas.openxmlformats.org/officeDocument/2006/relationships/hyperlink" Target="http://pbs.twimg.com/profile_images/1107616805869228032/4zmrI9I1_normal.png" TargetMode="External" /><Relationship Id="rId465" Type="http://schemas.openxmlformats.org/officeDocument/2006/relationships/hyperlink" Target="http://pbs.twimg.com/profile_images/1094906798572752896/DkXUPY7b_normal.jpg" TargetMode="External" /><Relationship Id="rId466" Type="http://schemas.openxmlformats.org/officeDocument/2006/relationships/hyperlink" Target="http://pbs.twimg.com/profile_images/485823583059341312/5Kb8zIPY_normal.jpeg" TargetMode="External" /><Relationship Id="rId467" Type="http://schemas.openxmlformats.org/officeDocument/2006/relationships/hyperlink" Target="http://pbs.twimg.com/profile_images/1145418372680753152/GE3GxRNG_normal.jpg" TargetMode="External" /><Relationship Id="rId468" Type="http://schemas.openxmlformats.org/officeDocument/2006/relationships/hyperlink" Target="http://pbs.twimg.com/profile_images/943147069392539648/OmnnabwR_normal.jpg" TargetMode="External" /><Relationship Id="rId469" Type="http://schemas.openxmlformats.org/officeDocument/2006/relationships/hyperlink" Target="http://pbs.twimg.com/profile_images/1101892626444369920/hvE5nfH3_normal.jpg" TargetMode="External" /><Relationship Id="rId470" Type="http://schemas.openxmlformats.org/officeDocument/2006/relationships/hyperlink" Target="http://pbs.twimg.com/profile_images/1133779057118711816/kmevvNBG_normal.jpg" TargetMode="External" /><Relationship Id="rId471" Type="http://schemas.openxmlformats.org/officeDocument/2006/relationships/hyperlink" Target="http://pbs.twimg.com/profile_images/553523428620120064/V8cp7i6r_normal.jpeg" TargetMode="External" /><Relationship Id="rId472" Type="http://schemas.openxmlformats.org/officeDocument/2006/relationships/hyperlink" Target="http://pbs.twimg.com/profile_images/1115981408894377984/S_rdNnWQ_normal.jpg" TargetMode="External" /><Relationship Id="rId473" Type="http://schemas.openxmlformats.org/officeDocument/2006/relationships/hyperlink" Target="http://pbs.twimg.com/profile_images/1147194688786616322/abw2ST-w_normal.png" TargetMode="External" /><Relationship Id="rId474" Type="http://schemas.openxmlformats.org/officeDocument/2006/relationships/hyperlink" Target="http://pbs.twimg.com/profile_images/508230060633890817/TOm-rzru_normal.jpeg" TargetMode="External" /><Relationship Id="rId475" Type="http://schemas.openxmlformats.org/officeDocument/2006/relationships/hyperlink" Target="http://pbs.twimg.com/profile_images/1157696518461280263/KR2aC_3p_normal.jpg" TargetMode="External" /><Relationship Id="rId476" Type="http://schemas.openxmlformats.org/officeDocument/2006/relationships/hyperlink" Target="http://pbs.twimg.com/profile_images/1161385534406742016/4er2QDCt_normal.jpg" TargetMode="External" /><Relationship Id="rId477" Type="http://schemas.openxmlformats.org/officeDocument/2006/relationships/hyperlink" Target="http://pbs.twimg.com/profile_images/500970847943684096/TP8IR1jQ_normal.jpeg" TargetMode="External" /><Relationship Id="rId478" Type="http://schemas.openxmlformats.org/officeDocument/2006/relationships/hyperlink" Target="http://pbs.twimg.com/profile_images/1161925601370017792/2Tf60rLF_normal.jpg" TargetMode="External" /><Relationship Id="rId479" Type="http://schemas.openxmlformats.org/officeDocument/2006/relationships/hyperlink" Target="http://pbs.twimg.com/profile_images/485531614349254656/7zrZT1fW_normal.jpeg" TargetMode="External" /><Relationship Id="rId480" Type="http://schemas.openxmlformats.org/officeDocument/2006/relationships/hyperlink" Target="http://pbs.twimg.com/profile_images/1156312111531855872/zSih8c0T_normal.jpg" TargetMode="External" /><Relationship Id="rId481" Type="http://schemas.openxmlformats.org/officeDocument/2006/relationships/hyperlink" Target="http://pbs.twimg.com/profile_images/1074513744682774529/HplCIgy8_normal.jpg" TargetMode="External" /><Relationship Id="rId482" Type="http://schemas.openxmlformats.org/officeDocument/2006/relationships/hyperlink" Target="http://pbs.twimg.com/profile_images/1159157488387842053/A9-zbhij_normal.jpg" TargetMode="External" /><Relationship Id="rId483" Type="http://schemas.openxmlformats.org/officeDocument/2006/relationships/hyperlink" Target="http://pbs.twimg.com/profile_images/1139658099705483267/vpj9dxbj_normal.png" TargetMode="External" /><Relationship Id="rId484" Type="http://schemas.openxmlformats.org/officeDocument/2006/relationships/hyperlink" Target="http://pbs.twimg.com/profile_images/901957900486180864/WaugWLao_normal.jpg" TargetMode="External" /><Relationship Id="rId485" Type="http://schemas.openxmlformats.org/officeDocument/2006/relationships/hyperlink" Target="http://pbs.twimg.com/profile_images/1036858169186758657/QOMOOVNv_normal.jpg" TargetMode="External" /><Relationship Id="rId486" Type="http://schemas.openxmlformats.org/officeDocument/2006/relationships/hyperlink" Target="http://pbs.twimg.com/profile_images/1155732599274450944/uvduq_qm_normal.jpg" TargetMode="External" /><Relationship Id="rId487" Type="http://schemas.openxmlformats.org/officeDocument/2006/relationships/hyperlink" Target="http://pbs.twimg.com/profile_images/1361193447/DSC00128_normal.JPG" TargetMode="External" /><Relationship Id="rId488" Type="http://schemas.openxmlformats.org/officeDocument/2006/relationships/hyperlink" Target="http://pbs.twimg.com/profile_images/1161002585240813568/ZOc9fl8m_normal.jpg" TargetMode="External" /><Relationship Id="rId489" Type="http://schemas.openxmlformats.org/officeDocument/2006/relationships/hyperlink" Target="http://pbs.twimg.com/profile_images/730446211107409920/Dkg_d7BI_normal.jpg" TargetMode="External" /><Relationship Id="rId490" Type="http://schemas.openxmlformats.org/officeDocument/2006/relationships/hyperlink" Target="http://pbs.twimg.com/profile_images/460929918/bd382574042d65757a86343439619da0_normal.png" TargetMode="External" /><Relationship Id="rId491" Type="http://schemas.openxmlformats.org/officeDocument/2006/relationships/hyperlink" Target="http://pbs.twimg.com/profile_images/1132105765379026944/HB77qpkB_normal.jpg" TargetMode="External" /><Relationship Id="rId492" Type="http://schemas.openxmlformats.org/officeDocument/2006/relationships/hyperlink" Target="http://pbs.twimg.com/profile_images/782042370808418304/nh-VbCfq_normal.jpg" TargetMode="External" /><Relationship Id="rId493" Type="http://schemas.openxmlformats.org/officeDocument/2006/relationships/hyperlink" Target="http://pbs.twimg.com/profile_images/805882272629063680/NW4bdxmj_normal.jpg" TargetMode="External" /><Relationship Id="rId494" Type="http://schemas.openxmlformats.org/officeDocument/2006/relationships/hyperlink" Target="http://pbs.twimg.com/profile_images/1138854299679756289/qnKLq33A_normal.jpg" TargetMode="External" /><Relationship Id="rId495" Type="http://schemas.openxmlformats.org/officeDocument/2006/relationships/hyperlink" Target="http://pbs.twimg.com/profile_images/1133503439122644992/prB9IIgf_normal.jpg" TargetMode="External" /><Relationship Id="rId496" Type="http://schemas.openxmlformats.org/officeDocument/2006/relationships/hyperlink" Target="http://pbs.twimg.com/profile_images/1159258204481761281/4sycEQpv_normal.jpg" TargetMode="External" /><Relationship Id="rId497" Type="http://schemas.openxmlformats.org/officeDocument/2006/relationships/hyperlink" Target="http://pbs.twimg.com/profile_images/2681181353/447dfa4d255cbfa69c34b3bc8d3db1b9_normal.jpeg" TargetMode="External" /><Relationship Id="rId498" Type="http://schemas.openxmlformats.org/officeDocument/2006/relationships/hyperlink" Target="http://pbs.twimg.com/profile_images/546337093106933761/DYmew9fV_normal.jpeg" TargetMode="External" /><Relationship Id="rId499" Type="http://schemas.openxmlformats.org/officeDocument/2006/relationships/hyperlink" Target="http://pbs.twimg.com/profile_images/1138615482418892800/C3Q0dGqh_normal.jpg" TargetMode="External" /><Relationship Id="rId500" Type="http://schemas.openxmlformats.org/officeDocument/2006/relationships/hyperlink" Target="http://pbs.twimg.com/profile_images/1162800936848437248/wmnfRNGK_normal.jpg" TargetMode="External" /><Relationship Id="rId501" Type="http://schemas.openxmlformats.org/officeDocument/2006/relationships/hyperlink" Target="http://pbs.twimg.com/profile_images/963287482853937152/O7MSowcE_normal.jpg" TargetMode="External" /><Relationship Id="rId502" Type="http://schemas.openxmlformats.org/officeDocument/2006/relationships/hyperlink" Target="http://pbs.twimg.com/profile_images/966009454079684609/6rPptWsI_normal.jpg" TargetMode="External" /><Relationship Id="rId503" Type="http://schemas.openxmlformats.org/officeDocument/2006/relationships/hyperlink" Target="http://pbs.twimg.com/profile_images/903894375616438274/RrMLAJ9S_normal.jpg" TargetMode="External" /><Relationship Id="rId504" Type="http://schemas.openxmlformats.org/officeDocument/2006/relationships/hyperlink" Target="http://pbs.twimg.com/profile_images/1038074664575279104/OSz0fu2P_normal.jpg" TargetMode="External" /><Relationship Id="rId505" Type="http://schemas.openxmlformats.org/officeDocument/2006/relationships/hyperlink" Target="http://pbs.twimg.com/profile_images/820782845861969920/C9lYwHjd_normal.jpg" TargetMode="External" /><Relationship Id="rId506" Type="http://schemas.openxmlformats.org/officeDocument/2006/relationships/hyperlink" Target="http://pbs.twimg.com/profile_images/1085274719186796544/dALtEfH7_normal.jpg" TargetMode="External" /><Relationship Id="rId507" Type="http://schemas.openxmlformats.org/officeDocument/2006/relationships/hyperlink" Target="http://pbs.twimg.com/profile_images/694454219626135553/T2ApGt_j_normal.jpg" TargetMode="External" /><Relationship Id="rId508" Type="http://schemas.openxmlformats.org/officeDocument/2006/relationships/hyperlink" Target="http://pbs.twimg.com/profile_images/1145582822792597505/XUCTWfE1_normal.jpg" TargetMode="External" /><Relationship Id="rId509" Type="http://schemas.openxmlformats.org/officeDocument/2006/relationships/hyperlink" Target="http://pbs.twimg.com/profile_images/1155769260926545920/Is7ncIYS_normal.jpg" TargetMode="External" /><Relationship Id="rId510" Type="http://schemas.openxmlformats.org/officeDocument/2006/relationships/hyperlink" Target="http://pbs.twimg.com/profile_images/472778438630060033/Ck_ZYfkJ_normal.jpeg" TargetMode="External" /><Relationship Id="rId511" Type="http://schemas.openxmlformats.org/officeDocument/2006/relationships/hyperlink" Target="http://pbs.twimg.com/profile_images/902495246306521088/IhBQ1RCB_normal.jpg" TargetMode="External" /><Relationship Id="rId512" Type="http://schemas.openxmlformats.org/officeDocument/2006/relationships/hyperlink" Target="http://pbs.twimg.com/profile_images/968342142367293441/a0UJmmCj_normal.jpg" TargetMode="External" /><Relationship Id="rId513" Type="http://schemas.openxmlformats.org/officeDocument/2006/relationships/hyperlink" Target="http://pbs.twimg.com/profile_images/1907287329/profil-komprimert_normal.jpg" TargetMode="External" /><Relationship Id="rId514" Type="http://schemas.openxmlformats.org/officeDocument/2006/relationships/hyperlink" Target="http://pbs.twimg.com/profile_images/1036937001671512064/A57PiWfC_normal.jpg" TargetMode="External" /><Relationship Id="rId515" Type="http://schemas.openxmlformats.org/officeDocument/2006/relationships/hyperlink" Target="http://pbs.twimg.com/profile_images/1058113779769270277/Lus9iW1r_normal.jpg" TargetMode="External" /><Relationship Id="rId516" Type="http://schemas.openxmlformats.org/officeDocument/2006/relationships/hyperlink" Target="http://pbs.twimg.com/profile_images/1155057273800155136/nvI2hiEB_normal.jpg" TargetMode="External" /><Relationship Id="rId517" Type="http://schemas.openxmlformats.org/officeDocument/2006/relationships/hyperlink" Target="http://pbs.twimg.com/profile_images/655285183843848192/QBigPLbV_normal.jpg" TargetMode="External" /><Relationship Id="rId518" Type="http://schemas.openxmlformats.org/officeDocument/2006/relationships/hyperlink" Target="http://pbs.twimg.com/profile_images/1150531284302737408/XXIl0o46_normal.jpg" TargetMode="External" /><Relationship Id="rId519" Type="http://schemas.openxmlformats.org/officeDocument/2006/relationships/hyperlink" Target="http://pbs.twimg.com/profile_images/1160261732893450240/5Xr0kF1K_normal.jpg" TargetMode="External" /><Relationship Id="rId520" Type="http://schemas.openxmlformats.org/officeDocument/2006/relationships/hyperlink" Target="http://pbs.twimg.com/profile_images/1124980989107802112/v07O_55k_normal.jpg" TargetMode="External" /><Relationship Id="rId521" Type="http://schemas.openxmlformats.org/officeDocument/2006/relationships/hyperlink" Target="http://pbs.twimg.com/profile_images/1145281147657756677/aQiUuzZs_normal.jpg" TargetMode="External" /><Relationship Id="rId522" Type="http://schemas.openxmlformats.org/officeDocument/2006/relationships/hyperlink" Target="http://pbs.twimg.com/profile_images/999575213460226048/_SMBmW45_normal.jpg" TargetMode="External" /><Relationship Id="rId523" Type="http://schemas.openxmlformats.org/officeDocument/2006/relationships/hyperlink" Target="http://pbs.twimg.com/profile_images/1141339247/kul-figur2_normal.png" TargetMode="External" /><Relationship Id="rId524" Type="http://schemas.openxmlformats.org/officeDocument/2006/relationships/hyperlink" Target="http://pbs.twimg.com/profile_images/1153052862492155904/cRfZk-AV_normal.jpg" TargetMode="External" /><Relationship Id="rId525" Type="http://schemas.openxmlformats.org/officeDocument/2006/relationships/hyperlink" Target="http://pbs.twimg.com/profile_images/3318728693/04376ec2a0d6e7a172c67d37637e0d38_normal.jpeg" TargetMode="External" /><Relationship Id="rId526" Type="http://schemas.openxmlformats.org/officeDocument/2006/relationships/hyperlink" Target="http://pbs.twimg.com/profile_images/1111750477895663618/nGAeah3g_normal.jpg" TargetMode="External" /><Relationship Id="rId527" Type="http://schemas.openxmlformats.org/officeDocument/2006/relationships/hyperlink" Target="http://pbs.twimg.com/profile_images/710541804710580225/MwmP2Bmc_normal.jpg" TargetMode="External" /><Relationship Id="rId528" Type="http://schemas.openxmlformats.org/officeDocument/2006/relationships/hyperlink" Target="http://pbs.twimg.com/profile_images/1158266777031335936/9zKQz-4C_normal.jpg" TargetMode="External" /><Relationship Id="rId529" Type="http://schemas.openxmlformats.org/officeDocument/2006/relationships/hyperlink" Target="http://pbs.twimg.com/profile_images/1126644418033983488/wTXf1QEQ_normal.png" TargetMode="External" /><Relationship Id="rId530" Type="http://schemas.openxmlformats.org/officeDocument/2006/relationships/hyperlink" Target="http://pbs.twimg.com/profile_images/984918607200169986/xoPgBPgO_normal.jpg" TargetMode="External" /><Relationship Id="rId531" Type="http://schemas.openxmlformats.org/officeDocument/2006/relationships/hyperlink" Target="http://pbs.twimg.com/profile_images/517892129021231104/5TZFJG-F_normal.jpeg" TargetMode="External" /><Relationship Id="rId532" Type="http://schemas.openxmlformats.org/officeDocument/2006/relationships/hyperlink" Target="http://pbs.twimg.com/profile_images/1081866755130175490/r9qvM_OK_normal.jpg" TargetMode="External" /><Relationship Id="rId533" Type="http://schemas.openxmlformats.org/officeDocument/2006/relationships/hyperlink" Target="http://pbs.twimg.com/profile_images/1143139053396791298/AVy0k2Vf_normal.png" TargetMode="External" /><Relationship Id="rId534" Type="http://schemas.openxmlformats.org/officeDocument/2006/relationships/hyperlink" Target="http://pbs.twimg.com/profile_images/1153662708266557440/DB0Biu7Q_normal.jpg" TargetMode="External" /><Relationship Id="rId535" Type="http://schemas.openxmlformats.org/officeDocument/2006/relationships/hyperlink" Target="http://pbs.twimg.com/profile_images/1139193086364520449/6Uj1qmNe_normal.jpg" TargetMode="External" /><Relationship Id="rId536" Type="http://schemas.openxmlformats.org/officeDocument/2006/relationships/hyperlink" Target="http://pbs.twimg.com/profile_images/1137442362236571653/7VjWv-B3_normal.png" TargetMode="External" /><Relationship Id="rId537" Type="http://schemas.openxmlformats.org/officeDocument/2006/relationships/hyperlink" Target="http://pbs.twimg.com/profile_images/670646552612868098/8R7lhnnq_normal.jpg" TargetMode="External" /><Relationship Id="rId538" Type="http://schemas.openxmlformats.org/officeDocument/2006/relationships/hyperlink" Target="http://pbs.twimg.com/profile_images/1136306747126063106/bndpPNQ3_normal.jpg" TargetMode="External" /><Relationship Id="rId539" Type="http://schemas.openxmlformats.org/officeDocument/2006/relationships/hyperlink" Target="http://pbs.twimg.com/profile_images/1132066778379673600/DLoyM4Ey_normal.jpg" TargetMode="External" /><Relationship Id="rId540" Type="http://schemas.openxmlformats.org/officeDocument/2006/relationships/hyperlink" Target="http://pbs.twimg.com/profile_images/1128591877324857344/SnZVPq1t_normal.jpg" TargetMode="External" /><Relationship Id="rId541" Type="http://schemas.openxmlformats.org/officeDocument/2006/relationships/hyperlink" Target="http://pbs.twimg.com/profile_images/1156639507372019712/VkhtnWt5_normal.jpg" TargetMode="External" /><Relationship Id="rId542" Type="http://schemas.openxmlformats.org/officeDocument/2006/relationships/hyperlink" Target="http://pbs.twimg.com/profile_images/1141638516532756480/cB0TUy5O_normal.jpg" TargetMode="External" /><Relationship Id="rId543" Type="http://schemas.openxmlformats.org/officeDocument/2006/relationships/hyperlink" Target="http://pbs.twimg.com/profile_images/1009394262075756544/h2iEOFlf_normal.jpg" TargetMode="External" /><Relationship Id="rId544" Type="http://schemas.openxmlformats.org/officeDocument/2006/relationships/hyperlink" Target="http://pbs.twimg.com/profile_images/1114629105226518528/gzLmbybQ_normal.jpg" TargetMode="External" /><Relationship Id="rId545" Type="http://schemas.openxmlformats.org/officeDocument/2006/relationships/hyperlink" Target="http://pbs.twimg.com/profile_images/1047278632635432963/-zbMVwP8_normal.jpg" TargetMode="External" /><Relationship Id="rId546" Type="http://schemas.openxmlformats.org/officeDocument/2006/relationships/hyperlink" Target="http://pbs.twimg.com/profile_images/1066095478050353152/bn5s8n2C_normal.jpg" TargetMode="External" /><Relationship Id="rId547" Type="http://schemas.openxmlformats.org/officeDocument/2006/relationships/hyperlink" Target="http://pbs.twimg.com/profile_images/1075618295590596609/NbQX8Ptb_normal.jpg" TargetMode="External" /><Relationship Id="rId548" Type="http://schemas.openxmlformats.org/officeDocument/2006/relationships/hyperlink" Target="http://pbs.twimg.com/profile_images/959424749817552896/NjFbL-ms_normal.jpg" TargetMode="External" /><Relationship Id="rId549" Type="http://schemas.openxmlformats.org/officeDocument/2006/relationships/hyperlink" Target="http://abs.twimg.com/sticky/default_profile_images/default_profile_normal.png" TargetMode="External" /><Relationship Id="rId550" Type="http://schemas.openxmlformats.org/officeDocument/2006/relationships/hyperlink" Target="http://pbs.twimg.com/profile_images/586500040849403904/crle6Hxh_normal.jpg" TargetMode="External" /><Relationship Id="rId551" Type="http://schemas.openxmlformats.org/officeDocument/2006/relationships/hyperlink" Target="http://pbs.twimg.com/profile_images/905078304604073984/lhJOQT5m_normal.jpg" TargetMode="External" /><Relationship Id="rId552" Type="http://schemas.openxmlformats.org/officeDocument/2006/relationships/hyperlink" Target="http://pbs.twimg.com/profile_images/1162358512535707650/AW8XtZqx_normal.jpg" TargetMode="External" /><Relationship Id="rId553" Type="http://schemas.openxmlformats.org/officeDocument/2006/relationships/hyperlink" Target="http://pbs.twimg.com/profile_images/965939263761137664/xqIZfysG_normal.jpg" TargetMode="External" /><Relationship Id="rId554" Type="http://schemas.openxmlformats.org/officeDocument/2006/relationships/hyperlink" Target="http://pbs.twimg.com/profile_images/847064900283326465/M33taUN5_normal.jpg" TargetMode="External" /><Relationship Id="rId555" Type="http://schemas.openxmlformats.org/officeDocument/2006/relationships/hyperlink" Target="http://pbs.twimg.com/profile_images/673585343866806273/KjTxHv5c_normal.jpg" TargetMode="External" /><Relationship Id="rId556" Type="http://schemas.openxmlformats.org/officeDocument/2006/relationships/hyperlink" Target="http://pbs.twimg.com/profile_images/1147411254803337217/z5Y5E-Cn_normal.png" TargetMode="External" /><Relationship Id="rId557" Type="http://schemas.openxmlformats.org/officeDocument/2006/relationships/hyperlink" Target="http://pbs.twimg.com/profile_images/1030871190888480769/xkgBf8eu_normal.jpg" TargetMode="External" /><Relationship Id="rId558" Type="http://schemas.openxmlformats.org/officeDocument/2006/relationships/hyperlink" Target="http://pbs.twimg.com/profile_images/1059146154858950656/jNiOBur7_normal.jpg" TargetMode="External" /><Relationship Id="rId559" Type="http://schemas.openxmlformats.org/officeDocument/2006/relationships/hyperlink" Target="http://pbs.twimg.com/profile_images/984371345994772480/04b1mHI4_normal.jpg" TargetMode="External" /><Relationship Id="rId560" Type="http://schemas.openxmlformats.org/officeDocument/2006/relationships/hyperlink" Target="http://pbs.twimg.com/profile_images/511086795585355777/u75bFZrw_normal.jpeg" TargetMode="External" /><Relationship Id="rId561" Type="http://schemas.openxmlformats.org/officeDocument/2006/relationships/hyperlink" Target="http://pbs.twimg.com/profile_images/608911697428905984/sMJWEbtF_normal.jpg" TargetMode="External" /><Relationship Id="rId562" Type="http://schemas.openxmlformats.org/officeDocument/2006/relationships/hyperlink" Target="http://pbs.twimg.com/profile_images/2583093721/qvvb64see5i9ez4pae94_normal.jpeg" TargetMode="External" /><Relationship Id="rId563" Type="http://schemas.openxmlformats.org/officeDocument/2006/relationships/hyperlink" Target="http://pbs.twimg.com/profile_images/1121692256069505025/HP5zRyM0_normal.jpg" TargetMode="External" /><Relationship Id="rId564" Type="http://schemas.openxmlformats.org/officeDocument/2006/relationships/hyperlink" Target="http://pbs.twimg.com/profile_images/1058061678678601728/C9Ovq9XR_normal.jpg" TargetMode="External" /><Relationship Id="rId565" Type="http://schemas.openxmlformats.org/officeDocument/2006/relationships/hyperlink" Target="http://pbs.twimg.com/profile_images/965611480434577408/pl6uipva_normal.jpg" TargetMode="External" /><Relationship Id="rId566" Type="http://schemas.openxmlformats.org/officeDocument/2006/relationships/hyperlink" Target="http://pbs.twimg.com/profile_images/1076764291838210048/9aBWJHrY_normal.jpg" TargetMode="External" /><Relationship Id="rId567" Type="http://schemas.openxmlformats.org/officeDocument/2006/relationships/hyperlink" Target="http://pbs.twimg.com/profile_images/1124810452205223936/wyqrX0g3_normal.jpg" TargetMode="External" /><Relationship Id="rId568" Type="http://schemas.openxmlformats.org/officeDocument/2006/relationships/hyperlink" Target="http://pbs.twimg.com/profile_images/1112447740179554305/TRnHcpB8_normal.png" TargetMode="External" /><Relationship Id="rId569" Type="http://schemas.openxmlformats.org/officeDocument/2006/relationships/hyperlink" Target="http://pbs.twimg.com/profile_images/985164380835860480/Ub9xUIMw_normal.jpg" TargetMode="External" /><Relationship Id="rId570" Type="http://schemas.openxmlformats.org/officeDocument/2006/relationships/hyperlink" Target="http://pbs.twimg.com/profile_images/948981304699379712/G-lhwtFt_normal.jpg" TargetMode="External" /><Relationship Id="rId571" Type="http://schemas.openxmlformats.org/officeDocument/2006/relationships/hyperlink" Target="http://pbs.twimg.com/profile_images/1007226087955402752/gkJ9YS_6_normal.jpg" TargetMode="External" /><Relationship Id="rId572" Type="http://schemas.openxmlformats.org/officeDocument/2006/relationships/hyperlink" Target="http://pbs.twimg.com/profile_images/577967345034870784/cVc0Euad_normal.jpeg" TargetMode="External" /><Relationship Id="rId573" Type="http://schemas.openxmlformats.org/officeDocument/2006/relationships/hyperlink" Target="http://pbs.twimg.com/profile_images/714043199132712961/vi0HOaiv_normal.jpg" TargetMode="External" /><Relationship Id="rId574" Type="http://schemas.openxmlformats.org/officeDocument/2006/relationships/hyperlink" Target="http://pbs.twimg.com/profile_images/1133005925730672642/q0IL02tQ_normal.png" TargetMode="External" /><Relationship Id="rId575" Type="http://schemas.openxmlformats.org/officeDocument/2006/relationships/hyperlink" Target="http://pbs.twimg.com/profile_images/1125860444436975616/8gnh55TZ_normal.jpg" TargetMode="External" /><Relationship Id="rId576" Type="http://schemas.openxmlformats.org/officeDocument/2006/relationships/hyperlink" Target="http://pbs.twimg.com/profile_images/1131823575281930242/m0SpnEWY_normal.jpg" TargetMode="External" /><Relationship Id="rId577" Type="http://schemas.openxmlformats.org/officeDocument/2006/relationships/hyperlink" Target="http://pbs.twimg.com/profile_images/871055827993546753/PHvH7hD0_normal.jpg" TargetMode="External" /><Relationship Id="rId578" Type="http://schemas.openxmlformats.org/officeDocument/2006/relationships/hyperlink" Target="http://pbs.twimg.com/profile_images/645858352950460416/L4n3hvPM_normal.jpg" TargetMode="External" /><Relationship Id="rId579" Type="http://schemas.openxmlformats.org/officeDocument/2006/relationships/hyperlink" Target="http://pbs.twimg.com/profile_images/983647596999737345/fEENoj05_normal.jpg" TargetMode="External" /><Relationship Id="rId580" Type="http://schemas.openxmlformats.org/officeDocument/2006/relationships/hyperlink" Target="http://pbs.twimg.com/profile_images/865144750227152896/lNb1yECw_normal.jpg" TargetMode="External" /><Relationship Id="rId581" Type="http://schemas.openxmlformats.org/officeDocument/2006/relationships/hyperlink" Target="http://pbs.twimg.com/profile_images/704228707922219008/p6o_Qb75_normal.jpg" TargetMode="External" /><Relationship Id="rId582" Type="http://schemas.openxmlformats.org/officeDocument/2006/relationships/hyperlink" Target="http://pbs.twimg.com/profile_images/1082315152874242058/L8J67S6U_normal.jpg" TargetMode="External" /><Relationship Id="rId583" Type="http://schemas.openxmlformats.org/officeDocument/2006/relationships/hyperlink" Target="http://pbs.twimg.com/profile_images/1107362831924637697/sE6Mkm6v_normal.png" TargetMode="External" /><Relationship Id="rId584" Type="http://schemas.openxmlformats.org/officeDocument/2006/relationships/hyperlink" Target="http://pbs.twimg.com/profile_images/1153008962670858241/Ez9sxphh_normal.jpg" TargetMode="External" /><Relationship Id="rId585" Type="http://schemas.openxmlformats.org/officeDocument/2006/relationships/hyperlink" Target="http://pbs.twimg.com/profile_images/422378225/n574737088_3038_normal.jpg" TargetMode="External" /><Relationship Id="rId586" Type="http://schemas.openxmlformats.org/officeDocument/2006/relationships/hyperlink" Target="http://pbs.twimg.com/profile_images/1000873869228552193/RiOi-P6c_normal.jpg" TargetMode="External" /><Relationship Id="rId587" Type="http://schemas.openxmlformats.org/officeDocument/2006/relationships/hyperlink" Target="http://abs.twimg.com/sticky/default_profile_images/default_profile_normal.png" TargetMode="External" /><Relationship Id="rId588" Type="http://schemas.openxmlformats.org/officeDocument/2006/relationships/hyperlink" Target="http://pbs.twimg.com/profile_images/392726189/ernatwitter_normal.jpg" TargetMode="External" /><Relationship Id="rId589" Type="http://schemas.openxmlformats.org/officeDocument/2006/relationships/hyperlink" Target="http://pbs.twimg.com/profile_images/610523185218494464/bRCRjzQB_normal.jpg" TargetMode="External" /><Relationship Id="rId590" Type="http://schemas.openxmlformats.org/officeDocument/2006/relationships/hyperlink" Target="http://abs.twimg.com/sticky/default_profile_images/default_profile_normal.png" TargetMode="External" /><Relationship Id="rId591" Type="http://schemas.openxmlformats.org/officeDocument/2006/relationships/hyperlink" Target="http://pbs.twimg.com/profile_images/1135584631896588289/8S4_gfWk_normal.jpg" TargetMode="External" /><Relationship Id="rId592" Type="http://schemas.openxmlformats.org/officeDocument/2006/relationships/hyperlink" Target="http://pbs.twimg.com/profile_images/1151409434394013697/fsEhNnYI_normal.jpg" TargetMode="External" /><Relationship Id="rId593" Type="http://schemas.openxmlformats.org/officeDocument/2006/relationships/hyperlink" Target="http://pbs.twimg.com/profile_images/1153025965146222592/2Sj9UZIY_normal.jpg" TargetMode="External" /><Relationship Id="rId594" Type="http://schemas.openxmlformats.org/officeDocument/2006/relationships/hyperlink" Target="http://pbs.twimg.com/profile_images/1082633921152602112/eT_CJ4n__normal.jpg" TargetMode="External" /><Relationship Id="rId595" Type="http://schemas.openxmlformats.org/officeDocument/2006/relationships/hyperlink" Target="http://pbs.twimg.com/profile_images/1060507043302465536/xZ6VwKo7_normal.jpg" TargetMode="External" /><Relationship Id="rId596" Type="http://schemas.openxmlformats.org/officeDocument/2006/relationships/hyperlink" Target="http://pbs.twimg.com/profile_images/1042875496596484098/0skOtKs4_normal.jpg" TargetMode="External" /><Relationship Id="rId597" Type="http://schemas.openxmlformats.org/officeDocument/2006/relationships/hyperlink" Target="http://pbs.twimg.com/profile_images/1157569220965752832/fVzIQ5Uz_normal.jpg" TargetMode="External" /><Relationship Id="rId598" Type="http://schemas.openxmlformats.org/officeDocument/2006/relationships/hyperlink" Target="http://pbs.twimg.com/profile_images/639548820892717056/tmwKKrl7_normal.jpg" TargetMode="External" /><Relationship Id="rId599" Type="http://schemas.openxmlformats.org/officeDocument/2006/relationships/hyperlink" Target="http://pbs.twimg.com/profile_images/1138379698940063744/VTxbhTdp_normal.jpg" TargetMode="External" /><Relationship Id="rId600" Type="http://schemas.openxmlformats.org/officeDocument/2006/relationships/hyperlink" Target="http://pbs.twimg.com/profile_images/1149835838617989120/dcOrcTYX_normal.jpg" TargetMode="External" /><Relationship Id="rId601" Type="http://schemas.openxmlformats.org/officeDocument/2006/relationships/hyperlink" Target="http://pbs.twimg.com/profile_images/1151196854769606660/Uh7h_4qr_normal.jpg" TargetMode="External" /><Relationship Id="rId602" Type="http://schemas.openxmlformats.org/officeDocument/2006/relationships/hyperlink" Target="http://pbs.twimg.com/profile_images/1129661748653563907/Trp5tg7i_normal.jpg" TargetMode="External" /><Relationship Id="rId603" Type="http://schemas.openxmlformats.org/officeDocument/2006/relationships/hyperlink" Target="http://pbs.twimg.com/profile_images/1132437849884766208/3bVRS-ft_normal.jpg" TargetMode="External" /><Relationship Id="rId604" Type="http://schemas.openxmlformats.org/officeDocument/2006/relationships/hyperlink" Target="http://pbs.twimg.com/profile_images/1157009381172682752/pY0ySH1D_normal.jpg" TargetMode="External" /><Relationship Id="rId605" Type="http://schemas.openxmlformats.org/officeDocument/2006/relationships/hyperlink" Target="http://pbs.twimg.com/profile_images/1154554082058801152/7IQCyuh7_normal.jpg" TargetMode="External" /><Relationship Id="rId606" Type="http://schemas.openxmlformats.org/officeDocument/2006/relationships/hyperlink" Target="http://pbs.twimg.com/profile_images/992499805711753217/8kNOcl9K_normal.jpg" TargetMode="External" /><Relationship Id="rId607" Type="http://schemas.openxmlformats.org/officeDocument/2006/relationships/hyperlink" Target="http://abs.twimg.com/sticky/default_profile_images/default_profile_normal.png" TargetMode="External" /><Relationship Id="rId608" Type="http://schemas.openxmlformats.org/officeDocument/2006/relationships/hyperlink" Target="http://pbs.twimg.com/profile_images/1136697278914342912/uDoYAh8z_normal.png" TargetMode="External" /><Relationship Id="rId609" Type="http://schemas.openxmlformats.org/officeDocument/2006/relationships/hyperlink" Target="http://pbs.twimg.com/profile_images/1006571107883810824/atSHdWrc_normal.jpg" TargetMode="External" /><Relationship Id="rId610" Type="http://schemas.openxmlformats.org/officeDocument/2006/relationships/hyperlink" Target="http://pbs.twimg.com/profile_images/1055446989004042240/y_QrEZxJ_normal.jpg" TargetMode="External" /><Relationship Id="rId611" Type="http://schemas.openxmlformats.org/officeDocument/2006/relationships/hyperlink" Target="http://pbs.twimg.com/profile_images/978193651645014016/CoBT-B2z_normal.jpg" TargetMode="External" /><Relationship Id="rId612" Type="http://schemas.openxmlformats.org/officeDocument/2006/relationships/hyperlink" Target="http://pbs.twimg.com/profile_images/1077674268996132864/EOqJhuR4_normal.jpg" TargetMode="External" /><Relationship Id="rId613" Type="http://schemas.openxmlformats.org/officeDocument/2006/relationships/hyperlink" Target="http://pbs.twimg.com/profile_images/1133398385766129665/3TS-WUbC_normal.jpg" TargetMode="External" /><Relationship Id="rId614" Type="http://schemas.openxmlformats.org/officeDocument/2006/relationships/hyperlink" Target="http://pbs.twimg.com/profile_images/822923875612762114/wS6kuzNo_normal.jpg" TargetMode="External" /><Relationship Id="rId615" Type="http://schemas.openxmlformats.org/officeDocument/2006/relationships/hyperlink" Target="http://abs.twimg.com/sticky/default_profile_images/default_profile_normal.png" TargetMode="External" /><Relationship Id="rId616" Type="http://schemas.openxmlformats.org/officeDocument/2006/relationships/hyperlink" Target="http://pbs.twimg.com/profile_images/945707393048023040/r2FJL1LD_normal.jpg" TargetMode="External" /><Relationship Id="rId617" Type="http://schemas.openxmlformats.org/officeDocument/2006/relationships/hyperlink" Target="http://pbs.twimg.com/profile_images/1095358106391986176/Sc_bUJEy_normal.jpg" TargetMode="External" /><Relationship Id="rId618" Type="http://schemas.openxmlformats.org/officeDocument/2006/relationships/hyperlink" Target="http://pbs.twimg.com/profile_images/1031087912216154112/B7cYwgtk_normal.jpg" TargetMode="External" /><Relationship Id="rId619" Type="http://schemas.openxmlformats.org/officeDocument/2006/relationships/hyperlink" Target="http://pbs.twimg.com/profile_images/1116900970011799552/SVC_4wbu_normal.png" TargetMode="External" /><Relationship Id="rId620" Type="http://schemas.openxmlformats.org/officeDocument/2006/relationships/hyperlink" Target="http://pbs.twimg.com/profile_images/989218356560580613/kaaF8ocD_normal.jpg" TargetMode="External" /><Relationship Id="rId621" Type="http://schemas.openxmlformats.org/officeDocument/2006/relationships/hyperlink" Target="http://pbs.twimg.com/profile_images/898575863410601984/dBxCWaFf_normal.jpg" TargetMode="External" /><Relationship Id="rId622" Type="http://schemas.openxmlformats.org/officeDocument/2006/relationships/hyperlink" Target="http://pbs.twimg.com/profile_images/1066319274590040065/f4RWAJrD_normal.jpg" TargetMode="External" /><Relationship Id="rId623" Type="http://schemas.openxmlformats.org/officeDocument/2006/relationships/hyperlink" Target="http://pbs.twimg.com/profile_images/1054870016703705089/kemiJnf0_normal.jpg" TargetMode="External" /><Relationship Id="rId624" Type="http://schemas.openxmlformats.org/officeDocument/2006/relationships/hyperlink" Target="http://pbs.twimg.com/profile_images/1146530968976728064/KDWy3vtB_normal.png" TargetMode="External" /><Relationship Id="rId625" Type="http://schemas.openxmlformats.org/officeDocument/2006/relationships/hyperlink" Target="http://pbs.twimg.com/profile_images/746380534809518080/mhN6QjLT_normal.jpg" TargetMode="External" /><Relationship Id="rId626" Type="http://schemas.openxmlformats.org/officeDocument/2006/relationships/hyperlink" Target="http://pbs.twimg.com/profile_images/416704181756784640/U1eVAncQ_normal.jpeg" TargetMode="External" /><Relationship Id="rId627" Type="http://schemas.openxmlformats.org/officeDocument/2006/relationships/hyperlink" Target="http://pbs.twimg.com/profile_images/1156165316113784833/NH5JsChC_normal.jpg" TargetMode="External" /><Relationship Id="rId628" Type="http://schemas.openxmlformats.org/officeDocument/2006/relationships/hyperlink" Target="http://pbs.twimg.com/profile_images/1031546022860873728/SVdqXkPQ_normal.jpg" TargetMode="External" /><Relationship Id="rId629" Type="http://schemas.openxmlformats.org/officeDocument/2006/relationships/hyperlink" Target="http://pbs.twimg.com/profile_images/1156162527753117697/GndWUDQh_normal.jpg" TargetMode="External" /><Relationship Id="rId630" Type="http://schemas.openxmlformats.org/officeDocument/2006/relationships/hyperlink" Target="http://abs.twimg.com/sticky/default_profile_images/default_profile_normal.png" TargetMode="External" /><Relationship Id="rId631" Type="http://schemas.openxmlformats.org/officeDocument/2006/relationships/hyperlink" Target="http://pbs.twimg.com/profile_images/1125085403839651842/dOpjZSFF_normal.jpg" TargetMode="External" /><Relationship Id="rId632" Type="http://schemas.openxmlformats.org/officeDocument/2006/relationships/hyperlink" Target="http://pbs.twimg.com/profile_images/1162640625143095296/2LtZkeoL_normal.jpg" TargetMode="External" /><Relationship Id="rId633" Type="http://schemas.openxmlformats.org/officeDocument/2006/relationships/hyperlink" Target="http://pbs.twimg.com/profile_images/1125355368429887489/G5e0TcBF_normal.jpg" TargetMode="External" /><Relationship Id="rId634" Type="http://schemas.openxmlformats.org/officeDocument/2006/relationships/hyperlink" Target="http://pbs.twimg.com/profile_images/1151281954484031489/mtgX5szv_normal.jpg" TargetMode="External" /><Relationship Id="rId635" Type="http://schemas.openxmlformats.org/officeDocument/2006/relationships/hyperlink" Target="http://pbs.twimg.com/profile_images/1162823277481533445/td1aBd2G_normal.jpg" TargetMode="External" /><Relationship Id="rId636" Type="http://schemas.openxmlformats.org/officeDocument/2006/relationships/hyperlink" Target="https://twitter.com/attiandersson" TargetMode="External" /><Relationship Id="rId637" Type="http://schemas.openxmlformats.org/officeDocument/2006/relationships/hyperlink" Target="https://twitter.com/bladetledare" TargetMode="External" /><Relationship Id="rId638" Type="http://schemas.openxmlformats.org/officeDocument/2006/relationships/hyperlink" Target="https://twitter.com/solsjo" TargetMode="External" /><Relationship Id="rId639" Type="http://schemas.openxmlformats.org/officeDocument/2006/relationships/hyperlink" Target="https://twitter.com/erikniva" TargetMode="External" /><Relationship Id="rId640" Type="http://schemas.openxmlformats.org/officeDocument/2006/relationships/hyperlink" Target="https://twitter.com/erik_helmerson" TargetMode="External" /><Relationship Id="rId641" Type="http://schemas.openxmlformats.org/officeDocument/2006/relationships/hyperlink" Target="https://twitter.com/andreascervenka" TargetMode="External" /><Relationship Id="rId642" Type="http://schemas.openxmlformats.org/officeDocument/2006/relationships/hyperlink" Target="https://twitter.com/aminamnzr" TargetMode="External" /><Relationship Id="rId643" Type="http://schemas.openxmlformats.org/officeDocument/2006/relationships/hyperlink" Target="https://twitter.com/oisincantwell" TargetMode="External" /><Relationship Id="rId644" Type="http://schemas.openxmlformats.org/officeDocument/2006/relationships/hyperlink" Target="https://twitter.com/johangjohansson" TargetMode="External" /><Relationship Id="rId645" Type="http://schemas.openxmlformats.org/officeDocument/2006/relationships/hyperlink" Target="https://twitter.com/jgynnhammar" TargetMode="External" /><Relationship Id="rId646" Type="http://schemas.openxmlformats.org/officeDocument/2006/relationships/hyperlink" Target="https://twitter.com/abrahamsson_sv" TargetMode="External" /><Relationship Id="rId647" Type="http://schemas.openxmlformats.org/officeDocument/2006/relationships/hyperlink" Target="https://twitter.com/christersfeir" TargetMode="External" /><Relationship Id="rId648" Type="http://schemas.openxmlformats.org/officeDocument/2006/relationships/hyperlink" Target="https://twitter.com/karpstryparn_ii" TargetMode="External" /><Relationship Id="rId649" Type="http://schemas.openxmlformats.org/officeDocument/2006/relationships/hyperlink" Target="https://twitter.com/rektorhamid" TargetMode="External" /><Relationship Id="rId650" Type="http://schemas.openxmlformats.org/officeDocument/2006/relationships/hyperlink" Target="https://twitter.com/fransmeyer" TargetMode="External" /><Relationship Id="rId651" Type="http://schemas.openxmlformats.org/officeDocument/2006/relationships/hyperlink" Target="https://twitter.com/mortenstinus" TargetMode="External" /><Relationship Id="rId652" Type="http://schemas.openxmlformats.org/officeDocument/2006/relationships/hyperlink" Target="https://twitter.com/eerolasami" TargetMode="External" /><Relationship Id="rId653" Type="http://schemas.openxmlformats.org/officeDocument/2006/relationships/hyperlink" Target="https://twitter.com/varisverkosto" TargetMode="External" /><Relationship Id="rId654" Type="http://schemas.openxmlformats.org/officeDocument/2006/relationships/hyperlink" Target="https://twitter.com/protestera_mera" TargetMode="External" /><Relationship Id="rId655" Type="http://schemas.openxmlformats.org/officeDocument/2006/relationships/hyperlink" Target="https://twitter.com/hgtvp_msga" TargetMode="External" /><Relationship Id="rId656" Type="http://schemas.openxmlformats.org/officeDocument/2006/relationships/hyperlink" Target="https://twitter.com/holmqvist_nf" TargetMode="External" /><Relationship Id="rId657" Type="http://schemas.openxmlformats.org/officeDocument/2006/relationships/hyperlink" Target="https://twitter.com/marizanti" TargetMode="External" /><Relationship Id="rId658" Type="http://schemas.openxmlformats.org/officeDocument/2006/relationships/hyperlink" Target="https://twitter.com/elizabethhahita" TargetMode="External" /><Relationship Id="rId659" Type="http://schemas.openxmlformats.org/officeDocument/2006/relationships/hyperlink" Target="https://twitter.com/lightroom03" TargetMode="External" /><Relationship Id="rId660" Type="http://schemas.openxmlformats.org/officeDocument/2006/relationships/hyperlink" Target="https://twitter.com/notofnandeu" TargetMode="External" /><Relationship Id="rId661" Type="http://schemas.openxmlformats.org/officeDocument/2006/relationships/hyperlink" Target="https://twitter.com/kimthecynic" TargetMode="External" /><Relationship Id="rId662" Type="http://schemas.openxmlformats.org/officeDocument/2006/relationships/hyperlink" Target="https://twitter.com/sagajo" TargetMode="External" /><Relationship Id="rId663" Type="http://schemas.openxmlformats.org/officeDocument/2006/relationships/hyperlink" Target="https://twitter.com/robin_bockman" TargetMode="External" /><Relationship Id="rId664" Type="http://schemas.openxmlformats.org/officeDocument/2006/relationships/hyperlink" Target="https://twitter.com/broaddict2" TargetMode="External" /><Relationship Id="rId665" Type="http://schemas.openxmlformats.org/officeDocument/2006/relationships/hyperlink" Target="https://twitter.com/mikkikauste" TargetMode="External" /><Relationship Id="rId666" Type="http://schemas.openxmlformats.org/officeDocument/2006/relationships/hyperlink" Target="https://twitter.com/freddiwaselius" TargetMode="External" /><Relationship Id="rId667" Type="http://schemas.openxmlformats.org/officeDocument/2006/relationships/hyperlink" Target="https://twitter.com/makelamika" TargetMode="External" /><Relationship Id="rId668" Type="http://schemas.openxmlformats.org/officeDocument/2006/relationships/hyperlink" Target="https://twitter.com/runriste" TargetMode="External" /><Relationship Id="rId669" Type="http://schemas.openxmlformats.org/officeDocument/2006/relationships/hyperlink" Target="https://twitter.com/stefanlun" TargetMode="External" /><Relationship Id="rId670" Type="http://schemas.openxmlformats.org/officeDocument/2006/relationships/hyperlink" Target="https://twitter.com/par_oberg" TargetMode="External" /><Relationship Id="rId671" Type="http://schemas.openxmlformats.org/officeDocument/2006/relationships/hyperlink" Target="https://twitter.com/dalmas69166141" TargetMode="External" /><Relationship Id="rId672" Type="http://schemas.openxmlformats.org/officeDocument/2006/relationships/hyperlink" Target="https://twitter.com/koshermackan" TargetMode="External" /><Relationship Id="rId673" Type="http://schemas.openxmlformats.org/officeDocument/2006/relationships/hyperlink" Target="https://twitter.com/olavmosfjell" TargetMode="External" /><Relationship Id="rId674" Type="http://schemas.openxmlformats.org/officeDocument/2006/relationships/hyperlink" Target="https://twitter.com/holdkjeftayat" TargetMode="External" /><Relationship Id="rId675" Type="http://schemas.openxmlformats.org/officeDocument/2006/relationships/hyperlink" Target="https://twitter.com/timoriikonen67" TargetMode="External" /><Relationship Id="rId676" Type="http://schemas.openxmlformats.org/officeDocument/2006/relationships/hyperlink" Target="https://twitter.com/suomisos" TargetMode="External" /><Relationship Id="rId677" Type="http://schemas.openxmlformats.org/officeDocument/2006/relationships/hyperlink" Target="https://twitter.com/batcheeba" TargetMode="External" /><Relationship Id="rId678" Type="http://schemas.openxmlformats.org/officeDocument/2006/relationships/hyperlink" Target="https://twitter.com/olavtorvund" TargetMode="External" /><Relationship Id="rId679" Type="http://schemas.openxmlformats.org/officeDocument/2006/relationships/hyperlink" Target="https://twitter.com/mohamabd86" TargetMode="External" /><Relationship Id="rId680" Type="http://schemas.openxmlformats.org/officeDocument/2006/relationships/hyperlink" Target="https://twitter.com/stigfostervold" TargetMode="External" /><Relationship Id="rId681" Type="http://schemas.openxmlformats.org/officeDocument/2006/relationships/hyperlink" Target="https://twitter.com/syklemil" TargetMode="External" /><Relationship Id="rId682" Type="http://schemas.openxmlformats.org/officeDocument/2006/relationships/hyperlink" Target="https://twitter.com/muihonlau" TargetMode="External" /><Relationship Id="rId683" Type="http://schemas.openxmlformats.org/officeDocument/2006/relationships/hyperlink" Target="https://twitter.com/haakon_d" TargetMode="External" /><Relationship Id="rId684" Type="http://schemas.openxmlformats.org/officeDocument/2006/relationships/hyperlink" Target="https://twitter.com/vhd_feminist" TargetMode="External" /><Relationship Id="rId685" Type="http://schemas.openxmlformats.org/officeDocument/2006/relationships/hyperlink" Target="https://twitter.com/ayaanle_bdi" TargetMode="External" /><Relationship Id="rId686" Type="http://schemas.openxmlformats.org/officeDocument/2006/relationships/hyperlink" Target="https://twitter.com/fykomfei" TargetMode="External" /><Relationship Id="rId687" Type="http://schemas.openxmlformats.org/officeDocument/2006/relationships/hyperlink" Target="https://twitter.com/dunyadufria" TargetMode="External" /><Relationship Id="rId688" Type="http://schemas.openxmlformats.org/officeDocument/2006/relationships/hyperlink" Target="https://twitter.com/johanpolisbd" TargetMode="External" /><Relationship Id="rId689" Type="http://schemas.openxmlformats.org/officeDocument/2006/relationships/hyperlink" Target="https://twitter.com/gunleik" TargetMode="External" /><Relationship Id="rId690" Type="http://schemas.openxmlformats.org/officeDocument/2006/relationships/hyperlink" Target="https://twitter.com/unrealfredrik" TargetMode="External" /><Relationship Id="rId691" Type="http://schemas.openxmlformats.org/officeDocument/2006/relationships/hyperlink" Target="https://twitter.com/agenttuna" TargetMode="External" /><Relationship Id="rId692" Type="http://schemas.openxmlformats.org/officeDocument/2006/relationships/hyperlink" Target="https://twitter.com/solgranat" TargetMode="External" /><Relationship Id="rId693" Type="http://schemas.openxmlformats.org/officeDocument/2006/relationships/hyperlink" Target="https://twitter.com/philanthropizt" TargetMode="External" /><Relationship Id="rId694" Type="http://schemas.openxmlformats.org/officeDocument/2006/relationships/hyperlink" Target="https://twitter.com/iiiiii_x_iiiiii" TargetMode="External" /><Relationship Id="rId695" Type="http://schemas.openxmlformats.org/officeDocument/2006/relationships/hyperlink" Target="https://twitter.com/makedni" TargetMode="External" /><Relationship Id="rId696" Type="http://schemas.openxmlformats.org/officeDocument/2006/relationships/hyperlink" Target="https://twitter.com/hanifbali" TargetMode="External" /><Relationship Id="rId697" Type="http://schemas.openxmlformats.org/officeDocument/2006/relationships/hyperlink" Target="https://twitter.com/mr_anderzson" TargetMode="External" /><Relationship Id="rId698" Type="http://schemas.openxmlformats.org/officeDocument/2006/relationships/hyperlink" Target="https://twitter.com/atinaj01" TargetMode="External" /><Relationship Id="rId699" Type="http://schemas.openxmlformats.org/officeDocument/2006/relationships/hyperlink" Target="https://twitter.com/pascalidou" TargetMode="External" /><Relationship Id="rId700" Type="http://schemas.openxmlformats.org/officeDocument/2006/relationships/hyperlink" Target="https://twitter.com/strandhall" TargetMode="External" /><Relationship Id="rId701" Type="http://schemas.openxmlformats.org/officeDocument/2006/relationships/hyperlink" Target="https://twitter.com/hawatako" TargetMode="External" /><Relationship Id="rId702" Type="http://schemas.openxmlformats.org/officeDocument/2006/relationships/hyperlink" Target="https://twitter.com/kattaren" TargetMode="External" /><Relationship Id="rId703" Type="http://schemas.openxmlformats.org/officeDocument/2006/relationships/hyperlink" Target="https://twitter.com/kettilsmead" TargetMode="External" /><Relationship Id="rId704" Type="http://schemas.openxmlformats.org/officeDocument/2006/relationships/hyperlink" Target="https://twitter.com/gotiskaklubben" TargetMode="External" /><Relationship Id="rId705" Type="http://schemas.openxmlformats.org/officeDocument/2006/relationships/hyperlink" Target="https://twitter.com/mortenwinnberg" TargetMode="External" /><Relationship Id="rId706" Type="http://schemas.openxmlformats.org/officeDocument/2006/relationships/hyperlink" Target="https://twitter.com/56rasin" TargetMode="External" /><Relationship Id="rId707" Type="http://schemas.openxmlformats.org/officeDocument/2006/relationships/hyperlink" Target="https://twitter.com/gardrotmo" TargetMode="External" /><Relationship Id="rId708" Type="http://schemas.openxmlformats.org/officeDocument/2006/relationships/hyperlink" Target="https://twitter.com/naughtybadgoy" TargetMode="External" /><Relationship Id="rId709" Type="http://schemas.openxmlformats.org/officeDocument/2006/relationships/hyperlink" Target="https://twitter.com/torwiig" TargetMode="External" /><Relationship Id="rId710" Type="http://schemas.openxmlformats.org/officeDocument/2006/relationships/hyperlink" Target="https://twitter.com/chmrazzaq" TargetMode="External" /><Relationship Id="rId711" Type="http://schemas.openxmlformats.org/officeDocument/2006/relationships/hyperlink" Target="https://twitter.com/torveteran" TargetMode="External" /><Relationship Id="rId712" Type="http://schemas.openxmlformats.org/officeDocument/2006/relationships/hyperlink" Target="https://twitter.com/sgaarder" TargetMode="External" /><Relationship Id="rId713" Type="http://schemas.openxmlformats.org/officeDocument/2006/relationships/hyperlink" Target="https://twitter.com/pelle_z" TargetMode="External" /><Relationship Id="rId714" Type="http://schemas.openxmlformats.org/officeDocument/2006/relationships/hyperlink" Target="https://twitter.com/nytimesworld" TargetMode="External" /><Relationship Id="rId715" Type="http://schemas.openxmlformats.org/officeDocument/2006/relationships/hyperlink" Target="https://twitter.com/magnusranstorp" TargetMode="External" /><Relationship Id="rId716" Type="http://schemas.openxmlformats.org/officeDocument/2006/relationships/hyperlink" Target="https://twitter.com/starbuzzed75" TargetMode="External" /><Relationship Id="rId717" Type="http://schemas.openxmlformats.org/officeDocument/2006/relationships/hyperlink" Target="https://twitter.com/superlasse1" TargetMode="External" /><Relationship Id="rId718" Type="http://schemas.openxmlformats.org/officeDocument/2006/relationships/hyperlink" Target="https://twitter.com/solrosp" TargetMode="External" /><Relationship Id="rId719" Type="http://schemas.openxmlformats.org/officeDocument/2006/relationships/hyperlink" Target="https://twitter.com/doublewsinglev" TargetMode="External" /><Relationship Id="rId720" Type="http://schemas.openxmlformats.org/officeDocument/2006/relationships/hyperlink" Target="https://twitter.com/perarnebjrk" TargetMode="External" /><Relationship Id="rId721" Type="http://schemas.openxmlformats.org/officeDocument/2006/relationships/hyperlink" Target="https://twitter.com/kentflink1" TargetMode="External" /><Relationship Id="rId722" Type="http://schemas.openxmlformats.org/officeDocument/2006/relationships/hyperlink" Target="https://twitter.com/olalarsmo" TargetMode="External" /><Relationship Id="rId723" Type="http://schemas.openxmlformats.org/officeDocument/2006/relationships/hyperlink" Target="https://twitter.com/madeleinemaddis" TargetMode="External" /><Relationship Id="rId724" Type="http://schemas.openxmlformats.org/officeDocument/2006/relationships/hyperlink" Target="https://twitter.com/sirajs0l" TargetMode="External" /><Relationship Id="rId725" Type="http://schemas.openxmlformats.org/officeDocument/2006/relationships/hyperlink" Target="https://twitter.com/idlandk" TargetMode="External" /><Relationship Id="rId726" Type="http://schemas.openxmlformats.org/officeDocument/2006/relationships/hyperlink" Target="https://twitter.com/ns_norden" TargetMode="External" /><Relationship Id="rId727" Type="http://schemas.openxmlformats.org/officeDocument/2006/relationships/hyperlink" Target="https://twitter.com/ramonafransson" TargetMode="External" /><Relationship Id="rId728" Type="http://schemas.openxmlformats.org/officeDocument/2006/relationships/hyperlink" Target="https://twitter.com/johnnya___" TargetMode="External" /><Relationship Id="rId729" Type="http://schemas.openxmlformats.org/officeDocument/2006/relationships/hyperlink" Target="https://twitter.com/juicesubvert" TargetMode="External" /><Relationship Id="rId730" Type="http://schemas.openxmlformats.org/officeDocument/2006/relationships/hyperlink" Target="https://twitter.com/thaumpenguin" TargetMode="External" /><Relationship Id="rId731" Type="http://schemas.openxmlformats.org/officeDocument/2006/relationships/hyperlink" Target="https://twitter.com/mansoor1982" TargetMode="External" /><Relationship Id="rId732" Type="http://schemas.openxmlformats.org/officeDocument/2006/relationships/hyperlink" Target="https://twitter.com/sortulv" TargetMode="External" /><Relationship Id="rId733" Type="http://schemas.openxmlformats.org/officeDocument/2006/relationships/hyperlink" Target="https://twitter.com/supercamilla" TargetMode="External" /><Relationship Id="rId734" Type="http://schemas.openxmlformats.org/officeDocument/2006/relationships/hyperlink" Target="https://twitter.com/hansbrenna" TargetMode="External" /><Relationship Id="rId735" Type="http://schemas.openxmlformats.org/officeDocument/2006/relationships/hyperlink" Target="https://twitter.com/erikbra" TargetMode="External" /><Relationship Id="rId736" Type="http://schemas.openxmlformats.org/officeDocument/2006/relationships/hyperlink" Target="https://twitter.com/linguistvera" TargetMode="External" /><Relationship Id="rId737" Type="http://schemas.openxmlformats.org/officeDocument/2006/relationships/hyperlink" Target="https://twitter.com/ragnarbangmoe" TargetMode="External" /><Relationship Id="rId738" Type="http://schemas.openxmlformats.org/officeDocument/2006/relationships/hyperlink" Target="https://twitter.com/vetlemravnvedal" TargetMode="External" /><Relationship Id="rId739" Type="http://schemas.openxmlformats.org/officeDocument/2006/relationships/hyperlink" Target="https://twitter.com/monastrand" TargetMode="External" /><Relationship Id="rId740" Type="http://schemas.openxmlformats.org/officeDocument/2006/relationships/hyperlink" Target="https://twitter.com/nummisuutatwit" TargetMode="External" /><Relationship Id="rId741" Type="http://schemas.openxmlformats.org/officeDocument/2006/relationships/hyperlink" Target="https://twitter.com/fadumoooooo" TargetMode="External" /><Relationship Id="rId742" Type="http://schemas.openxmlformats.org/officeDocument/2006/relationships/hyperlink" Target="https://twitter.com/unnimay" TargetMode="External" /><Relationship Id="rId743" Type="http://schemas.openxmlformats.org/officeDocument/2006/relationships/hyperlink" Target="https://twitter.com/bessviken" TargetMode="External" /><Relationship Id="rId744" Type="http://schemas.openxmlformats.org/officeDocument/2006/relationships/hyperlink" Target="https://twitter.com/johanbendtsen" TargetMode="External" /><Relationship Id="rId745" Type="http://schemas.openxmlformats.org/officeDocument/2006/relationships/hyperlink" Target="https://twitter.com/lyktestolpe" TargetMode="External" /><Relationship Id="rId746" Type="http://schemas.openxmlformats.org/officeDocument/2006/relationships/hyperlink" Target="https://twitter.com/markrial" TargetMode="External" /><Relationship Id="rId747" Type="http://schemas.openxmlformats.org/officeDocument/2006/relationships/hyperlink" Target="https://twitter.com/squintyswij" TargetMode="External" /><Relationship Id="rId748" Type="http://schemas.openxmlformats.org/officeDocument/2006/relationships/hyperlink" Target="https://twitter.com/permanentnick" TargetMode="External" /><Relationship Id="rId749" Type="http://schemas.openxmlformats.org/officeDocument/2006/relationships/hyperlink" Target="https://twitter.com/sakurabaks" TargetMode="External" /><Relationship Id="rId750" Type="http://schemas.openxmlformats.org/officeDocument/2006/relationships/hyperlink" Target="https://twitter.com/mariahindalias" TargetMode="External" /><Relationship Id="rId751" Type="http://schemas.openxmlformats.org/officeDocument/2006/relationships/hyperlink" Target="https://twitter.com/sofielowenmark" TargetMode="External" /><Relationship Id="rId752" Type="http://schemas.openxmlformats.org/officeDocument/2006/relationships/hyperlink" Target="https://twitter.com/bodyimano" TargetMode="External" /><Relationship Id="rId753" Type="http://schemas.openxmlformats.org/officeDocument/2006/relationships/hyperlink" Target="https://twitter.com/hmmmhmmmmhmm" TargetMode="External" /><Relationship Id="rId754" Type="http://schemas.openxmlformats.org/officeDocument/2006/relationships/hyperlink" Target="https://twitter.com/juudassoini" TargetMode="External" /><Relationship Id="rId755" Type="http://schemas.openxmlformats.org/officeDocument/2006/relationships/hyperlink" Target="https://twitter.com/bulmersjente" TargetMode="External" /><Relationship Id="rId756" Type="http://schemas.openxmlformats.org/officeDocument/2006/relationships/hyperlink" Target="https://twitter.com/eivindtraedal" TargetMode="External" /><Relationship Id="rId757" Type="http://schemas.openxmlformats.org/officeDocument/2006/relationships/hyperlink" Target="https://twitter.com/carnage_con" TargetMode="External" /><Relationship Id="rId758" Type="http://schemas.openxmlformats.org/officeDocument/2006/relationships/hyperlink" Target="https://twitter.com/politiikkatv" TargetMode="External" /><Relationship Id="rId759" Type="http://schemas.openxmlformats.org/officeDocument/2006/relationships/hyperlink" Target="https://twitter.com/findusfindus1" TargetMode="External" /><Relationship Id="rId760" Type="http://schemas.openxmlformats.org/officeDocument/2006/relationships/hyperlink" Target="https://twitter.com/vonjari" TargetMode="External" /><Relationship Id="rId761" Type="http://schemas.openxmlformats.org/officeDocument/2006/relationships/hyperlink" Target="https://twitter.com/queenofonnela" TargetMode="External" /><Relationship Id="rId762" Type="http://schemas.openxmlformats.org/officeDocument/2006/relationships/hyperlink" Target="https://twitter.com/thinkingness9" TargetMode="External" /><Relationship Id="rId763" Type="http://schemas.openxmlformats.org/officeDocument/2006/relationships/hyperlink" Target="https://twitter.com/pwolodarski" TargetMode="External" /><Relationship Id="rId764" Type="http://schemas.openxmlformats.org/officeDocument/2006/relationships/hyperlink" Target="https://twitter.com/dn_ledare" TargetMode="External" /><Relationship Id="rId765" Type="http://schemas.openxmlformats.org/officeDocument/2006/relationships/hyperlink" Target="https://twitter.com/dagensnyheter" TargetMode="External" /><Relationship Id="rId766" Type="http://schemas.openxmlformats.org/officeDocument/2006/relationships/hyperlink" Target="https://twitter.com/beckmansasikter" TargetMode="External" /><Relationship Id="rId767" Type="http://schemas.openxmlformats.org/officeDocument/2006/relationships/hyperlink" Target="https://twitter.com/a_sokolnicki" TargetMode="External" /><Relationship Id="rId768" Type="http://schemas.openxmlformats.org/officeDocument/2006/relationships/hyperlink" Target="https://twitter.com/teknikfornuft" TargetMode="External" /><Relationship Id="rId769" Type="http://schemas.openxmlformats.org/officeDocument/2006/relationships/hyperlink" Target="https://twitter.com/truth_detectiv3" TargetMode="External" /><Relationship Id="rId770" Type="http://schemas.openxmlformats.org/officeDocument/2006/relationships/hyperlink" Target="https://twitter.com/apepusekatt" TargetMode="External" /><Relationship Id="rId771" Type="http://schemas.openxmlformats.org/officeDocument/2006/relationships/hyperlink" Target="https://twitter.com/fuchsiablix" TargetMode="External" /><Relationship Id="rId772" Type="http://schemas.openxmlformats.org/officeDocument/2006/relationships/hyperlink" Target="https://twitter.com/knooten" TargetMode="External" /><Relationship Id="rId773" Type="http://schemas.openxmlformats.org/officeDocument/2006/relationships/hyperlink" Target="https://twitter.com/alfhaga" TargetMode="External" /><Relationship Id="rId774" Type="http://schemas.openxmlformats.org/officeDocument/2006/relationships/hyperlink" Target="https://twitter.com/essensielt_no" TargetMode="External" /><Relationship Id="rId775" Type="http://schemas.openxmlformats.org/officeDocument/2006/relationships/hyperlink" Target="https://twitter.com/oscar_hp" TargetMode="External" /><Relationship Id="rId776" Type="http://schemas.openxmlformats.org/officeDocument/2006/relationships/hyperlink" Target="https://twitter.com/simen_eriksen" TargetMode="External" /><Relationship Id="rId777" Type="http://schemas.openxmlformats.org/officeDocument/2006/relationships/hyperlink" Target="https://twitter.com/ragholmas" TargetMode="External" /><Relationship Id="rId778" Type="http://schemas.openxmlformats.org/officeDocument/2006/relationships/hyperlink" Target="https://twitter.com/aslakr" TargetMode="External" /><Relationship Id="rId779" Type="http://schemas.openxmlformats.org/officeDocument/2006/relationships/hyperlink" Target="https://twitter.com/fyrmorsaren" TargetMode="External" /><Relationship Id="rId780" Type="http://schemas.openxmlformats.org/officeDocument/2006/relationships/hyperlink" Target="https://twitter.com/jonathanleman" TargetMode="External" /><Relationship Id="rId781" Type="http://schemas.openxmlformats.org/officeDocument/2006/relationships/hyperlink" Target="https://twitter.com/robinfridays" TargetMode="External" /><Relationship Id="rId782" Type="http://schemas.openxmlformats.org/officeDocument/2006/relationships/hyperlink" Target="https://twitter.com/pojken_ade" TargetMode="External" /><Relationship Id="rId783" Type="http://schemas.openxmlformats.org/officeDocument/2006/relationships/hyperlink" Target="https://twitter.com/kruxigt" TargetMode="External" /><Relationship Id="rId784" Type="http://schemas.openxmlformats.org/officeDocument/2006/relationships/hyperlink" Target="https://twitter.com/expressendebatt" TargetMode="External" /><Relationship Id="rId785" Type="http://schemas.openxmlformats.org/officeDocument/2006/relationships/hyperlink" Target="https://twitter.com/traynspotting" TargetMode="External" /><Relationship Id="rId786" Type="http://schemas.openxmlformats.org/officeDocument/2006/relationships/hyperlink" Target="https://twitter.com/ingridnesse" TargetMode="External" /><Relationship Id="rId787" Type="http://schemas.openxmlformats.org/officeDocument/2006/relationships/hyperlink" Target="https://twitter.com/svenskrebell" TargetMode="External" /><Relationship Id="rId788" Type="http://schemas.openxmlformats.org/officeDocument/2006/relationships/hyperlink" Target="https://twitter.com/blanchebullshit" TargetMode="External" /><Relationship Id="rId789" Type="http://schemas.openxmlformats.org/officeDocument/2006/relationships/hyperlink" Target="https://twitter.com/tarukemppainen" TargetMode="External" /><Relationship Id="rId790" Type="http://schemas.openxmlformats.org/officeDocument/2006/relationships/hyperlink" Target="https://twitter.com/tuijavuorinen" TargetMode="External" /><Relationship Id="rId791" Type="http://schemas.openxmlformats.org/officeDocument/2006/relationships/hyperlink" Target="https://twitter.com/villemakel" TargetMode="External" /><Relationship Id="rId792" Type="http://schemas.openxmlformats.org/officeDocument/2006/relationships/hyperlink" Target="https://twitter.com/noirdavi" TargetMode="External" /><Relationship Id="rId793" Type="http://schemas.openxmlformats.org/officeDocument/2006/relationships/hyperlink" Target="https://twitter.com/jonsson_henrik" TargetMode="External" /><Relationship Id="rId794" Type="http://schemas.openxmlformats.org/officeDocument/2006/relationships/hyperlink" Target="https://twitter.com/miavest66" TargetMode="External" /><Relationship Id="rId795" Type="http://schemas.openxmlformats.org/officeDocument/2006/relationships/hyperlink" Target="https://twitter.com/jantunenkaarina" TargetMode="External" /><Relationship Id="rId796" Type="http://schemas.openxmlformats.org/officeDocument/2006/relationships/hyperlink" Target="https://twitter.com/huuhtanenpanu" TargetMode="External" /><Relationship Id="rId797" Type="http://schemas.openxmlformats.org/officeDocument/2006/relationships/hyperlink" Target="https://twitter.com/vapaustaistelu" TargetMode="External" /><Relationship Id="rId798" Type="http://schemas.openxmlformats.org/officeDocument/2006/relationships/hyperlink" Target="https://twitter.com/mikaeljungner" TargetMode="External" /><Relationship Id="rId799" Type="http://schemas.openxmlformats.org/officeDocument/2006/relationships/hyperlink" Target="https://twitter.com/realtimewwii" TargetMode="External" /><Relationship Id="rId800" Type="http://schemas.openxmlformats.org/officeDocument/2006/relationships/hyperlink" Target="https://twitter.com/fingerlickins" TargetMode="External" /><Relationship Id="rId801" Type="http://schemas.openxmlformats.org/officeDocument/2006/relationships/hyperlink" Target="https://twitter.com/erna_solberg" TargetMode="External" /><Relationship Id="rId802" Type="http://schemas.openxmlformats.org/officeDocument/2006/relationships/hyperlink" Target="https://twitter.com/ygeman" TargetMode="External" /><Relationship Id="rId803" Type="http://schemas.openxmlformats.org/officeDocument/2006/relationships/hyperlink" Target="https://twitter.com/naitwit" TargetMode="External" /><Relationship Id="rId804" Type="http://schemas.openxmlformats.org/officeDocument/2006/relationships/hyperlink" Target="https://twitter.com/parkadolf" TargetMode="External" /><Relationship Id="rId805" Type="http://schemas.openxmlformats.org/officeDocument/2006/relationships/hyperlink" Target="https://twitter.com/gospelofpuns" TargetMode="External" /><Relationship Id="rId806" Type="http://schemas.openxmlformats.org/officeDocument/2006/relationships/hyperlink" Target="https://twitter.com/finlandpost" TargetMode="External" /><Relationship Id="rId807" Type="http://schemas.openxmlformats.org/officeDocument/2006/relationships/hyperlink" Target="https://twitter.com/ilmastovaalit" TargetMode="External" /><Relationship Id="rId808" Type="http://schemas.openxmlformats.org/officeDocument/2006/relationships/hyperlink" Target="https://twitter.com/alvaswe" TargetMode="External" /><Relationship Id="rId809" Type="http://schemas.openxmlformats.org/officeDocument/2006/relationships/hyperlink" Target="https://twitter.com/mh_sthlm" TargetMode="External" /><Relationship Id="rId810" Type="http://schemas.openxmlformats.org/officeDocument/2006/relationships/hyperlink" Target="https://twitter.com/martin__nf" TargetMode="External" /><Relationship Id="rId811" Type="http://schemas.openxmlformats.org/officeDocument/2006/relationships/hyperlink" Target="https://twitter.com/tiinakeskimki" TargetMode="External" /><Relationship Id="rId812" Type="http://schemas.openxmlformats.org/officeDocument/2006/relationships/hyperlink" Target="https://twitter.com/plaitteri" TargetMode="External" /><Relationship Id="rId813" Type="http://schemas.openxmlformats.org/officeDocument/2006/relationships/hyperlink" Target="https://twitter.com/antirasisti" TargetMode="External" /><Relationship Id="rId814" Type="http://schemas.openxmlformats.org/officeDocument/2006/relationships/hyperlink" Target="https://twitter.com/pogo_pedagog1" TargetMode="External" /><Relationship Id="rId815" Type="http://schemas.openxmlformats.org/officeDocument/2006/relationships/hyperlink" Target="https://twitter.com/altpontus" TargetMode="External" /><Relationship Id="rId816" Type="http://schemas.openxmlformats.org/officeDocument/2006/relationships/hyperlink" Target="https://twitter.com/se_illusionen14" TargetMode="External" /><Relationship Id="rId817" Type="http://schemas.openxmlformats.org/officeDocument/2006/relationships/hyperlink" Target="https://twitter.com/mariacancan" TargetMode="External" /><Relationship Id="rId818" Type="http://schemas.openxmlformats.org/officeDocument/2006/relationships/hyperlink" Target="https://twitter.com/frebrake" TargetMode="External" /><Relationship Id="rId819" Type="http://schemas.openxmlformats.org/officeDocument/2006/relationships/hyperlink" Target="https://twitter.com/david_nilssonn6" TargetMode="External" /><Relationship Id="rId820" Type="http://schemas.openxmlformats.org/officeDocument/2006/relationships/hyperlink" Target="https://twitter.com/jasperton9" TargetMode="External" /><Relationship Id="rId821" Type="http://schemas.openxmlformats.org/officeDocument/2006/relationships/hyperlink" Target="https://twitter.com/icelandicnation" TargetMode="External" /><Relationship Id="rId822" Type="http://schemas.openxmlformats.org/officeDocument/2006/relationships/hyperlink" Target="https://twitter.com/kenteklund" TargetMode="External" /><Relationship Id="rId823" Type="http://schemas.openxmlformats.org/officeDocument/2006/relationships/hyperlink" Target="https://twitter.com/marienordin6" TargetMode="External" /><Relationship Id="rId824" Type="http://schemas.openxmlformats.org/officeDocument/2006/relationships/hyperlink" Target="https://twitter.com/jonnasima" TargetMode="External" /><Relationship Id="rId825" Type="http://schemas.openxmlformats.org/officeDocument/2006/relationships/hyperlink" Target="https://twitter.com/swedenaway" TargetMode="External" /><Relationship Id="rId826" Type="http://schemas.openxmlformats.org/officeDocument/2006/relationships/hyperlink" Target="https://twitter.com/jimmieakesson" TargetMode="External" /><Relationship Id="rId827" Type="http://schemas.openxmlformats.org/officeDocument/2006/relationships/hyperlink" Target="https://twitter.com/ulricaedlund" TargetMode="External" /><Relationship Id="rId828" Type="http://schemas.openxmlformats.org/officeDocument/2006/relationships/hyperlink" Target="https://twitter.com/saghult" TargetMode="External" /><Relationship Id="rId829" Type="http://schemas.openxmlformats.org/officeDocument/2006/relationships/hyperlink" Target="https://twitter.com/tobiashubinette" TargetMode="External" /><Relationship Id="rId830" Type="http://schemas.openxmlformats.org/officeDocument/2006/relationships/hyperlink" Target="https://twitter.com/tyar_ente" TargetMode="External" /><Relationship Id="rId831" Type="http://schemas.openxmlformats.org/officeDocument/2006/relationships/hyperlink" Target="https://twitter.com/veronicapalm" TargetMode="External" /><Relationship Id="rId832" Type="http://schemas.openxmlformats.org/officeDocument/2006/relationships/hyperlink" Target="https://twitter.com/johansventon" TargetMode="External" /><Relationship Id="rId833" Type="http://schemas.openxmlformats.org/officeDocument/2006/relationships/hyperlink" Target="https://twitter.com/talginjektion" TargetMode="External" /><Relationship Id="rId834" Type="http://schemas.openxmlformats.org/officeDocument/2006/relationships/hyperlink" Target="https://twitter.com/neonaziwallets" TargetMode="External" /><Relationship Id="rId835" Type="http://schemas.openxmlformats.org/officeDocument/2006/relationships/hyperlink" Target="https://twitter.com/fagermerja" TargetMode="External" /><Relationship Id="rId836" Type="http://schemas.openxmlformats.org/officeDocument/2006/relationships/hyperlink" Target="https://twitter.com/patriootti63" TargetMode="External" /><Relationship Id="rId837" Type="http://schemas.openxmlformats.org/officeDocument/2006/relationships/hyperlink" Target="https://twitter.com/jonssondes" TargetMode="External" /><Relationship Id="rId838" Type="http://schemas.openxmlformats.org/officeDocument/2006/relationships/hyperlink" Target="https://twitter.com/theboytoknow" TargetMode="External" /><Relationship Id="rId839" Type="http://schemas.openxmlformats.org/officeDocument/2006/relationships/hyperlink" Target="https://twitter.com/mcbenke" TargetMode="External" /><Relationship Id="rId840" Type="http://schemas.openxmlformats.org/officeDocument/2006/relationships/hyperlink" Target="https://twitter.com/lufswe" TargetMode="External" /><Relationship Id="rId841" Type="http://schemas.openxmlformats.org/officeDocument/2006/relationships/hyperlink" Target="https://twitter.com/hannes1236" TargetMode="External" /><Relationship Id="rId842" Type="http://schemas.openxmlformats.org/officeDocument/2006/relationships/hyperlink" Target="https://twitter.com/lufsthlm" TargetMode="External" /><Relationship Id="rId843" Type="http://schemas.openxmlformats.org/officeDocument/2006/relationships/hyperlink" Target="https://twitter.com/suvikunnas" TargetMode="External" /><Relationship Id="rId844" Type="http://schemas.openxmlformats.org/officeDocument/2006/relationships/hyperlink" Target="https://twitter.com/askoliukkonen" TargetMode="External" /><Relationship Id="rId845" Type="http://schemas.openxmlformats.org/officeDocument/2006/relationships/hyperlink" Target="https://twitter.com/itsekurikunnia" TargetMode="External" /><Relationship Id="rId846" Type="http://schemas.openxmlformats.org/officeDocument/2006/relationships/hyperlink" Target="https://twitter.com/erkkipekkala1" TargetMode="External" /><Relationship Id="rId847" Type="http://schemas.openxmlformats.org/officeDocument/2006/relationships/hyperlink" Target="https://twitter.com/brookerpapper" TargetMode="External" /><Relationship Id="rId848" Type="http://schemas.openxmlformats.org/officeDocument/2006/relationships/hyperlink" Target="https://twitter.com/aseenkatkija" TargetMode="External" /><Relationship Id="rId849" Type="http://schemas.openxmlformats.org/officeDocument/2006/relationships/comments" Target="../comments2.xml" /><Relationship Id="rId850" Type="http://schemas.openxmlformats.org/officeDocument/2006/relationships/vmlDrawing" Target="../drawings/vmlDrawing2.vml" /><Relationship Id="rId851" Type="http://schemas.openxmlformats.org/officeDocument/2006/relationships/table" Target="../tables/table2.xml" /><Relationship Id="rId852" Type="http://schemas.openxmlformats.org/officeDocument/2006/relationships/drawing" Target="../drawings/drawing1.xml" /><Relationship Id="rId85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help.twitter.com/articles/20169199" TargetMode="External" /><Relationship Id="rId2" Type="http://schemas.openxmlformats.org/officeDocument/2006/relationships/hyperlink" Target="https://www.vastarinta.com/kaksi-vuotta-turun-monikulttuurisesta-terrori-iskusta/" TargetMode="External" /><Relationship Id="rId3" Type="http://schemas.openxmlformats.org/officeDocument/2006/relationships/hyperlink" Target="https://www.vastarinta.com/turun-terrori-iskun-muistotapahtuma-kokoontuu-vahatorilla/" TargetMode="External" /><Relationship Id="rId4" Type="http://schemas.openxmlformats.org/officeDocument/2006/relationships/hyperlink" Target="https://www.vastarinta.com/kokoelma-naurettavimpia-holokaustivalheita/" TargetMode="External" /><Relationship Id="rId5" Type="http://schemas.openxmlformats.org/officeDocument/2006/relationships/hyperlink" Target="https://www.nordfront.se/just-nu-nordiska-motstandsrorelsen-i-stockholm.smr" TargetMode="External" /><Relationship Id="rId6" Type="http://schemas.openxmlformats.org/officeDocument/2006/relationships/hyperlink" Target="https://www.aftonbladet.se/nyheter/samhalle/a/wEmypM/hyllade-nazister--nu-ar-han-sd-ordforande" TargetMode="External" /><Relationship Id="rId7" Type="http://schemas.openxmlformats.org/officeDocument/2006/relationships/hyperlink" Target="https://www.vastarinta.com/lisaa-suomalaisten-rahaa-afrikkaan-hallitus-nostaa-kehitysyhteistyon-maaraa/" TargetMode="External" /><Relationship Id="rId8" Type="http://schemas.openxmlformats.org/officeDocument/2006/relationships/hyperlink" Target="https://www.vastarinta.com/vihreiden-pekka-hatosesta-tuli-mainehaitta-polpolle/" TargetMode="External" /><Relationship Id="rId9" Type="http://schemas.openxmlformats.org/officeDocument/2006/relationships/hyperlink" Target="https://www.vastarinta.com/naetko-antisemitismia-tassa-pilakuvassa-juutalaisjarjestot-nakevat/" TargetMode="External" /><Relationship Id="rId10" Type="http://schemas.openxmlformats.org/officeDocument/2006/relationships/hyperlink" Target="https://www.vastarinta.com/viikon-kappale-ultima-thule-my-land/" TargetMode="External" /><Relationship Id="rId11" Type="http://schemas.openxmlformats.org/officeDocument/2006/relationships/hyperlink" Target="https://www.vg.no/nyheter/innenriks/i/Wbxn6G/medelever-var-bekymret-for-siktedes-holdninger-jeg-skjoente-at-noe-saant-kunne-skje" TargetMode="External" /><Relationship Id="rId12" Type="http://schemas.openxmlformats.org/officeDocument/2006/relationships/hyperlink" Target="https://www.vg.no/nyheter/innenriks/i/Wbxn6G/medelever-var-bekymret-for-siktedes-holdninger-jeg-skjoente-at-noe-saant-kunne-skje?utm_source=vgfront&amp;utm_content=row-1" TargetMode="External" /><Relationship Id="rId13" Type="http://schemas.openxmlformats.org/officeDocument/2006/relationships/hyperlink" Target="https://www.nordfront.se/just-nu-nordiska-motstandsrorelsen-i-stockholm.smr" TargetMode="External" /><Relationship Id="rId14" Type="http://schemas.openxmlformats.org/officeDocument/2006/relationships/hyperlink" Target="https://www.nordfront.se/veckans-memer-2019-29.smr" TargetMode="External" /><Relationship Id="rId15" Type="http://schemas.openxmlformats.org/officeDocument/2006/relationships/hyperlink" Target="https://www.brighteon.com/6d2b6a15-4bfb-4598-bd01-c746a8726346" TargetMode="External" /><Relationship Id="rId16" Type="http://schemas.openxmlformats.org/officeDocument/2006/relationships/hyperlink" Target="https://www.vastarinta.com/naetko-antisemitismia-tassa-pilakuvassa-juutalaisjarjestot-nakevat/" TargetMode="External" /><Relationship Id="rId17" Type="http://schemas.openxmlformats.org/officeDocument/2006/relationships/hyperlink" Target="https://www.google.com/imgres?imgurl=https://www.nordfront.se/wp-content/uploads/2015/01/soros-460x267.jpg&amp;imgrefurl=https://www.nordfront.se/ferguson-protestanter-protesterar-mot-uteblivna-betalningar.smr&amp;docid=I26gA2wH9ysZQM&amp;tbnid=EXLV4HUL5CdUvM:&amp;vet=1&amp;w=460&amp;h=267&amp;source=sh/x/im" TargetMode="External" /><Relationship Id="rId18" Type="http://schemas.openxmlformats.org/officeDocument/2006/relationships/hyperlink" Target="https://www.vastarinta.com/turun-terrori-iskun-muistotapahtuma-kokoontuu-vahatorilla/" TargetMode="External" /><Relationship Id="rId19" Type="http://schemas.openxmlformats.org/officeDocument/2006/relationships/hyperlink" Target="https://www.vastarinta.com/kaksi-vuotta-turun-monikulttuurisesta-terrori-iskusta/" TargetMode="External" /><Relationship Id="rId20" Type="http://schemas.openxmlformats.org/officeDocument/2006/relationships/hyperlink" Target="https://www.spreaker.com/user/nordiskradio" TargetMode="External" /><Relationship Id="rId21" Type="http://schemas.openxmlformats.org/officeDocument/2006/relationships/hyperlink" Target="https://twitter.com/Historiekritisk/status/1160515859913293825" TargetMode="External" /><Relationship Id="rId22" Type="http://schemas.openxmlformats.org/officeDocument/2006/relationships/hyperlink" Target="https://www.tv2.no/a/10774451/" TargetMode="External" /><Relationship Id="rId23" Type="http://schemas.openxmlformats.org/officeDocument/2006/relationships/hyperlink" Target="https://www.vastarinta.com/juutalaisjohtajat-valkoisia-kansallismielisia-kohdeltava-kuin-muslimiterroristeja/" TargetMode="External" /><Relationship Id="rId24" Type="http://schemas.openxmlformats.org/officeDocument/2006/relationships/hyperlink" Target="https://www.vastarinta.com/juutalaisjohtajat-valkoisia-kansallismielisia-kohdeltava-kuin-muslimiterroristeja/?fbclid=IwAR3iPII-dr4WG22XV7Jw-n8ZTOMi8x_nmoXP0kYvtoSlzVhhzHLrzKLD618" TargetMode="External" /><Relationship Id="rId25" Type="http://schemas.openxmlformats.org/officeDocument/2006/relationships/hyperlink" Target="https://www.youtube.com/watch?v=p1btQfF4F3U" TargetMode="External" /><Relationship Id="rId26" Type="http://schemas.openxmlformats.org/officeDocument/2006/relationships/hyperlink" Target="https://help.twitter.com/articles/20169199" TargetMode="External" /><Relationship Id="rId27" Type="http://schemas.openxmlformats.org/officeDocument/2006/relationships/hyperlink" Target="https://www.vastarinta.com/kaksi-vuotta-turun-monikulttuurisesta-terrori-iskusta/" TargetMode="External" /><Relationship Id="rId28" Type="http://schemas.openxmlformats.org/officeDocument/2006/relationships/hyperlink" Target="https://www.vastarinta.com/kokoelma-naurettavimpia-holokaustivalheita/" TargetMode="External" /><Relationship Id="rId29" Type="http://schemas.openxmlformats.org/officeDocument/2006/relationships/hyperlink" Target="https://www.vastarinta.com/turun-terrori-iskun-muistotapahtuma-kokoontuu-vahatorilla/" TargetMode="External" /><Relationship Id="rId30" Type="http://schemas.openxmlformats.org/officeDocument/2006/relationships/hyperlink" Target="https://www.vastarinta.com/viikon-kappale-ultima-thule-my-land/" TargetMode="External" /><Relationship Id="rId31" Type="http://schemas.openxmlformats.org/officeDocument/2006/relationships/hyperlink" Target="https://www.vastarinta.com/paikallismedia-soros-rahoittaa-hong-kongin-mellakoita/" TargetMode="External" /><Relationship Id="rId32" Type="http://schemas.openxmlformats.org/officeDocument/2006/relationships/hyperlink" Target="https://www.vastarinta.com/epsteinin-kotoa-loydetty-maalaus-bill-clintonista-transuna/" TargetMode="External" /><Relationship Id="rId33" Type="http://schemas.openxmlformats.org/officeDocument/2006/relationships/hyperlink" Target="https://www.vastarinta.com/vihreiden-pekka-hatosesta-tuli-mainehaitta-polpolle/" TargetMode="External" /><Relationship Id="rId34" Type="http://schemas.openxmlformats.org/officeDocument/2006/relationships/hyperlink" Target="https://www.vastarinta.com/juutalainen-ihmisoikeusprofessori-jatkaa-polpo-hatosen-puolustelua/" TargetMode="External" /><Relationship Id="rId35" Type="http://schemas.openxmlformats.org/officeDocument/2006/relationships/hyperlink" Target="https://www.vastarinta.com/lisaa-suomalaisten-rahaa-afrikkaan-hallitus-nostaa-kehitysyhteistyon-maaraa/" TargetMode="External" /><Relationship Id="rId36" Type="http://schemas.openxmlformats.org/officeDocument/2006/relationships/hyperlink" Target="https://www.aftonbladet.se/nyheter/samhalle/a/wEmypM/hyllade-nazister--nu-ar-han-sd-ordforande" TargetMode="External" /><Relationship Id="rId37" Type="http://schemas.openxmlformats.org/officeDocument/2006/relationships/hyperlink" Target="https://www.tv2.no/nyheter/10774451/" TargetMode="External" /><Relationship Id="rId38" Type="http://schemas.openxmlformats.org/officeDocument/2006/relationships/hyperlink" Target="https://gangrapesweden.nordfront.se/" TargetMode="External" /><Relationship Id="rId39" Type="http://schemas.openxmlformats.org/officeDocument/2006/relationships/hyperlink" Target="https://gangrapesweden.nordfront.se/grovvaldtakt.php" TargetMode="External" /><Relationship Id="rId40" Type="http://schemas.openxmlformats.org/officeDocument/2006/relationships/table" Target="../tables/table11.xml" /><Relationship Id="rId41" Type="http://schemas.openxmlformats.org/officeDocument/2006/relationships/table" Target="../tables/table12.xml" /><Relationship Id="rId42" Type="http://schemas.openxmlformats.org/officeDocument/2006/relationships/table" Target="../tables/table13.xml" /><Relationship Id="rId43" Type="http://schemas.openxmlformats.org/officeDocument/2006/relationships/table" Target="../tables/table14.xml" /><Relationship Id="rId44" Type="http://schemas.openxmlformats.org/officeDocument/2006/relationships/table" Target="../tables/table15.xml" /><Relationship Id="rId45" Type="http://schemas.openxmlformats.org/officeDocument/2006/relationships/table" Target="../tables/table16.xml" /><Relationship Id="rId46" Type="http://schemas.openxmlformats.org/officeDocument/2006/relationships/table" Target="../tables/table17.xml" /><Relationship Id="rId47"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28"/>
  <sheetViews>
    <sheetView workbookViewId="0" topLeftCell="A1">
      <pane xSplit="2" ySplit="2" topLeftCell="C3" activePane="bottomRight" state="frozen"/>
      <selection pane="topRight" activeCell="C1" sqref="C1"/>
      <selection pane="bottomLeft" activeCell="A3" sqref="A3"/>
      <selection pane="bottomRight" activeCell="S5" sqref="S5"/>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7.28125" style="0" bestFit="1" customWidth="1"/>
    <col min="63" max="63" width="33.14062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2946</v>
      </c>
      <c r="BD2" s="13" t="s">
        <v>2988</v>
      </c>
      <c r="BE2" s="13" t="s">
        <v>2989</v>
      </c>
      <c r="BF2" s="52" t="s">
        <v>3953</v>
      </c>
      <c r="BG2" s="52" t="s">
        <v>3954</v>
      </c>
      <c r="BH2" s="52" t="s">
        <v>3955</v>
      </c>
      <c r="BI2" s="52" t="s">
        <v>3956</v>
      </c>
      <c r="BJ2" s="52" t="s">
        <v>3957</v>
      </c>
      <c r="BK2" s="52" t="s">
        <v>3958</v>
      </c>
      <c r="BL2" s="52" t="s">
        <v>3959</v>
      </c>
      <c r="BM2" s="52" t="s">
        <v>3960</v>
      </c>
      <c r="BN2" s="52" t="s">
        <v>3961</v>
      </c>
    </row>
    <row r="3" spans="1:66" ht="15" customHeight="1">
      <c r="A3" s="65" t="s">
        <v>235</v>
      </c>
      <c r="B3" s="65" t="s">
        <v>365</v>
      </c>
      <c r="C3" s="66" t="s">
        <v>4023</v>
      </c>
      <c r="D3" s="67">
        <v>3</v>
      </c>
      <c r="E3" s="68" t="s">
        <v>132</v>
      </c>
      <c r="F3" s="69">
        <v>32</v>
      </c>
      <c r="G3" s="66"/>
      <c r="H3" s="70"/>
      <c r="I3" s="71"/>
      <c r="J3" s="71"/>
      <c r="K3" s="34" t="s">
        <v>65</v>
      </c>
      <c r="L3" s="72">
        <v>3</v>
      </c>
      <c r="M3" s="72"/>
      <c r="N3" s="73"/>
      <c r="O3" s="86" t="s">
        <v>448</v>
      </c>
      <c r="P3" s="89">
        <v>43686.9546412037</v>
      </c>
      <c r="Q3" s="86" t="s">
        <v>451</v>
      </c>
      <c r="R3" s="86"/>
      <c r="S3" s="86"/>
      <c r="T3" s="86"/>
      <c r="U3" s="86"/>
      <c r="V3" s="93" t="s">
        <v>681</v>
      </c>
      <c r="W3" s="89">
        <v>43686.9546412037</v>
      </c>
      <c r="X3" s="95">
        <v>43686</v>
      </c>
      <c r="Y3" s="98" t="s">
        <v>795</v>
      </c>
      <c r="Z3" s="93" t="s">
        <v>1033</v>
      </c>
      <c r="AA3" s="86"/>
      <c r="AB3" s="86"/>
      <c r="AC3" s="98" t="s">
        <v>1279</v>
      </c>
      <c r="AD3" s="98" t="s">
        <v>1525</v>
      </c>
      <c r="AE3" s="86" t="b">
        <v>0</v>
      </c>
      <c r="AF3" s="86">
        <v>0</v>
      </c>
      <c r="AG3" s="98" t="s">
        <v>1559</v>
      </c>
      <c r="AH3" s="86" t="b">
        <v>0</v>
      </c>
      <c r="AI3" s="86" t="s">
        <v>1595</v>
      </c>
      <c r="AJ3" s="86"/>
      <c r="AK3" s="98" t="s">
        <v>1564</v>
      </c>
      <c r="AL3" s="86" t="b">
        <v>0</v>
      </c>
      <c r="AM3" s="86">
        <v>0</v>
      </c>
      <c r="AN3" s="98" t="s">
        <v>1564</v>
      </c>
      <c r="AO3" s="86" t="s">
        <v>1604</v>
      </c>
      <c r="AP3" s="86" t="b">
        <v>0</v>
      </c>
      <c r="AQ3" s="98" t="s">
        <v>1525</v>
      </c>
      <c r="AR3" s="86" t="s">
        <v>197</v>
      </c>
      <c r="AS3" s="86">
        <v>0</v>
      </c>
      <c r="AT3" s="86">
        <v>0</v>
      </c>
      <c r="AU3" s="86" t="s">
        <v>1614</v>
      </c>
      <c r="AV3" s="86" t="s">
        <v>1617</v>
      </c>
      <c r="AW3" s="86" t="s">
        <v>1620</v>
      </c>
      <c r="AX3" s="86" t="s">
        <v>1623</v>
      </c>
      <c r="AY3" s="86" t="s">
        <v>1626</v>
      </c>
      <c r="AZ3" s="86" t="s">
        <v>1629</v>
      </c>
      <c r="BA3" s="86" t="s">
        <v>1632</v>
      </c>
      <c r="BB3" s="93" t="s">
        <v>1633</v>
      </c>
      <c r="BC3">
        <v>1</v>
      </c>
      <c r="BD3" s="86" t="str">
        <f>REPLACE(INDEX(GroupVertices[Group],MATCH(Edges[[#This Row],[Vertex 1]],GroupVertices[Vertex],0)),1,1,"")</f>
        <v>10</v>
      </c>
      <c r="BE3" s="86" t="str">
        <f>REPLACE(INDEX(GroupVertices[Group],MATCH(Edges[[#This Row],[Vertex 2]],GroupVertices[Vertex],0)),1,1,"")</f>
        <v>10</v>
      </c>
      <c r="BF3" s="48"/>
      <c r="BG3" s="49"/>
      <c r="BH3" s="48"/>
      <c r="BI3" s="49"/>
      <c r="BJ3" s="48"/>
      <c r="BK3" s="49"/>
      <c r="BL3" s="48"/>
      <c r="BM3" s="49"/>
      <c r="BN3" s="48"/>
    </row>
    <row r="4" spans="1:66" ht="15" customHeight="1">
      <c r="A4" s="65" t="s">
        <v>235</v>
      </c>
      <c r="B4" s="65" t="s">
        <v>366</v>
      </c>
      <c r="C4" s="66" t="s">
        <v>4023</v>
      </c>
      <c r="D4" s="67">
        <v>3</v>
      </c>
      <c r="E4" s="66" t="s">
        <v>132</v>
      </c>
      <c r="F4" s="69">
        <v>32</v>
      </c>
      <c r="G4" s="66"/>
      <c r="H4" s="70"/>
      <c r="I4" s="71"/>
      <c r="J4" s="71"/>
      <c r="K4" s="34" t="s">
        <v>65</v>
      </c>
      <c r="L4" s="72">
        <v>4</v>
      </c>
      <c r="M4" s="72"/>
      <c r="N4" s="73"/>
      <c r="O4" s="87" t="s">
        <v>448</v>
      </c>
      <c r="P4" s="90">
        <v>43686.9546412037</v>
      </c>
      <c r="Q4" s="87" t="s">
        <v>451</v>
      </c>
      <c r="R4" s="87"/>
      <c r="S4" s="87"/>
      <c r="T4" s="87"/>
      <c r="U4" s="87"/>
      <c r="V4" s="92" t="s">
        <v>681</v>
      </c>
      <c r="W4" s="90">
        <v>43686.9546412037</v>
      </c>
      <c r="X4" s="96">
        <v>43686</v>
      </c>
      <c r="Y4" s="99" t="s">
        <v>795</v>
      </c>
      <c r="Z4" s="92" t="s">
        <v>1033</v>
      </c>
      <c r="AA4" s="87"/>
      <c r="AB4" s="87"/>
      <c r="AC4" s="99" t="s">
        <v>1279</v>
      </c>
      <c r="AD4" s="99" t="s">
        <v>1525</v>
      </c>
      <c r="AE4" s="87" t="b">
        <v>0</v>
      </c>
      <c r="AF4" s="87">
        <v>0</v>
      </c>
      <c r="AG4" s="99" t="s">
        <v>1559</v>
      </c>
      <c r="AH4" s="87" t="b">
        <v>0</v>
      </c>
      <c r="AI4" s="87" t="s">
        <v>1595</v>
      </c>
      <c r="AJ4" s="87"/>
      <c r="AK4" s="99" t="s">
        <v>1564</v>
      </c>
      <c r="AL4" s="87" t="b">
        <v>0</v>
      </c>
      <c r="AM4" s="87">
        <v>0</v>
      </c>
      <c r="AN4" s="99" t="s">
        <v>1564</v>
      </c>
      <c r="AO4" s="87" t="s">
        <v>1604</v>
      </c>
      <c r="AP4" s="87" t="b">
        <v>0</v>
      </c>
      <c r="AQ4" s="99" t="s">
        <v>1525</v>
      </c>
      <c r="AR4" s="87" t="s">
        <v>197</v>
      </c>
      <c r="AS4" s="87">
        <v>0</v>
      </c>
      <c r="AT4" s="87">
        <v>0</v>
      </c>
      <c r="AU4" s="87" t="s">
        <v>1614</v>
      </c>
      <c r="AV4" s="87" t="s">
        <v>1617</v>
      </c>
      <c r="AW4" s="87" t="s">
        <v>1620</v>
      </c>
      <c r="AX4" s="87" t="s">
        <v>1623</v>
      </c>
      <c r="AY4" s="87" t="s">
        <v>1626</v>
      </c>
      <c r="AZ4" s="87" t="s">
        <v>1629</v>
      </c>
      <c r="BA4" s="87" t="s">
        <v>1632</v>
      </c>
      <c r="BB4" s="92" t="s">
        <v>1633</v>
      </c>
      <c r="BC4">
        <v>1</v>
      </c>
      <c r="BD4" s="86" t="str">
        <f>REPLACE(INDEX(GroupVertices[Group],MATCH(Edges[[#This Row],[Vertex 1]],GroupVertices[Vertex],0)),1,1,"")</f>
        <v>10</v>
      </c>
      <c r="BE4" s="86" t="str">
        <f>REPLACE(INDEX(GroupVertices[Group],MATCH(Edges[[#This Row],[Vertex 2]],GroupVertices[Vertex],0)),1,1,"")</f>
        <v>10</v>
      </c>
      <c r="BF4" s="48"/>
      <c r="BG4" s="49"/>
      <c r="BH4" s="48"/>
      <c r="BI4" s="49"/>
      <c r="BJ4" s="48"/>
      <c r="BK4" s="49"/>
      <c r="BL4" s="48"/>
      <c r="BM4" s="49"/>
      <c r="BN4" s="48"/>
    </row>
    <row r="5" spans="1:66" ht="15">
      <c r="A5" s="65" t="s">
        <v>235</v>
      </c>
      <c r="B5" s="65" t="s">
        <v>367</v>
      </c>
      <c r="C5" s="66" t="s">
        <v>4023</v>
      </c>
      <c r="D5" s="67">
        <v>3</v>
      </c>
      <c r="E5" s="66" t="s">
        <v>132</v>
      </c>
      <c r="F5" s="69">
        <v>32</v>
      </c>
      <c r="G5" s="66"/>
      <c r="H5" s="70"/>
      <c r="I5" s="71"/>
      <c r="J5" s="71"/>
      <c r="K5" s="34" t="s">
        <v>65</v>
      </c>
      <c r="L5" s="72">
        <v>5</v>
      </c>
      <c r="M5" s="72"/>
      <c r="N5" s="73"/>
      <c r="O5" s="87" t="s">
        <v>448</v>
      </c>
      <c r="P5" s="90">
        <v>43686.9546412037</v>
      </c>
      <c r="Q5" s="87" t="s">
        <v>451</v>
      </c>
      <c r="R5" s="87"/>
      <c r="S5" s="87"/>
      <c r="T5" s="87"/>
      <c r="U5" s="87"/>
      <c r="V5" s="92" t="s">
        <v>681</v>
      </c>
      <c r="W5" s="90">
        <v>43686.9546412037</v>
      </c>
      <c r="X5" s="96">
        <v>43686</v>
      </c>
      <c r="Y5" s="99" t="s">
        <v>795</v>
      </c>
      <c r="Z5" s="92" t="s">
        <v>1033</v>
      </c>
      <c r="AA5" s="87"/>
      <c r="AB5" s="87"/>
      <c r="AC5" s="99" t="s">
        <v>1279</v>
      </c>
      <c r="AD5" s="99" t="s">
        <v>1525</v>
      </c>
      <c r="AE5" s="87" t="b">
        <v>0</v>
      </c>
      <c r="AF5" s="87">
        <v>0</v>
      </c>
      <c r="AG5" s="99" t="s">
        <v>1559</v>
      </c>
      <c r="AH5" s="87" t="b">
        <v>0</v>
      </c>
      <c r="AI5" s="87" t="s">
        <v>1595</v>
      </c>
      <c r="AJ5" s="87"/>
      <c r="AK5" s="99" t="s">
        <v>1564</v>
      </c>
      <c r="AL5" s="87" t="b">
        <v>0</v>
      </c>
      <c r="AM5" s="87">
        <v>0</v>
      </c>
      <c r="AN5" s="99" t="s">
        <v>1564</v>
      </c>
      <c r="AO5" s="87" t="s">
        <v>1604</v>
      </c>
      <c r="AP5" s="87" t="b">
        <v>0</v>
      </c>
      <c r="AQ5" s="99" t="s">
        <v>1525</v>
      </c>
      <c r="AR5" s="87" t="s">
        <v>197</v>
      </c>
      <c r="AS5" s="87">
        <v>0</v>
      </c>
      <c r="AT5" s="87">
        <v>0</v>
      </c>
      <c r="AU5" s="87" t="s">
        <v>1614</v>
      </c>
      <c r="AV5" s="87" t="s">
        <v>1617</v>
      </c>
      <c r="AW5" s="87" t="s">
        <v>1620</v>
      </c>
      <c r="AX5" s="87" t="s">
        <v>1623</v>
      </c>
      <c r="AY5" s="87" t="s">
        <v>1626</v>
      </c>
      <c r="AZ5" s="87" t="s">
        <v>1629</v>
      </c>
      <c r="BA5" s="87" t="s">
        <v>1632</v>
      </c>
      <c r="BB5" s="92" t="s">
        <v>1633</v>
      </c>
      <c r="BC5">
        <v>1</v>
      </c>
      <c r="BD5" s="86" t="str">
        <f>REPLACE(INDEX(GroupVertices[Group],MATCH(Edges[[#This Row],[Vertex 1]],GroupVertices[Vertex],0)),1,1,"")</f>
        <v>10</v>
      </c>
      <c r="BE5" s="86" t="str">
        <f>REPLACE(INDEX(GroupVertices[Group],MATCH(Edges[[#This Row],[Vertex 2]],GroupVertices[Vertex],0)),1,1,"")</f>
        <v>10</v>
      </c>
      <c r="BF5" s="48"/>
      <c r="BG5" s="49"/>
      <c r="BH5" s="48"/>
      <c r="BI5" s="49"/>
      <c r="BJ5" s="48"/>
      <c r="BK5" s="49"/>
      <c r="BL5" s="48"/>
      <c r="BM5" s="49"/>
      <c r="BN5" s="48"/>
    </row>
    <row r="6" spans="1:66" ht="15">
      <c r="A6" s="65" t="s">
        <v>235</v>
      </c>
      <c r="B6" s="65" t="s">
        <v>368</v>
      </c>
      <c r="C6" s="66" t="s">
        <v>4023</v>
      </c>
      <c r="D6" s="67">
        <v>3</v>
      </c>
      <c r="E6" s="66" t="s">
        <v>132</v>
      </c>
      <c r="F6" s="69">
        <v>32</v>
      </c>
      <c r="G6" s="66"/>
      <c r="H6" s="70"/>
      <c r="I6" s="71"/>
      <c r="J6" s="71"/>
      <c r="K6" s="34" t="s">
        <v>65</v>
      </c>
      <c r="L6" s="72">
        <v>6</v>
      </c>
      <c r="M6" s="72"/>
      <c r="N6" s="73"/>
      <c r="O6" s="87" t="s">
        <v>448</v>
      </c>
      <c r="P6" s="90">
        <v>43686.9546412037</v>
      </c>
      <c r="Q6" s="87" t="s">
        <v>451</v>
      </c>
      <c r="R6" s="87"/>
      <c r="S6" s="87"/>
      <c r="T6" s="87"/>
      <c r="U6" s="87"/>
      <c r="V6" s="92" t="s">
        <v>681</v>
      </c>
      <c r="W6" s="90">
        <v>43686.9546412037</v>
      </c>
      <c r="X6" s="96">
        <v>43686</v>
      </c>
      <c r="Y6" s="99" t="s">
        <v>795</v>
      </c>
      <c r="Z6" s="92" t="s">
        <v>1033</v>
      </c>
      <c r="AA6" s="87"/>
      <c r="AB6" s="87"/>
      <c r="AC6" s="99" t="s">
        <v>1279</v>
      </c>
      <c r="AD6" s="99" t="s">
        <v>1525</v>
      </c>
      <c r="AE6" s="87" t="b">
        <v>0</v>
      </c>
      <c r="AF6" s="87">
        <v>0</v>
      </c>
      <c r="AG6" s="99" t="s">
        <v>1559</v>
      </c>
      <c r="AH6" s="87" t="b">
        <v>0</v>
      </c>
      <c r="AI6" s="87" t="s">
        <v>1595</v>
      </c>
      <c r="AJ6" s="87"/>
      <c r="AK6" s="99" t="s">
        <v>1564</v>
      </c>
      <c r="AL6" s="87" t="b">
        <v>0</v>
      </c>
      <c r="AM6" s="87">
        <v>0</v>
      </c>
      <c r="AN6" s="99" t="s">
        <v>1564</v>
      </c>
      <c r="AO6" s="87" t="s">
        <v>1604</v>
      </c>
      <c r="AP6" s="87" t="b">
        <v>0</v>
      </c>
      <c r="AQ6" s="99" t="s">
        <v>1525</v>
      </c>
      <c r="AR6" s="87" t="s">
        <v>197</v>
      </c>
      <c r="AS6" s="87">
        <v>0</v>
      </c>
      <c r="AT6" s="87">
        <v>0</v>
      </c>
      <c r="AU6" s="87" t="s">
        <v>1614</v>
      </c>
      <c r="AV6" s="87" t="s">
        <v>1617</v>
      </c>
      <c r="AW6" s="87" t="s">
        <v>1620</v>
      </c>
      <c r="AX6" s="87" t="s">
        <v>1623</v>
      </c>
      <c r="AY6" s="87" t="s">
        <v>1626</v>
      </c>
      <c r="AZ6" s="87" t="s">
        <v>1629</v>
      </c>
      <c r="BA6" s="87" t="s">
        <v>1632</v>
      </c>
      <c r="BB6" s="92" t="s">
        <v>1633</v>
      </c>
      <c r="BC6">
        <v>1</v>
      </c>
      <c r="BD6" s="86" t="str">
        <f>REPLACE(INDEX(GroupVertices[Group],MATCH(Edges[[#This Row],[Vertex 1]],GroupVertices[Vertex],0)),1,1,"")</f>
        <v>10</v>
      </c>
      <c r="BE6" s="86" t="str">
        <f>REPLACE(INDEX(GroupVertices[Group],MATCH(Edges[[#This Row],[Vertex 2]],GroupVertices[Vertex],0)),1,1,"")</f>
        <v>10</v>
      </c>
      <c r="BF6" s="48"/>
      <c r="BG6" s="49"/>
      <c r="BH6" s="48"/>
      <c r="BI6" s="49"/>
      <c r="BJ6" s="48"/>
      <c r="BK6" s="49"/>
      <c r="BL6" s="48"/>
      <c r="BM6" s="49"/>
      <c r="BN6" s="48"/>
    </row>
    <row r="7" spans="1:66" ht="15">
      <c r="A7" s="65" t="s">
        <v>235</v>
      </c>
      <c r="B7" s="65" t="s">
        <v>369</v>
      </c>
      <c r="C7" s="66" t="s">
        <v>4023</v>
      </c>
      <c r="D7" s="67">
        <v>3</v>
      </c>
      <c r="E7" s="66" t="s">
        <v>132</v>
      </c>
      <c r="F7" s="69">
        <v>32</v>
      </c>
      <c r="G7" s="66"/>
      <c r="H7" s="70"/>
      <c r="I7" s="71"/>
      <c r="J7" s="71"/>
      <c r="K7" s="34" t="s">
        <v>65</v>
      </c>
      <c r="L7" s="72">
        <v>7</v>
      </c>
      <c r="M7" s="72"/>
      <c r="N7" s="73"/>
      <c r="O7" s="87" t="s">
        <v>448</v>
      </c>
      <c r="P7" s="90">
        <v>43686.9546412037</v>
      </c>
      <c r="Q7" s="87" t="s">
        <v>451</v>
      </c>
      <c r="R7" s="87"/>
      <c r="S7" s="87"/>
      <c r="T7" s="87"/>
      <c r="U7" s="87"/>
      <c r="V7" s="92" t="s">
        <v>681</v>
      </c>
      <c r="W7" s="90">
        <v>43686.9546412037</v>
      </c>
      <c r="X7" s="96">
        <v>43686</v>
      </c>
      <c r="Y7" s="99" t="s">
        <v>795</v>
      </c>
      <c r="Z7" s="92" t="s">
        <v>1033</v>
      </c>
      <c r="AA7" s="87"/>
      <c r="AB7" s="87"/>
      <c r="AC7" s="99" t="s">
        <v>1279</v>
      </c>
      <c r="AD7" s="99" t="s">
        <v>1525</v>
      </c>
      <c r="AE7" s="87" t="b">
        <v>0</v>
      </c>
      <c r="AF7" s="87">
        <v>0</v>
      </c>
      <c r="AG7" s="99" t="s">
        <v>1559</v>
      </c>
      <c r="AH7" s="87" t="b">
        <v>0</v>
      </c>
      <c r="AI7" s="87" t="s">
        <v>1595</v>
      </c>
      <c r="AJ7" s="87"/>
      <c r="AK7" s="99" t="s">
        <v>1564</v>
      </c>
      <c r="AL7" s="87" t="b">
        <v>0</v>
      </c>
      <c r="AM7" s="87">
        <v>0</v>
      </c>
      <c r="AN7" s="99" t="s">
        <v>1564</v>
      </c>
      <c r="AO7" s="87" t="s">
        <v>1604</v>
      </c>
      <c r="AP7" s="87" t="b">
        <v>0</v>
      </c>
      <c r="AQ7" s="99" t="s">
        <v>1525</v>
      </c>
      <c r="AR7" s="87" t="s">
        <v>197</v>
      </c>
      <c r="AS7" s="87">
        <v>0</v>
      </c>
      <c r="AT7" s="87">
        <v>0</v>
      </c>
      <c r="AU7" s="87" t="s">
        <v>1614</v>
      </c>
      <c r="AV7" s="87" t="s">
        <v>1617</v>
      </c>
      <c r="AW7" s="87" t="s">
        <v>1620</v>
      </c>
      <c r="AX7" s="87" t="s">
        <v>1623</v>
      </c>
      <c r="AY7" s="87" t="s">
        <v>1626</v>
      </c>
      <c r="AZ7" s="87" t="s">
        <v>1629</v>
      </c>
      <c r="BA7" s="87" t="s">
        <v>1632</v>
      </c>
      <c r="BB7" s="92" t="s">
        <v>1633</v>
      </c>
      <c r="BC7">
        <v>1</v>
      </c>
      <c r="BD7" s="86" t="str">
        <f>REPLACE(INDEX(GroupVertices[Group],MATCH(Edges[[#This Row],[Vertex 1]],GroupVertices[Vertex],0)),1,1,"")</f>
        <v>10</v>
      </c>
      <c r="BE7" s="86" t="str">
        <f>REPLACE(INDEX(GroupVertices[Group],MATCH(Edges[[#This Row],[Vertex 2]],GroupVertices[Vertex],0)),1,1,"")</f>
        <v>10</v>
      </c>
      <c r="BF7" s="48"/>
      <c r="BG7" s="49"/>
      <c r="BH7" s="48"/>
      <c r="BI7" s="49"/>
      <c r="BJ7" s="48"/>
      <c r="BK7" s="49"/>
      <c r="BL7" s="48"/>
      <c r="BM7" s="49"/>
      <c r="BN7" s="48"/>
    </row>
    <row r="8" spans="1:66" ht="15">
      <c r="A8" s="65" t="s">
        <v>235</v>
      </c>
      <c r="B8" s="65" t="s">
        <v>370</v>
      </c>
      <c r="C8" s="66" t="s">
        <v>4023</v>
      </c>
      <c r="D8" s="67">
        <v>3</v>
      </c>
      <c r="E8" s="66" t="s">
        <v>132</v>
      </c>
      <c r="F8" s="69">
        <v>32</v>
      </c>
      <c r="G8" s="66"/>
      <c r="H8" s="70"/>
      <c r="I8" s="71"/>
      <c r="J8" s="71"/>
      <c r="K8" s="34" t="s">
        <v>65</v>
      </c>
      <c r="L8" s="72">
        <v>8</v>
      </c>
      <c r="M8" s="72"/>
      <c r="N8" s="73"/>
      <c r="O8" s="87" t="s">
        <v>448</v>
      </c>
      <c r="P8" s="90">
        <v>43686.9546412037</v>
      </c>
      <c r="Q8" s="87" t="s">
        <v>451</v>
      </c>
      <c r="R8" s="87"/>
      <c r="S8" s="87"/>
      <c r="T8" s="87"/>
      <c r="U8" s="87"/>
      <c r="V8" s="92" t="s">
        <v>681</v>
      </c>
      <c r="W8" s="90">
        <v>43686.9546412037</v>
      </c>
      <c r="X8" s="96">
        <v>43686</v>
      </c>
      <c r="Y8" s="99" t="s">
        <v>795</v>
      </c>
      <c r="Z8" s="92" t="s">
        <v>1033</v>
      </c>
      <c r="AA8" s="87"/>
      <c r="AB8" s="87"/>
      <c r="AC8" s="99" t="s">
        <v>1279</v>
      </c>
      <c r="AD8" s="99" t="s">
        <v>1525</v>
      </c>
      <c r="AE8" s="87" t="b">
        <v>0</v>
      </c>
      <c r="AF8" s="87">
        <v>0</v>
      </c>
      <c r="AG8" s="99" t="s">
        <v>1559</v>
      </c>
      <c r="AH8" s="87" t="b">
        <v>0</v>
      </c>
      <c r="AI8" s="87" t="s">
        <v>1595</v>
      </c>
      <c r="AJ8" s="87"/>
      <c r="AK8" s="99" t="s">
        <v>1564</v>
      </c>
      <c r="AL8" s="87" t="b">
        <v>0</v>
      </c>
      <c r="AM8" s="87">
        <v>0</v>
      </c>
      <c r="AN8" s="99" t="s">
        <v>1564</v>
      </c>
      <c r="AO8" s="87" t="s">
        <v>1604</v>
      </c>
      <c r="AP8" s="87" t="b">
        <v>0</v>
      </c>
      <c r="AQ8" s="99" t="s">
        <v>1525</v>
      </c>
      <c r="AR8" s="87" t="s">
        <v>197</v>
      </c>
      <c r="AS8" s="87">
        <v>0</v>
      </c>
      <c r="AT8" s="87">
        <v>0</v>
      </c>
      <c r="AU8" s="87" t="s">
        <v>1614</v>
      </c>
      <c r="AV8" s="87" t="s">
        <v>1617</v>
      </c>
      <c r="AW8" s="87" t="s">
        <v>1620</v>
      </c>
      <c r="AX8" s="87" t="s">
        <v>1623</v>
      </c>
      <c r="AY8" s="87" t="s">
        <v>1626</v>
      </c>
      <c r="AZ8" s="87" t="s">
        <v>1629</v>
      </c>
      <c r="BA8" s="87" t="s">
        <v>1632</v>
      </c>
      <c r="BB8" s="92" t="s">
        <v>1633</v>
      </c>
      <c r="BC8">
        <v>1</v>
      </c>
      <c r="BD8" s="86" t="str">
        <f>REPLACE(INDEX(GroupVertices[Group],MATCH(Edges[[#This Row],[Vertex 1]],GroupVertices[Vertex],0)),1,1,"")</f>
        <v>10</v>
      </c>
      <c r="BE8" s="86" t="str">
        <f>REPLACE(INDEX(GroupVertices[Group],MATCH(Edges[[#This Row],[Vertex 2]],GroupVertices[Vertex],0)),1,1,"")</f>
        <v>10</v>
      </c>
      <c r="BF8" s="48"/>
      <c r="BG8" s="49"/>
      <c r="BH8" s="48"/>
      <c r="BI8" s="49"/>
      <c r="BJ8" s="48"/>
      <c r="BK8" s="49"/>
      <c r="BL8" s="48"/>
      <c r="BM8" s="49"/>
      <c r="BN8" s="48"/>
    </row>
    <row r="9" spans="1:66" ht="15">
      <c r="A9" s="65" t="s">
        <v>235</v>
      </c>
      <c r="B9" s="65" t="s">
        <v>371</v>
      </c>
      <c r="C9" s="66" t="s">
        <v>4023</v>
      </c>
      <c r="D9" s="67">
        <v>3</v>
      </c>
      <c r="E9" s="66" t="s">
        <v>132</v>
      </c>
      <c r="F9" s="69">
        <v>32</v>
      </c>
      <c r="G9" s="66"/>
      <c r="H9" s="70"/>
      <c r="I9" s="71"/>
      <c r="J9" s="71"/>
      <c r="K9" s="34" t="s">
        <v>65</v>
      </c>
      <c r="L9" s="72">
        <v>9</v>
      </c>
      <c r="M9" s="72"/>
      <c r="N9" s="73"/>
      <c r="O9" s="87" t="s">
        <v>448</v>
      </c>
      <c r="P9" s="90">
        <v>43686.9546412037</v>
      </c>
      <c r="Q9" s="87" t="s">
        <v>451</v>
      </c>
      <c r="R9" s="87"/>
      <c r="S9" s="87"/>
      <c r="T9" s="87"/>
      <c r="U9" s="87"/>
      <c r="V9" s="92" t="s">
        <v>681</v>
      </c>
      <c r="W9" s="90">
        <v>43686.9546412037</v>
      </c>
      <c r="X9" s="96">
        <v>43686</v>
      </c>
      <c r="Y9" s="99" t="s">
        <v>795</v>
      </c>
      <c r="Z9" s="92" t="s">
        <v>1033</v>
      </c>
      <c r="AA9" s="87"/>
      <c r="AB9" s="87"/>
      <c r="AC9" s="99" t="s">
        <v>1279</v>
      </c>
      <c r="AD9" s="99" t="s">
        <v>1525</v>
      </c>
      <c r="AE9" s="87" t="b">
        <v>0</v>
      </c>
      <c r="AF9" s="87">
        <v>0</v>
      </c>
      <c r="AG9" s="99" t="s">
        <v>1559</v>
      </c>
      <c r="AH9" s="87" t="b">
        <v>0</v>
      </c>
      <c r="AI9" s="87" t="s">
        <v>1595</v>
      </c>
      <c r="AJ9" s="87"/>
      <c r="AK9" s="99" t="s">
        <v>1564</v>
      </c>
      <c r="AL9" s="87" t="b">
        <v>0</v>
      </c>
      <c r="AM9" s="87">
        <v>0</v>
      </c>
      <c r="AN9" s="99" t="s">
        <v>1564</v>
      </c>
      <c r="AO9" s="87" t="s">
        <v>1604</v>
      </c>
      <c r="AP9" s="87" t="b">
        <v>0</v>
      </c>
      <c r="AQ9" s="99" t="s">
        <v>1525</v>
      </c>
      <c r="AR9" s="87" t="s">
        <v>197</v>
      </c>
      <c r="AS9" s="87">
        <v>0</v>
      </c>
      <c r="AT9" s="87">
        <v>0</v>
      </c>
      <c r="AU9" s="87" t="s">
        <v>1614</v>
      </c>
      <c r="AV9" s="87" t="s">
        <v>1617</v>
      </c>
      <c r="AW9" s="87" t="s">
        <v>1620</v>
      </c>
      <c r="AX9" s="87" t="s">
        <v>1623</v>
      </c>
      <c r="AY9" s="87" t="s">
        <v>1626</v>
      </c>
      <c r="AZ9" s="87" t="s">
        <v>1629</v>
      </c>
      <c r="BA9" s="87" t="s">
        <v>1632</v>
      </c>
      <c r="BB9" s="92" t="s">
        <v>1633</v>
      </c>
      <c r="BC9">
        <v>1</v>
      </c>
      <c r="BD9" s="86" t="str">
        <f>REPLACE(INDEX(GroupVertices[Group],MATCH(Edges[[#This Row],[Vertex 1]],GroupVertices[Vertex],0)),1,1,"")</f>
        <v>10</v>
      </c>
      <c r="BE9" s="86" t="str">
        <f>REPLACE(INDEX(GroupVertices[Group],MATCH(Edges[[#This Row],[Vertex 2]],GroupVertices[Vertex],0)),1,1,"")</f>
        <v>10</v>
      </c>
      <c r="BF9" s="48"/>
      <c r="BG9" s="49"/>
      <c r="BH9" s="48"/>
      <c r="BI9" s="49"/>
      <c r="BJ9" s="48"/>
      <c r="BK9" s="49"/>
      <c r="BL9" s="48"/>
      <c r="BM9" s="49"/>
      <c r="BN9" s="48"/>
    </row>
    <row r="10" spans="1:66" ht="15">
      <c r="A10" s="65" t="s">
        <v>235</v>
      </c>
      <c r="B10" s="65" t="s">
        <v>372</v>
      </c>
      <c r="C10" s="66" t="s">
        <v>4023</v>
      </c>
      <c r="D10" s="67">
        <v>3</v>
      </c>
      <c r="E10" s="66" t="s">
        <v>132</v>
      </c>
      <c r="F10" s="69">
        <v>32</v>
      </c>
      <c r="G10" s="66"/>
      <c r="H10" s="70"/>
      <c r="I10" s="71"/>
      <c r="J10" s="71"/>
      <c r="K10" s="34" t="s">
        <v>65</v>
      </c>
      <c r="L10" s="72">
        <v>10</v>
      </c>
      <c r="M10" s="72"/>
      <c r="N10" s="73"/>
      <c r="O10" s="87" t="s">
        <v>448</v>
      </c>
      <c r="P10" s="90">
        <v>43686.9546412037</v>
      </c>
      <c r="Q10" s="87" t="s">
        <v>451</v>
      </c>
      <c r="R10" s="87"/>
      <c r="S10" s="87"/>
      <c r="T10" s="87"/>
      <c r="U10" s="87"/>
      <c r="V10" s="92" t="s">
        <v>681</v>
      </c>
      <c r="W10" s="90">
        <v>43686.9546412037</v>
      </c>
      <c r="X10" s="96">
        <v>43686</v>
      </c>
      <c r="Y10" s="99" t="s">
        <v>795</v>
      </c>
      <c r="Z10" s="92" t="s">
        <v>1033</v>
      </c>
      <c r="AA10" s="87"/>
      <c r="AB10" s="87"/>
      <c r="AC10" s="99" t="s">
        <v>1279</v>
      </c>
      <c r="AD10" s="99" t="s">
        <v>1525</v>
      </c>
      <c r="AE10" s="87" t="b">
        <v>0</v>
      </c>
      <c r="AF10" s="87">
        <v>0</v>
      </c>
      <c r="AG10" s="99" t="s">
        <v>1559</v>
      </c>
      <c r="AH10" s="87" t="b">
        <v>0</v>
      </c>
      <c r="AI10" s="87" t="s">
        <v>1595</v>
      </c>
      <c r="AJ10" s="87"/>
      <c r="AK10" s="99" t="s">
        <v>1564</v>
      </c>
      <c r="AL10" s="87" t="b">
        <v>0</v>
      </c>
      <c r="AM10" s="87">
        <v>0</v>
      </c>
      <c r="AN10" s="99" t="s">
        <v>1564</v>
      </c>
      <c r="AO10" s="87" t="s">
        <v>1604</v>
      </c>
      <c r="AP10" s="87" t="b">
        <v>0</v>
      </c>
      <c r="AQ10" s="99" t="s">
        <v>1525</v>
      </c>
      <c r="AR10" s="87" t="s">
        <v>197</v>
      </c>
      <c r="AS10" s="87">
        <v>0</v>
      </c>
      <c r="AT10" s="87">
        <v>0</v>
      </c>
      <c r="AU10" s="87" t="s">
        <v>1614</v>
      </c>
      <c r="AV10" s="87" t="s">
        <v>1617</v>
      </c>
      <c r="AW10" s="87" t="s">
        <v>1620</v>
      </c>
      <c r="AX10" s="87" t="s">
        <v>1623</v>
      </c>
      <c r="AY10" s="87" t="s">
        <v>1626</v>
      </c>
      <c r="AZ10" s="87" t="s">
        <v>1629</v>
      </c>
      <c r="BA10" s="87" t="s">
        <v>1632</v>
      </c>
      <c r="BB10" s="92" t="s">
        <v>1633</v>
      </c>
      <c r="BC10">
        <v>1</v>
      </c>
      <c r="BD10" s="86" t="str">
        <f>REPLACE(INDEX(GroupVertices[Group],MATCH(Edges[[#This Row],[Vertex 1]],GroupVertices[Vertex],0)),1,1,"")</f>
        <v>10</v>
      </c>
      <c r="BE10" s="86" t="str">
        <f>REPLACE(INDEX(GroupVertices[Group],MATCH(Edges[[#This Row],[Vertex 2]],GroupVertices[Vertex],0)),1,1,"")</f>
        <v>10</v>
      </c>
      <c r="BF10" s="48"/>
      <c r="BG10" s="49"/>
      <c r="BH10" s="48"/>
      <c r="BI10" s="49"/>
      <c r="BJ10" s="48"/>
      <c r="BK10" s="49"/>
      <c r="BL10" s="48"/>
      <c r="BM10" s="49"/>
      <c r="BN10" s="48"/>
    </row>
    <row r="11" spans="1:66" ht="15">
      <c r="A11" s="65" t="s">
        <v>235</v>
      </c>
      <c r="B11" s="65" t="s">
        <v>373</v>
      </c>
      <c r="C11" s="66" t="s">
        <v>4023</v>
      </c>
      <c r="D11" s="67">
        <v>3</v>
      </c>
      <c r="E11" s="66" t="s">
        <v>132</v>
      </c>
      <c r="F11" s="69">
        <v>32</v>
      </c>
      <c r="G11" s="66"/>
      <c r="H11" s="70"/>
      <c r="I11" s="71"/>
      <c r="J11" s="71"/>
      <c r="K11" s="34" t="s">
        <v>65</v>
      </c>
      <c r="L11" s="72">
        <v>11</v>
      </c>
      <c r="M11" s="72"/>
      <c r="N11" s="73"/>
      <c r="O11" s="87" t="s">
        <v>449</v>
      </c>
      <c r="P11" s="90">
        <v>43686.9546412037</v>
      </c>
      <c r="Q11" s="87" t="s">
        <v>451</v>
      </c>
      <c r="R11" s="87"/>
      <c r="S11" s="87"/>
      <c r="T11" s="87"/>
      <c r="U11" s="87"/>
      <c r="V11" s="92" t="s">
        <v>681</v>
      </c>
      <c r="W11" s="90">
        <v>43686.9546412037</v>
      </c>
      <c r="X11" s="96">
        <v>43686</v>
      </c>
      <c r="Y11" s="99" t="s">
        <v>795</v>
      </c>
      <c r="Z11" s="92" t="s">
        <v>1033</v>
      </c>
      <c r="AA11" s="87"/>
      <c r="AB11" s="87"/>
      <c r="AC11" s="99" t="s">
        <v>1279</v>
      </c>
      <c r="AD11" s="99" t="s">
        <v>1525</v>
      </c>
      <c r="AE11" s="87" t="b">
        <v>0</v>
      </c>
      <c r="AF11" s="87">
        <v>0</v>
      </c>
      <c r="AG11" s="99" t="s">
        <v>1559</v>
      </c>
      <c r="AH11" s="87" t="b">
        <v>0</v>
      </c>
      <c r="AI11" s="87" t="s">
        <v>1595</v>
      </c>
      <c r="AJ11" s="87"/>
      <c r="AK11" s="99" t="s">
        <v>1564</v>
      </c>
      <c r="AL11" s="87" t="b">
        <v>0</v>
      </c>
      <c r="AM11" s="87">
        <v>0</v>
      </c>
      <c r="AN11" s="99" t="s">
        <v>1564</v>
      </c>
      <c r="AO11" s="87" t="s">
        <v>1604</v>
      </c>
      <c r="AP11" s="87" t="b">
        <v>0</v>
      </c>
      <c r="AQ11" s="99" t="s">
        <v>1525</v>
      </c>
      <c r="AR11" s="87" t="s">
        <v>197</v>
      </c>
      <c r="AS11" s="87">
        <v>0</v>
      </c>
      <c r="AT11" s="87">
        <v>0</v>
      </c>
      <c r="AU11" s="87" t="s">
        <v>1614</v>
      </c>
      <c r="AV11" s="87" t="s">
        <v>1617</v>
      </c>
      <c r="AW11" s="87" t="s">
        <v>1620</v>
      </c>
      <c r="AX11" s="87" t="s">
        <v>1623</v>
      </c>
      <c r="AY11" s="87" t="s">
        <v>1626</v>
      </c>
      <c r="AZ11" s="87" t="s">
        <v>1629</v>
      </c>
      <c r="BA11" s="87" t="s">
        <v>1632</v>
      </c>
      <c r="BB11" s="92" t="s">
        <v>1633</v>
      </c>
      <c r="BC11">
        <v>1</v>
      </c>
      <c r="BD11" s="86" t="str">
        <f>REPLACE(INDEX(GroupVertices[Group],MATCH(Edges[[#This Row],[Vertex 1]],GroupVertices[Vertex],0)),1,1,"")</f>
        <v>10</v>
      </c>
      <c r="BE11" s="86" t="str">
        <f>REPLACE(INDEX(GroupVertices[Group],MATCH(Edges[[#This Row],[Vertex 2]],GroupVertices[Vertex],0)),1,1,"")</f>
        <v>10</v>
      </c>
      <c r="BF11" s="48">
        <v>0</v>
      </c>
      <c r="BG11" s="49">
        <v>0</v>
      </c>
      <c r="BH11" s="48">
        <v>0</v>
      </c>
      <c r="BI11" s="49">
        <v>0</v>
      </c>
      <c r="BJ11" s="48">
        <v>0</v>
      </c>
      <c r="BK11" s="49">
        <v>0</v>
      </c>
      <c r="BL11" s="48">
        <v>49</v>
      </c>
      <c r="BM11" s="49">
        <v>100</v>
      </c>
      <c r="BN11" s="48">
        <v>49</v>
      </c>
    </row>
    <row r="12" spans="1:66" ht="15">
      <c r="A12" s="65" t="s">
        <v>236</v>
      </c>
      <c r="B12" s="65" t="s">
        <v>374</v>
      </c>
      <c r="C12" s="66" t="s">
        <v>4023</v>
      </c>
      <c r="D12" s="67">
        <v>3</v>
      </c>
      <c r="E12" s="66" t="s">
        <v>132</v>
      </c>
      <c r="F12" s="69">
        <v>32</v>
      </c>
      <c r="G12" s="66"/>
      <c r="H12" s="70"/>
      <c r="I12" s="71"/>
      <c r="J12" s="71"/>
      <c r="K12" s="34" t="s">
        <v>65</v>
      </c>
      <c r="L12" s="72">
        <v>12</v>
      </c>
      <c r="M12" s="72"/>
      <c r="N12" s="73"/>
      <c r="O12" s="87" t="s">
        <v>448</v>
      </c>
      <c r="P12" s="90">
        <v>43686.87645833333</v>
      </c>
      <c r="Q12" s="87" t="s">
        <v>452</v>
      </c>
      <c r="R12" s="87"/>
      <c r="S12" s="87"/>
      <c r="T12" s="87"/>
      <c r="U12" s="87"/>
      <c r="V12" s="92" t="s">
        <v>682</v>
      </c>
      <c r="W12" s="90">
        <v>43686.87645833333</v>
      </c>
      <c r="X12" s="96">
        <v>43686</v>
      </c>
      <c r="Y12" s="99" t="s">
        <v>796</v>
      </c>
      <c r="Z12" s="92" t="s">
        <v>1034</v>
      </c>
      <c r="AA12" s="87"/>
      <c r="AB12" s="87"/>
      <c r="AC12" s="99" t="s">
        <v>1280</v>
      </c>
      <c r="AD12" s="99" t="s">
        <v>1281</v>
      </c>
      <c r="AE12" s="87" t="b">
        <v>0</v>
      </c>
      <c r="AF12" s="87">
        <v>0</v>
      </c>
      <c r="AG12" s="99" t="s">
        <v>1560</v>
      </c>
      <c r="AH12" s="87" t="b">
        <v>0</v>
      </c>
      <c r="AI12" s="87" t="s">
        <v>1595</v>
      </c>
      <c r="AJ12" s="87"/>
      <c r="AK12" s="99" t="s">
        <v>1564</v>
      </c>
      <c r="AL12" s="87" t="b">
        <v>0</v>
      </c>
      <c r="AM12" s="87">
        <v>0</v>
      </c>
      <c r="AN12" s="99" t="s">
        <v>1564</v>
      </c>
      <c r="AO12" s="87" t="s">
        <v>1605</v>
      </c>
      <c r="AP12" s="87" t="b">
        <v>0</v>
      </c>
      <c r="AQ12" s="99" t="s">
        <v>1281</v>
      </c>
      <c r="AR12" s="87" t="s">
        <v>197</v>
      </c>
      <c r="AS12" s="87">
        <v>0</v>
      </c>
      <c r="AT12" s="87">
        <v>0</v>
      </c>
      <c r="AU12" s="87"/>
      <c r="AV12" s="87"/>
      <c r="AW12" s="87"/>
      <c r="AX12" s="87"/>
      <c r="AY12" s="87"/>
      <c r="AZ12" s="87"/>
      <c r="BA12" s="87"/>
      <c r="BB12" s="87"/>
      <c r="BC12">
        <v>1</v>
      </c>
      <c r="BD12" s="86" t="str">
        <f>REPLACE(INDEX(GroupVertices[Group],MATCH(Edges[[#This Row],[Vertex 1]],GroupVertices[Vertex],0)),1,1,"")</f>
        <v>17</v>
      </c>
      <c r="BE12" s="86" t="str">
        <f>REPLACE(INDEX(GroupVertices[Group],MATCH(Edges[[#This Row],[Vertex 2]],GroupVertices[Vertex],0)),1,1,"")</f>
        <v>17</v>
      </c>
      <c r="BF12" s="48"/>
      <c r="BG12" s="49"/>
      <c r="BH12" s="48"/>
      <c r="BI12" s="49"/>
      <c r="BJ12" s="48"/>
      <c r="BK12" s="49"/>
      <c r="BL12" s="48"/>
      <c r="BM12" s="49"/>
      <c r="BN12" s="48"/>
    </row>
    <row r="13" spans="1:66" ht="15">
      <c r="A13" s="65" t="s">
        <v>237</v>
      </c>
      <c r="B13" s="65" t="s">
        <v>374</v>
      </c>
      <c r="C13" s="66" t="s">
        <v>4024</v>
      </c>
      <c r="D13" s="67">
        <v>4.2727272727272725</v>
      </c>
      <c r="E13" s="66" t="s">
        <v>136</v>
      </c>
      <c r="F13" s="69">
        <v>29.92</v>
      </c>
      <c r="G13" s="66"/>
      <c r="H13" s="70"/>
      <c r="I13" s="71"/>
      <c r="J13" s="71"/>
      <c r="K13" s="34" t="s">
        <v>65</v>
      </c>
      <c r="L13" s="72">
        <v>13</v>
      </c>
      <c r="M13" s="72"/>
      <c r="N13" s="73"/>
      <c r="O13" s="87" t="s">
        <v>448</v>
      </c>
      <c r="P13" s="90">
        <v>43686.860555555555</v>
      </c>
      <c r="Q13" s="87" t="s">
        <v>453</v>
      </c>
      <c r="R13" s="87"/>
      <c r="S13" s="87"/>
      <c r="T13" s="87"/>
      <c r="U13" s="87"/>
      <c r="V13" s="92" t="s">
        <v>683</v>
      </c>
      <c r="W13" s="90">
        <v>43686.860555555555</v>
      </c>
      <c r="X13" s="96">
        <v>43686</v>
      </c>
      <c r="Y13" s="99" t="s">
        <v>797</v>
      </c>
      <c r="Z13" s="92" t="s">
        <v>1035</v>
      </c>
      <c r="AA13" s="87"/>
      <c r="AB13" s="87"/>
      <c r="AC13" s="99" t="s">
        <v>1281</v>
      </c>
      <c r="AD13" s="99" t="s">
        <v>1526</v>
      </c>
      <c r="AE13" s="87" t="b">
        <v>0</v>
      </c>
      <c r="AF13" s="87">
        <v>0</v>
      </c>
      <c r="AG13" s="99" t="s">
        <v>1561</v>
      </c>
      <c r="AH13" s="87" t="b">
        <v>0</v>
      </c>
      <c r="AI13" s="87" t="s">
        <v>1595</v>
      </c>
      <c r="AJ13" s="87"/>
      <c r="AK13" s="99" t="s">
        <v>1564</v>
      </c>
      <c r="AL13" s="87" t="b">
        <v>0</v>
      </c>
      <c r="AM13" s="87">
        <v>0</v>
      </c>
      <c r="AN13" s="99" t="s">
        <v>1564</v>
      </c>
      <c r="AO13" s="87" t="s">
        <v>1605</v>
      </c>
      <c r="AP13" s="87" t="b">
        <v>0</v>
      </c>
      <c r="AQ13" s="99" t="s">
        <v>1526</v>
      </c>
      <c r="AR13" s="87" t="s">
        <v>197</v>
      </c>
      <c r="AS13" s="87">
        <v>0</v>
      </c>
      <c r="AT13" s="87">
        <v>0</v>
      </c>
      <c r="AU13" s="87"/>
      <c r="AV13" s="87"/>
      <c r="AW13" s="87"/>
      <c r="AX13" s="87"/>
      <c r="AY13" s="87"/>
      <c r="AZ13" s="87"/>
      <c r="BA13" s="87"/>
      <c r="BB13" s="87"/>
      <c r="BC13">
        <v>3</v>
      </c>
      <c r="BD13" s="86" t="str">
        <f>REPLACE(INDEX(GroupVertices[Group],MATCH(Edges[[#This Row],[Vertex 1]],GroupVertices[Vertex],0)),1,1,"")</f>
        <v>17</v>
      </c>
      <c r="BE13" s="86" t="str">
        <f>REPLACE(INDEX(GroupVertices[Group],MATCH(Edges[[#This Row],[Vertex 2]],GroupVertices[Vertex],0)),1,1,"")</f>
        <v>17</v>
      </c>
      <c r="BF13" s="48"/>
      <c r="BG13" s="49"/>
      <c r="BH13" s="48"/>
      <c r="BI13" s="49"/>
      <c r="BJ13" s="48"/>
      <c r="BK13" s="49"/>
      <c r="BL13" s="48"/>
      <c r="BM13" s="49"/>
      <c r="BN13" s="48"/>
    </row>
    <row r="14" spans="1:66" ht="15">
      <c r="A14" s="65" t="s">
        <v>237</v>
      </c>
      <c r="B14" s="65" t="s">
        <v>374</v>
      </c>
      <c r="C14" s="66" t="s">
        <v>4024</v>
      </c>
      <c r="D14" s="67">
        <v>4.2727272727272725</v>
      </c>
      <c r="E14" s="66" t="s">
        <v>136</v>
      </c>
      <c r="F14" s="69">
        <v>29.92</v>
      </c>
      <c r="G14" s="66"/>
      <c r="H14" s="70"/>
      <c r="I14" s="71"/>
      <c r="J14" s="71"/>
      <c r="K14" s="34" t="s">
        <v>65</v>
      </c>
      <c r="L14" s="72">
        <v>14</v>
      </c>
      <c r="M14" s="72"/>
      <c r="N14" s="73"/>
      <c r="O14" s="87" t="s">
        <v>448</v>
      </c>
      <c r="P14" s="90">
        <v>43687.435960648145</v>
      </c>
      <c r="Q14" s="87" t="s">
        <v>454</v>
      </c>
      <c r="R14" s="87"/>
      <c r="S14" s="87"/>
      <c r="T14" s="87"/>
      <c r="U14" s="87"/>
      <c r="V14" s="92" t="s">
        <v>683</v>
      </c>
      <c r="W14" s="90">
        <v>43687.435960648145</v>
      </c>
      <c r="X14" s="96">
        <v>43687</v>
      </c>
      <c r="Y14" s="99" t="s">
        <v>798</v>
      </c>
      <c r="Z14" s="92" t="s">
        <v>1036</v>
      </c>
      <c r="AA14" s="87"/>
      <c r="AB14" s="87"/>
      <c r="AC14" s="99" t="s">
        <v>1282</v>
      </c>
      <c r="AD14" s="99" t="s">
        <v>1280</v>
      </c>
      <c r="AE14" s="87" t="b">
        <v>0</v>
      </c>
      <c r="AF14" s="87">
        <v>0</v>
      </c>
      <c r="AG14" s="99" t="s">
        <v>1561</v>
      </c>
      <c r="AH14" s="87" t="b">
        <v>0</v>
      </c>
      <c r="AI14" s="87" t="s">
        <v>1595</v>
      </c>
      <c r="AJ14" s="87"/>
      <c r="AK14" s="99" t="s">
        <v>1564</v>
      </c>
      <c r="AL14" s="87" t="b">
        <v>0</v>
      </c>
      <c r="AM14" s="87">
        <v>0</v>
      </c>
      <c r="AN14" s="99" t="s">
        <v>1564</v>
      </c>
      <c r="AO14" s="87" t="s">
        <v>1605</v>
      </c>
      <c r="AP14" s="87" t="b">
        <v>0</v>
      </c>
      <c r="AQ14" s="99" t="s">
        <v>1280</v>
      </c>
      <c r="AR14" s="87" t="s">
        <v>197</v>
      </c>
      <c r="AS14" s="87">
        <v>0</v>
      </c>
      <c r="AT14" s="87">
        <v>0</v>
      </c>
      <c r="AU14" s="87"/>
      <c r="AV14" s="87"/>
      <c r="AW14" s="87"/>
      <c r="AX14" s="87"/>
      <c r="AY14" s="87"/>
      <c r="AZ14" s="87"/>
      <c r="BA14" s="87"/>
      <c r="BB14" s="87"/>
      <c r="BC14">
        <v>3</v>
      </c>
      <c r="BD14" s="86" t="str">
        <f>REPLACE(INDEX(GroupVertices[Group],MATCH(Edges[[#This Row],[Vertex 1]],GroupVertices[Vertex],0)),1,1,"")</f>
        <v>17</v>
      </c>
      <c r="BE14" s="86" t="str">
        <f>REPLACE(INDEX(GroupVertices[Group],MATCH(Edges[[#This Row],[Vertex 2]],GroupVertices[Vertex],0)),1,1,"")</f>
        <v>17</v>
      </c>
      <c r="BF14" s="48"/>
      <c r="BG14" s="49"/>
      <c r="BH14" s="48"/>
      <c r="BI14" s="49"/>
      <c r="BJ14" s="48"/>
      <c r="BK14" s="49"/>
      <c r="BL14" s="48"/>
      <c r="BM14" s="49"/>
      <c r="BN14" s="48"/>
    </row>
    <row r="15" spans="1:66" ht="15">
      <c r="A15" s="65" t="s">
        <v>237</v>
      </c>
      <c r="B15" s="65" t="s">
        <v>374</v>
      </c>
      <c r="C15" s="66" t="s">
        <v>4024</v>
      </c>
      <c r="D15" s="67">
        <v>4.2727272727272725</v>
      </c>
      <c r="E15" s="66" t="s">
        <v>136</v>
      </c>
      <c r="F15" s="69">
        <v>29.92</v>
      </c>
      <c r="G15" s="66"/>
      <c r="H15" s="70"/>
      <c r="I15" s="71"/>
      <c r="J15" s="71"/>
      <c r="K15" s="34" t="s">
        <v>65</v>
      </c>
      <c r="L15" s="72">
        <v>15</v>
      </c>
      <c r="M15" s="72"/>
      <c r="N15" s="73"/>
      <c r="O15" s="87" t="s">
        <v>448</v>
      </c>
      <c r="P15" s="90">
        <v>43687.43653935185</v>
      </c>
      <c r="Q15" s="87" t="s">
        <v>455</v>
      </c>
      <c r="R15" s="87"/>
      <c r="S15" s="87"/>
      <c r="T15" s="87"/>
      <c r="U15" s="87"/>
      <c r="V15" s="92" t="s">
        <v>683</v>
      </c>
      <c r="W15" s="90">
        <v>43687.43653935185</v>
      </c>
      <c r="X15" s="96">
        <v>43687</v>
      </c>
      <c r="Y15" s="99" t="s">
        <v>799</v>
      </c>
      <c r="Z15" s="92" t="s">
        <v>1037</v>
      </c>
      <c r="AA15" s="87"/>
      <c r="AB15" s="87"/>
      <c r="AC15" s="99" t="s">
        <v>1283</v>
      </c>
      <c r="AD15" s="99" t="s">
        <v>1280</v>
      </c>
      <c r="AE15" s="87" t="b">
        <v>0</v>
      </c>
      <c r="AF15" s="87">
        <v>1</v>
      </c>
      <c r="AG15" s="99" t="s">
        <v>1561</v>
      </c>
      <c r="AH15" s="87" t="b">
        <v>0</v>
      </c>
      <c r="AI15" s="87" t="s">
        <v>1595</v>
      </c>
      <c r="AJ15" s="87"/>
      <c r="AK15" s="99" t="s">
        <v>1564</v>
      </c>
      <c r="AL15" s="87" t="b">
        <v>0</v>
      </c>
      <c r="AM15" s="87">
        <v>0</v>
      </c>
      <c r="AN15" s="99" t="s">
        <v>1564</v>
      </c>
      <c r="AO15" s="87" t="s">
        <v>1605</v>
      </c>
      <c r="AP15" s="87" t="b">
        <v>0</v>
      </c>
      <c r="AQ15" s="99" t="s">
        <v>1280</v>
      </c>
      <c r="AR15" s="87" t="s">
        <v>197</v>
      </c>
      <c r="AS15" s="87">
        <v>0</v>
      </c>
      <c r="AT15" s="87">
        <v>0</v>
      </c>
      <c r="AU15" s="87"/>
      <c r="AV15" s="87"/>
      <c r="AW15" s="87"/>
      <c r="AX15" s="87"/>
      <c r="AY15" s="87"/>
      <c r="AZ15" s="87"/>
      <c r="BA15" s="87"/>
      <c r="BB15" s="87"/>
      <c r="BC15">
        <v>3</v>
      </c>
      <c r="BD15" s="86" t="str">
        <f>REPLACE(INDEX(GroupVertices[Group],MATCH(Edges[[#This Row],[Vertex 1]],GroupVertices[Vertex],0)),1,1,"")</f>
        <v>17</v>
      </c>
      <c r="BE15" s="86" t="str">
        <f>REPLACE(INDEX(GroupVertices[Group],MATCH(Edges[[#This Row],[Vertex 2]],GroupVertices[Vertex],0)),1,1,"")</f>
        <v>17</v>
      </c>
      <c r="BF15" s="48"/>
      <c r="BG15" s="49"/>
      <c r="BH15" s="48"/>
      <c r="BI15" s="49"/>
      <c r="BJ15" s="48"/>
      <c r="BK15" s="49"/>
      <c r="BL15" s="48"/>
      <c r="BM15" s="49"/>
      <c r="BN15" s="48"/>
    </row>
    <row r="16" spans="1:66" ht="15">
      <c r="A16" s="65" t="s">
        <v>236</v>
      </c>
      <c r="B16" s="65" t="s">
        <v>375</v>
      </c>
      <c r="C16" s="66" t="s">
        <v>4023</v>
      </c>
      <c r="D16" s="67">
        <v>3</v>
      </c>
      <c r="E16" s="66" t="s">
        <v>132</v>
      </c>
      <c r="F16" s="69">
        <v>32</v>
      </c>
      <c r="G16" s="66"/>
      <c r="H16" s="70"/>
      <c r="I16" s="71"/>
      <c r="J16" s="71"/>
      <c r="K16" s="34" t="s">
        <v>65</v>
      </c>
      <c r="L16" s="72">
        <v>16</v>
      </c>
      <c r="M16" s="72"/>
      <c r="N16" s="73"/>
      <c r="O16" s="87" t="s">
        <v>448</v>
      </c>
      <c r="P16" s="90">
        <v>43686.87645833333</v>
      </c>
      <c r="Q16" s="87" t="s">
        <v>452</v>
      </c>
      <c r="R16" s="87"/>
      <c r="S16" s="87"/>
      <c r="T16" s="87"/>
      <c r="U16" s="87"/>
      <c r="V16" s="92" t="s">
        <v>682</v>
      </c>
      <c r="W16" s="90">
        <v>43686.87645833333</v>
      </c>
      <c r="X16" s="96">
        <v>43686</v>
      </c>
      <c r="Y16" s="99" t="s">
        <v>796</v>
      </c>
      <c r="Z16" s="92" t="s">
        <v>1034</v>
      </c>
      <c r="AA16" s="87"/>
      <c r="AB16" s="87"/>
      <c r="AC16" s="99" t="s">
        <v>1280</v>
      </c>
      <c r="AD16" s="99" t="s">
        <v>1281</v>
      </c>
      <c r="AE16" s="87" t="b">
        <v>0</v>
      </c>
      <c r="AF16" s="87">
        <v>0</v>
      </c>
      <c r="AG16" s="99" t="s">
        <v>1560</v>
      </c>
      <c r="AH16" s="87" t="b">
        <v>0</v>
      </c>
      <c r="AI16" s="87" t="s">
        <v>1595</v>
      </c>
      <c r="AJ16" s="87"/>
      <c r="AK16" s="99" t="s">
        <v>1564</v>
      </c>
      <c r="AL16" s="87" t="b">
        <v>0</v>
      </c>
      <c r="AM16" s="87">
        <v>0</v>
      </c>
      <c r="AN16" s="99" t="s">
        <v>1564</v>
      </c>
      <c r="AO16" s="87" t="s">
        <v>1605</v>
      </c>
      <c r="AP16" s="87" t="b">
        <v>0</v>
      </c>
      <c r="AQ16" s="99" t="s">
        <v>1281</v>
      </c>
      <c r="AR16" s="87" t="s">
        <v>197</v>
      </c>
      <c r="AS16" s="87">
        <v>0</v>
      </c>
      <c r="AT16" s="87">
        <v>0</v>
      </c>
      <c r="AU16" s="87"/>
      <c r="AV16" s="87"/>
      <c r="AW16" s="87"/>
      <c r="AX16" s="87"/>
      <c r="AY16" s="87"/>
      <c r="AZ16" s="87"/>
      <c r="BA16" s="87"/>
      <c r="BB16" s="87"/>
      <c r="BC16">
        <v>1</v>
      </c>
      <c r="BD16" s="86" t="str">
        <f>REPLACE(INDEX(GroupVertices[Group],MATCH(Edges[[#This Row],[Vertex 1]],GroupVertices[Vertex],0)),1,1,"")</f>
        <v>17</v>
      </c>
      <c r="BE16" s="86" t="str">
        <f>REPLACE(INDEX(GroupVertices[Group],MATCH(Edges[[#This Row],[Vertex 2]],GroupVertices[Vertex],0)),1,1,"")</f>
        <v>17</v>
      </c>
      <c r="BF16" s="48">
        <v>1</v>
      </c>
      <c r="BG16" s="49">
        <v>1.9230769230769231</v>
      </c>
      <c r="BH16" s="48">
        <v>0</v>
      </c>
      <c r="BI16" s="49">
        <v>0</v>
      </c>
      <c r="BJ16" s="48">
        <v>0</v>
      </c>
      <c r="BK16" s="49">
        <v>0</v>
      </c>
      <c r="BL16" s="48">
        <v>51</v>
      </c>
      <c r="BM16" s="49">
        <v>98.07692307692308</v>
      </c>
      <c r="BN16" s="48">
        <v>52</v>
      </c>
    </row>
    <row r="17" spans="1:66" ht="15">
      <c r="A17" s="65" t="s">
        <v>237</v>
      </c>
      <c r="B17" s="65" t="s">
        <v>375</v>
      </c>
      <c r="C17" s="66" t="s">
        <v>4024</v>
      </c>
      <c r="D17" s="67">
        <v>4.2727272727272725</v>
      </c>
      <c r="E17" s="66" t="s">
        <v>136</v>
      </c>
      <c r="F17" s="69">
        <v>29.92</v>
      </c>
      <c r="G17" s="66"/>
      <c r="H17" s="70"/>
      <c r="I17" s="71"/>
      <c r="J17" s="71"/>
      <c r="K17" s="34" t="s">
        <v>65</v>
      </c>
      <c r="L17" s="72">
        <v>17</v>
      </c>
      <c r="M17" s="72"/>
      <c r="N17" s="73"/>
      <c r="O17" s="87" t="s">
        <v>448</v>
      </c>
      <c r="P17" s="90">
        <v>43686.860555555555</v>
      </c>
      <c r="Q17" s="87" t="s">
        <v>453</v>
      </c>
      <c r="R17" s="87"/>
      <c r="S17" s="87"/>
      <c r="T17" s="87"/>
      <c r="U17" s="87"/>
      <c r="V17" s="92" t="s">
        <v>683</v>
      </c>
      <c r="W17" s="90">
        <v>43686.860555555555</v>
      </c>
      <c r="X17" s="96">
        <v>43686</v>
      </c>
      <c r="Y17" s="99" t="s">
        <v>797</v>
      </c>
      <c r="Z17" s="92" t="s">
        <v>1035</v>
      </c>
      <c r="AA17" s="87"/>
      <c r="AB17" s="87"/>
      <c r="AC17" s="99" t="s">
        <v>1281</v>
      </c>
      <c r="AD17" s="99" t="s">
        <v>1526</v>
      </c>
      <c r="AE17" s="87" t="b">
        <v>0</v>
      </c>
      <c r="AF17" s="87">
        <v>0</v>
      </c>
      <c r="AG17" s="99" t="s">
        <v>1561</v>
      </c>
      <c r="AH17" s="87" t="b">
        <v>0</v>
      </c>
      <c r="AI17" s="87" t="s">
        <v>1595</v>
      </c>
      <c r="AJ17" s="87"/>
      <c r="AK17" s="99" t="s">
        <v>1564</v>
      </c>
      <c r="AL17" s="87" t="b">
        <v>0</v>
      </c>
      <c r="AM17" s="87">
        <v>0</v>
      </c>
      <c r="AN17" s="99" t="s">
        <v>1564</v>
      </c>
      <c r="AO17" s="87" t="s">
        <v>1605</v>
      </c>
      <c r="AP17" s="87" t="b">
        <v>0</v>
      </c>
      <c r="AQ17" s="99" t="s">
        <v>1526</v>
      </c>
      <c r="AR17" s="87" t="s">
        <v>197</v>
      </c>
      <c r="AS17" s="87">
        <v>0</v>
      </c>
      <c r="AT17" s="87">
        <v>0</v>
      </c>
      <c r="AU17" s="87"/>
      <c r="AV17" s="87"/>
      <c r="AW17" s="87"/>
      <c r="AX17" s="87"/>
      <c r="AY17" s="87"/>
      <c r="AZ17" s="87"/>
      <c r="BA17" s="87"/>
      <c r="BB17" s="87"/>
      <c r="BC17">
        <v>3</v>
      </c>
      <c r="BD17" s="86" t="str">
        <f>REPLACE(INDEX(GroupVertices[Group],MATCH(Edges[[#This Row],[Vertex 1]],GroupVertices[Vertex],0)),1,1,"")</f>
        <v>17</v>
      </c>
      <c r="BE17" s="86" t="str">
        <f>REPLACE(INDEX(GroupVertices[Group],MATCH(Edges[[#This Row],[Vertex 2]],GroupVertices[Vertex],0)),1,1,"")</f>
        <v>17</v>
      </c>
      <c r="BF17" s="48">
        <v>0</v>
      </c>
      <c r="BG17" s="49">
        <v>0</v>
      </c>
      <c r="BH17" s="48">
        <v>0</v>
      </c>
      <c r="BI17" s="49">
        <v>0</v>
      </c>
      <c r="BJ17" s="48">
        <v>0</v>
      </c>
      <c r="BK17" s="49">
        <v>0</v>
      </c>
      <c r="BL17" s="48">
        <v>57</v>
      </c>
      <c r="BM17" s="49">
        <v>100</v>
      </c>
      <c r="BN17" s="48">
        <v>57</v>
      </c>
    </row>
    <row r="18" spans="1:66" ht="15">
      <c r="A18" s="65" t="s">
        <v>237</v>
      </c>
      <c r="B18" s="65" t="s">
        <v>375</v>
      </c>
      <c r="C18" s="66" t="s">
        <v>4024</v>
      </c>
      <c r="D18" s="67">
        <v>4.2727272727272725</v>
      </c>
      <c r="E18" s="66" t="s">
        <v>136</v>
      </c>
      <c r="F18" s="69">
        <v>29.92</v>
      </c>
      <c r="G18" s="66"/>
      <c r="H18" s="70"/>
      <c r="I18" s="71"/>
      <c r="J18" s="71"/>
      <c r="K18" s="34" t="s">
        <v>65</v>
      </c>
      <c r="L18" s="72">
        <v>18</v>
      </c>
      <c r="M18" s="72"/>
      <c r="N18" s="73"/>
      <c r="O18" s="87" t="s">
        <v>448</v>
      </c>
      <c r="P18" s="90">
        <v>43687.435960648145</v>
      </c>
      <c r="Q18" s="87" t="s">
        <v>454</v>
      </c>
      <c r="R18" s="87"/>
      <c r="S18" s="87"/>
      <c r="T18" s="87"/>
      <c r="U18" s="87"/>
      <c r="V18" s="92" t="s">
        <v>683</v>
      </c>
      <c r="W18" s="90">
        <v>43687.435960648145</v>
      </c>
      <c r="X18" s="96">
        <v>43687</v>
      </c>
      <c r="Y18" s="99" t="s">
        <v>798</v>
      </c>
      <c r="Z18" s="92" t="s">
        <v>1036</v>
      </c>
      <c r="AA18" s="87"/>
      <c r="AB18" s="87"/>
      <c r="AC18" s="99" t="s">
        <v>1282</v>
      </c>
      <c r="AD18" s="99" t="s">
        <v>1280</v>
      </c>
      <c r="AE18" s="87" t="b">
        <v>0</v>
      </c>
      <c r="AF18" s="87">
        <v>0</v>
      </c>
      <c r="AG18" s="99" t="s">
        <v>1561</v>
      </c>
      <c r="AH18" s="87" t="b">
        <v>0</v>
      </c>
      <c r="AI18" s="87" t="s">
        <v>1595</v>
      </c>
      <c r="AJ18" s="87"/>
      <c r="AK18" s="99" t="s">
        <v>1564</v>
      </c>
      <c r="AL18" s="87" t="b">
        <v>0</v>
      </c>
      <c r="AM18" s="87">
        <v>0</v>
      </c>
      <c r="AN18" s="99" t="s">
        <v>1564</v>
      </c>
      <c r="AO18" s="87" t="s">
        <v>1605</v>
      </c>
      <c r="AP18" s="87" t="b">
        <v>0</v>
      </c>
      <c r="AQ18" s="99" t="s">
        <v>1280</v>
      </c>
      <c r="AR18" s="87" t="s">
        <v>197</v>
      </c>
      <c r="AS18" s="87">
        <v>0</v>
      </c>
      <c r="AT18" s="87">
        <v>0</v>
      </c>
      <c r="AU18" s="87"/>
      <c r="AV18" s="87"/>
      <c r="AW18" s="87"/>
      <c r="AX18" s="87"/>
      <c r="AY18" s="87"/>
      <c r="AZ18" s="87"/>
      <c r="BA18" s="87"/>
      <c r="BB18" s="87"/>
      <c r="BC18">
        <v>3</v>
      </c>
      <c r="BD18" s="86" t="str">
        <f>REPLACE(INDEX(GroupVertices[Group],MATCH(Edges[[#This Row],[Vertex 1]],GroupVertices[Vertex],0)),1,1,"")</f>
        <v>17</v>
      </c>
      <c r="BE18" s="86" t="str">
        <f>REPLACE(INDEX(GroupVertices[Group],MATCH(Edges[[#This Row],[Vertex 2]],GroupVertices[Vertex],0)),1,1,"")</f>
        <v>17</v>
      </c>
      <c r="BF18" s="48">
        <v>0</v>
      </c>
      <c r="BG18" s="49">
        <v>0</v>
      </c>
      <c r="BH18" s="48">
        <v>0</v>
      </c>
      <c r="BI18" s="49">
        <v>0</v>
      </c>
      <c r="BJ18" s="48">
        <v>0</v>
      </c>
      <c r="BK18" s="49">
        <v>0</v>
      </c>
      <c r="BL18" s="48">
        <v>52</v>
      </c>
      <c r="BM18" s="49">
        <v>100</v>
      </c>
      <c r="BN18" s="48">
        <v>52</v>
      </c>
    </row>
    <row r="19" spans="1:66" ht="15">
      <c r="A19" s="65" t="s">
        <v>237</v>
      </c>
      <c r="B19" s="65" t="s">
        <v>375</v>
      </c>
      <c r="C19" s="66" t="s">
        <v>4024</v>
      </c>
      <c r="D19" s="67">
        <v>4.2727272727272725</v>
      </c>
      <c r="E19" s="66" t="s">
        <v>136</v>
      </c>
      <c r="F19" s="69">
        <v>29.92</v>
      </c>
      <c r="G19" s="66"/>
      <c r="H19" s="70"/>
      <c r="I19" s="71"/>
      <c r="J19" s="71"/>
      <c r="K19" s="34" t="s">
        <v>65</v>
      </c>
      <c r="L19" s="72">
        <v>19</v>
      </c>
      <c r="M19" s="72"/>
      <c r="N19" s="73"/>
      <c r="O19" s="87" t="s">
        <v>448</v>
      </c>
      <c r="P19" s="90">
        <v>43687.43653935185</v>
      </c>
      <c r="Q19" s="87" t="s">
        <v>455</v>
      </c>
      <c r="R19" s="87"/>
      <c r="S19" s="87"/>
      <c r="T19" s="87"/>
      <c r="U19" s="87"/>
      <c r="V19" s="92" t="s">
        <v>683</v>
      </c>
      <c r="W19" s="90">
        <v>43687.43653935185</v>
      </c>
      <c r="X19" s="96">
        <v>43687</v>
      </c>
      <c r="Y19" s="99" t="s">
        <v>799</v>
      </c>
      <c r="Z19" s="92" t="s">
        <v>1037</v>
      </c>
      <c r="AA19" s="87"/>
      <c r="AB19" s="87"/>
      <c r="AC19" s="99" t="s">
        <v>1283</v>
      </c>
      <c r="AD19" s="99" t="s">
        <v>1280</v>
      </c>
      <c r="AE19" s="87" t="b">
        <v>0</v>
      </c>
      <c r="AF19" s="87">
        <v>1</v>
      </c>
      <c r="AG19" s="99" t="s">
        <v>1561</v>
      </c>
      <c r="AH19" s="87" t="b">
        <v>0</v>
      </c>
      <c r="AI19" s="87" t="s">
        <v>1595</v>
      </c>
      <c r="AJ19" s="87"/>
      <c r="AK19" s="99" t="s">
        <v>1564</v>
      </c>
      <c r="AL19" s="87" t="b">
        <v>0</v>
      </c>
      <c r="AM19" s="87">
        <v>0</v>
      </c>
      <c r="AN19" s="99" t="s">
        <v>1564</v>
      </c>
      <c r="AO19" s="87" t="s">
        <v>1605</v>
      </c>
      <c r="AP19" s="87" t="b">
        <v>0</v>
      </c>
      <c r="AQ19" s="99" t="s">
        <v>1280</v>
      </c>
      <c r="AR19" s="87" t="s">
        <v>197</v>
      </c>
      <c r="AS19" s="87">
        <v>0</v>
      </c>
      <c r="AT19" s="87">
        <v>0</v>
      </c>
      <c r="AU19" s="87"/>
      <c r="AV19" s="87"/>
      <c r="AW19" s="87"/>
      <c r="AX19" s="87"/>
      <c r="AY19" s="87"/>
      <c r="AZ19" s="87"/>
      <c r="BA19" s="87"/>
      <c r="BB19" s="87"/>
      <c r="BC19">
        <v>3</v>
      </c>
      <c r="BD19" s="86" t="str">
        <f>REPLACE(INDEX(GroupVertices[Group],MATCH(Edges[[#This Row],[Vertex 1]],GroupVertices[Vertex],0)),1,1,"")</f>
        <v>17</v>
      </c>
      <c r="BE19" s="86" t="str">
        <f>REPLACE(INDEX(GroupVertices[Group],MATCH(Edges[[#This Row],[Vertex 2]],GroupVertices[Vertex],0)),1,1,"")</f>
        <v>17</v>
      </c>
      <c r="BF19" s="48">
        <v>0</v>
      </c>
      <c r="BG19" s="49">
        <v>0</v>
      </c>
      <c r="BH19" s="48">
        <v>0</v>
      </c>
      <c r="BI19" s="49">
        <v>0</v>
      </c>
      <c r="BJ19" s="48">
        <v>0</v>
      </c>
      <c r="BK19" s="49">
        <v>0</v>
      </c>
      <c r="BL19" s="48">
        <v>19</v>
      </c>
      <c r="BM19" s="49">
        <v>100</v>
      </c>
      <c r="BN19" s="48">
        <v>19</v>
      </c>
    </row>
    <row r="20" spans="1:66" ht="15">
      <c r="A20" s="65" t="s">
        <v>236</v>
      </c>
      <c r="B20" s="65" t="s">
        <v>237</v>
      </c>
      <c r="C20" s="66" t="s">
        <v>4023</v>
      </c>
      <c r="D20" s="67">
        <v>3</v>
      </c>
      <c r="E20" s="66" t="s">
        <v>132</v>
      </c>
      <c r="F20" s="69">
        <v>32</v>
      </c>
      <c r="G20" s="66"/>
      <c r="H20" s="70"/>
      <c r="I20" s="71"/>
      <c r="J20" s="71"/>
      <c r="K20" s="34" t="s">
        <v>66</v>
      </c>
      <c r="L20" s="72">
        <v>20</v>
      </c>
      <c r="M20" s="72"/>
      <c r="N20" s="73"/>
      <c r="O20" s="87" t="s">
        <v>449</v>
      </c>
      <c r="P20" s="90">
        <v>43686.87645833333</v>
      </c>
      <c r="Q20" s="87" t="s">
        <v>452</v>
      </c>
      <c r="R20" s="87"/>
      <c r="S20" s="87"/>
      <c r="T20" s="87"/>
      <c r="U20" s="87"/>
      <c r="V20" s="92" t="s">
        <v>682</v>
      </c>
      <c r="W20" s="90">
        <v>43686.87645833333</v>
      </c>
      <c r="X20" s="96">
        <v>43686</v>
      </c>
      <c r="Y20" s="99" t="s">
        <v>796</v>
      </c>
      <c r="Z20" s="92" t="s">
        <v>1034</v>
      </c>
      <c r="AA20" s="87"/>
      <c r="AB20" s="87"/>
      <c r="AC20" s="99" t="s">
        <v>1280</v>
      </c>
      <c r="AD20" s="99" t="s">
        <v>1281</v>
      </c>
      <c r="AE20" s="87" t="b">
        <v>0</v>
      </c>
      <c r="AF20" s="87">
        <v>0</v>
      </c>
      <c r="AG20" s="99" t="s">
        <v>1560</v>
      </c>
      <c r="AH20" s="87" t="b">
        <v>0</v>
      </c>
      <c r="AI20" s="87" t="s">
        <v>1595</v>
      </c>
      <c r="AJ20" s="87"/>
      <c r="AK20" s="99" t="s">
        <v>1564</v>
      </c>
      <c r="AL20" s="87" t="b">
        <v>0</v>
      </c>
      <c r="AM20" s="87">
        <v>0</v>
      </c>
      <c r="AN20" s="99" t="s">
        <v>1564</v>
      </c>
      <c r="AO20" s="87" t="s">
        <v>1605</v>
      </c>
      <c r="AP20" s="87" t="b">
        <v>0</v>
      </c>
      <c r="AQ20" s="99" t="s">
        <v>1281</v>
      </c>
      <c r="AR20" s="87" t="s">
        <v>197</v>
      </c>
      <c r="AS20" s="87">
        <v>0</v>
      </c>
      <c r="AT20" s="87">
        <v>0</v>
      </c>
      <c r="AU20" s="87"/>
      <c r="AV20" s="87"/>
      <c r="AW20" s="87"/>
      <c r="AX20" s="87"/>
      <c r="AY20" s="87"/>
      <c r="AZ20" s="87"/>
      <c r="BA20" s="87"/>
      <c r="BB20" s="87"/>
      <c r="BC20">
        <v>1</v>
      </c>
      <c r="BD20" s="86" t="str">
        <f>REPLACE(INDEX(GroupVertices[Group],MATCH(Edges[[#This Row],[Vertex 1]],GroupVertices[Vertex],0)),1,1,"")</f>
        <v>17</v>
      </c>
      <c r="BE20" s="86" t="str">
        <f>REPLACE(INDEX(GroupVertices[Group],MATCH(Edges[[#This Row],[Vertex 2]],GroupVertices[Vertex],0)),1,1,"")</f>
        <v>17</v>
      </c>
      <c r="BF20" s="48"/>
      <c r="BG20" s="49"/>
      <c r="BH20" s="48"/>
      <c r="BI20" s="49"/>
      <c r="BJ20" s="48"/>
      <c r="BK20" s="49"/>
      <c r="BL20" s="48"/>
      <c r="BM20" s="49"/>
      <c r="BN20" s="48"/>
    </row>
    <row r="21" spans="1:66" ht="15">
      <c r="A21" s="65" t="s">
        <v>237</v>
      </c>
      <c r="B21" s="65" t="s">
        <v>236</v>
      </c>
      <c r="C21" s="66" t="s">
        <v>4024</v>
      </c>
      <c r="D21" s="67">
        <v>4.2727272727272725</v>
      </c>
      <c r="E21" s="66" t="s">
        <v>136</v>
      </c>
      <c r="F21" s="69">
        <v>29.92</v>
      </c>
      <c r="G21" s="66"/>
      <c r="H21" s="70"/>
      <c r="I21" s="71"/>
      <c r="J21" s="71"/>
      <c r="K21" s="34" t="s">
        <v>66</v>
      </c>
      <c r="L21" s="72">
        <v>21</v>
      </c>
      <c r="M21" s="72"/>
      <c r="N21" s="73"/>
      <c r="O21" s="87" t="s">
        <v>449</v>
      </c>
      <c r="P21" s="90">
        <v>43686.860555555555</v>
      </c>
      <c r="Q21" s="87" t="s">
        <v>453</v>
      </c>
      <c r="R21" s="87"/>
      <c r="S21" s="87"/>
      <c r="T21" s="87"/>
      <c r="U21" s="87"/>
      <c r="V21" s="92" t="s">
        <v>683</v>
      </c>
      <c r="W21" s="90">
        <v>43686.860555555555</v>
      </c>
      <c r="X21" s="96">
        <v>43686</v>
      </c>
      <c r="Y21" s="99" t="s">
        <v>797</v>
      </c>
      <c r="Z21" s="92" t="s">
        <v>1035</v>
      </c>
      <c r="AA21" s="87"/>
      <c r="AB21" s="87"/>
      <c r="AC21" s="99" t="s">
        <v>1281</v>
      </c>
      <c r="AD21" s="99" t="s">
        <v>1526</v>
      </c>
      <c r="AE21" s="87" t="b">
        <v>0</v>
      </c>
      <c r="AF21" s="87">
        <v>0</v>
      </c>
      <c r="AG21" s="99" t="s">
        <v>1561</v>
      </c>
      <c r="AH21" s="87" t="b">
        <v>0</v>
      </c>
      <c r="AI21" s="87" t="s">
        <v>1595</v>
      </c>
      <c r="AJ21" s="87"/>
      <c r="AK21" s="99" t="s">
        <v>1564</v>
      </c>
      <c r="AL21" s="87" t="b">
        <v>0</v>
      </c>
      <c r="AM21" s="87">
        <v>0</v>
      </c>
      <c r="AN21" s="99" t="s">
        <v>1564</v>
      </c>
      <c r="AO21" s="87" t="s">
        <v>1605</v>
      </c>
      <c r="AP21" s="87" t="b">
        <v>0</v>
      </c>
      <c r="AQ21" s="99" t="s">
        <v>1526</v>
      </c>
      <c r="AR21" s="87" t="s">
        <v>197</v>
      </c>
      <c r="AS21" s="87">
        <v>0</v>
      </c>
      <c r="AT21" s="87">
        <v>0</v>
      </c>
      <c r="AU21" s="87"/>
      <c r="AV21" s="87"/>
      <c r="AW21" s="87"/>
      <c r="AX21" s="87"/>
      <c r="AY21" s="87"/>
      <c r="AZ21" s="87"/>
      <c r="BA21" s="87"/>
      <c r="BB21" s="87"/>
      <c r="BC21">
        <v>3</v>
      </c>
      <c r="BD21" s="86" t="str">
        <f>REPLACE(INDEX(GroupVertices[Group],MATCH(Edges[[#This Row],[Vertex 1]],GroupVertices[Vertex],0)),1,1,"")</f>
        <v>17</v>
      </c>
      <c r="BE21" s="86" t="str">
        <f>REPLACE(INDEX(GroupVertices[Group],MATCH(Edges[[#This Row],[Vertex 2]],GroupVertices[Vertex],0)),1,1,"")</f>
        <v>17</v>
      </c>
      <c r="BF21" s="48"/>
      <c r="BG21" s="49"/>
      <c r="BH21" s="48"/>
      <c r="BI21" s="49"/>
      <c r="BJ21" s="48"/>
      <c r="BK21" s="49"/>
      <c r="BL21" s="48"/>
      <c r="BM21" s="49"/>
      <c r="BN21" s="48"/>
    </row>
    <row r="22" spans="1:66" ht="15">
      <c r="A22" s="65" t="s">
        <v>237</v>
      </c>
      <c r="B22" s="65" t="s">
        <v>236</v>
      </c>
      <c r="C22" s="66" t="s">
        <v>4024</v>
      </c>
      <c r="D22" s="67">
        <v>4.2727272727272725</v>
      </c>
      <c r="E22" s="66" t="s">
        <v>136</v>
      </c>
      <c r="F22" s="69">
        <v>29.92</v>
      </c>
      <c r="G22" s="66"/>
      <c r="H22" s="70"/>
      <c r="I22" s="71"/>
      <c r="J22" s="71"/>
      <c r="K22" s="34" t="s">
        <v>66</v>
      </c>
      <c r="L22" s="72">
        <v>22</v>
      </c>
      <c r="M22" s="72"/>
      <c r="N22" s="73"/>
      <c r="O22" s="87" t="s">
        <v>449</v>
      </c>
      <c r="P22" s="90">
        <v>43687.435960648145</v>
      </c>
      <c r="Q22" s="87" t="s">
        <v>454</v>
      </c>
      <c r="R22" s="87"/>
      <c r="S22" s="87"/>
      <c r="T22" s="87"/>
      <c r="U22" s="87"/>
      <c r="V22" s="92" t="s">
        <v>683</v>
      </c>
      <c r="W22" s="90">
        <v>43687.435960648145</v>
      </c>
      <c r="X22" s="96">
        <v>43687</v>
      </c>
      <c r="Y22" s="99" t="s">
        <v>798</v>
      </c>
      <c r="Z22" s="92" t="s">
        <v>1036</v>
      </c>
      <c r="AA22" s="87"/>
      <c r="AB22" s="87"/>
      <c r="AC22" s="99" t="s">
        <v>1282</v>
      </c>
      <c r="AD22" s="99" t="s">
        <v>1280</v>
      </c>
      <c r="AE22" s="87" t="b">
        <v>0</v>
      </c>
      <c r="AF22" s="87">
        <v>0</v>
      </c>
      <c r="AG22" s="99" t="s">
        <v>1561</v>
      </c>
      <c r="AH22" s="87" t="b">
        <v>0</v>
      </c>
      <c r="AI22" s="87" t="s">
        <v>1595</v>
      </c>
      <c r="AJ22" s="87"/>
      <c r="AK22" s="99" t="s">
        <v>1564</v>
      </c>
      <c r="AL22" s="87" t="b">
        <v>0</v>
      </c>
      <c r="AM22" s="87">
        <v>0</v>
      </c>
      <c r="AN22" s="99" t="s">
        <v>1564</v>
      </c>
      <c r="AO22" s="87" t="s">
        <v>1605</v>
      </c>
      <c r="AP22" s="87" t="b">
        <v>0</v>
      </c>
      <c r="AQ22" s="99" t="s">
        <v>1280</v>
      </c>
      <c r="AR22" s="87" t="s">
        <v>197</v>
      </c>
      <c r="AS22" s="87">
        <v>0</v>
      </c>
      <c r="AT22" s="87">
        <v>0</v>
      </c>
      <c r="AU22" s="87"/>
      <c r="AV22" s="87"/>
      <c r="AW22" s="87"/>
      <c r="AX22" s="87"/>
      <c r="AY22" s="87"/>
      <c r="AZ22" s="87"/>
      <c r="BA22" s="87"/>
      <c r="BB22" s="87"/>
      <c r="BC22">
        <v>3</v>
      </c>
      <c r="BD22" s="86" t="str">
        <f>REPLACE(INDEX(GroupVertices[Group],MATCH(Edges[[#This Row],[Vertex 1]],GroupVertices[Vertex],0)),1,1,"")</f>
        <v>17</v>
      </c>
      <c r="BE22" s="86" t="str">
        <f>REPLACE(INDEX(GroupVertices[Group],MATCH(Edges[[#This Row],[Vertex 2]],GroupVertices[Vertex],0)),1,1,"")</f>
        <v>17</v>
      </c>
      <c r="BF22" s="48"/>
      <c r="BG22" s="49"/>
      <c r="BH22" s="48"/>
      <c r="BI22" s="49"/>
      <c r="BJ22" s="48"/>
      <c r="BK22" s="49"/>
      <c r="BL22" s="48"/>
      <c r="BM22" s="49"/>
      <c r="BN22" s="48"/>
    </row>
    <row r="23" spans="1:66" ht="15">
      <c r="A23" s="65" t="s">
        <v>237</v>
      </c>
      <c r="B23" s="65" t="s">
        <v>236</v>
      </c>
      <c r="C23" s="66" t="s">
        <v>4024</v>
      </c>
      <c r="D23" s="67">
        <v>4.2727272727272725</v>
      </c>
      <c r="E23" s="66" t="s">
        <v>136</v>
      </c>
      <c r="F23" s="69">
        <v>29.92</v>
      </c>
      <c r="G23" s="66"/>
      <c r="H23" s="70"/>
      <c r="I23" s="71"/>
      <c r="J23" s="71"/>
      <c r="K23" s="34" t="s">
        <v>66</v>
      </c>
      <c r="L23" s="72">
        <v>23</v>
      </c>
      <c r="M23" s="72"/>
      <c r="N23" s="73"/>
      <c r="O23" s="87" t="s">
        <v>449</v>
      </c>
      <c r="P23" s="90">
        <v>43687.43653935185</v>
      </c>
      <c r="Q23" s="87" t="s">
        <v>455</v>
      </c>
      <c r="R23" s="87"/>
      <c r="S23" s="87"/>
      <c r="T23" s="87"/>
      <c r="U23" s="87"/>
      <c r="V23" s="92" t="s">
        <v>683</v>
      </c>
      <c r="W23" s="90">
        <v>43687.43653935185</v>
      </c>
      <c r="X23" s="96">
        <v>43687</v>
      </c>
      <c r="Y23" s="99" t="s">
        <v>799</v>
      </c>
      <c r="Z23" s="92" t="s">
        <v>1037</v>
      </c>
      <c r="AA23" s="87"/>
      <c r="AB23" s="87"/>
      <c r="AC23" s="99" t="s">
        <v>1283</v>
      </c>
      <c r="AD23" s="99" t="s">
        <v>1280</v>
      </c>
      <c r="AE23" s="87" t="b">
        <v>0</v>
      </c>
      <c r="AF23" s="87">
        <v>1</v>
      </c>
      <c r="AG23" s="99" t="s">
        <v>1561</v>
      </c>
      <c r="AH23" s="87" t="b">
        <v>0</v>
      </c>
      <c r="AI23" s="87" t="s">
        <v>1595</v>
      </c>
      <c r="AJ23" s="87"/>
      <c r="AK23" s="99" t="s">
        <v>1564</v>
      </c>
      <c r="AL23" s="87" t="b">
        <v>0</v>
      </c>
      <c r="AM23" s="87">
        <v>0</v>
      </c>
      <c r="AN23" s="99" t="s">
        <v>1564</v>
      </c>
      <c r="AO23" s="87" t="s">
        <v>1605</v>
      </c>
      <c r="AP23" s="87" t="b">
        <v>0</v>
      </c>
      <c r="AQ23" s="99" t="s">
        <v>1280</v>
      </c>
      <c r="AR23" s="87" t="s">
        <v>197</v>
      </c>
      <c r="AS23" s="87">
        <v>0</v>
      </c>
      <c r="AT23" s="87">
        <v>0</v>
      </c>
      <c r="AU23" s="87"/>
      <c r="AV23" s="87"/>
      <c r="AW23" s="87"/>
      <c r="AX23" s="87"/>
      <c r="AY23" s="87"/>
      <c r="AZ23" s="87"/>
      <c r="BA23" s="87"/>
      <c r="BB23" s="87"/>
      <c r="BC23">
        <v>3</v>
      </c>
      <c r="BD23" s="86" t="str">
        <f>REPLACE(INDEX(GroupVertices[Group],MATCH(Edges[[#This Row],[Vertex 1]],GroupVertices[Vertex],0)),1,1,"")</f>
        <v>17</v>
      </c>
      <c r="BE23" s="86" t="str">
        <f>REPLACE(INDEX(GroupVertices[Group],MATCH(Edges[[#This Row],[Vertex 2]],GroupVertices[Vertex],0)),1,1,"")</f>
        <v>17</v>
      </c>
      <c r="BF23" s="48"/>
      <c r="BG23" s="49"/>
      <c r="BH23" s="48"/>
      <c r="BI23" s="49"/>
      <c r="BJ23" s="48"/>
      <c r="BK23" s="49"/>
      <c r="BL23" s="48"/>
      <c r="BM23" s="49"/>
      <c r="BN23" s="48"/>
    </row>
    <row r="24" spans="1:66" ht="15">
      <c r="A24" s="65" t="s">
        <v>238</v>
      </c>
      <c r="B24" s="65" t="s">
        <v>376</v>
      </c>
      <c r="C24" s="66" t="s">
        <v>4023</v>
      </c>
      <c r="D24" s="67">
        <v>3</v>
      </c>
      <c r="E24" s="66" t="s">
        <v>132</v>
      </c>
      <c r="F24" s="69">
        <v>32</v>
      </c>
      <c r="G24" s="66"/>
      <c r="H24" s="70"/>
      <c r="I24" s="71"/>
      <c r="J24" s="71"/>
      <c r="K24" s="34" t="s">
        <v>65</v>
      </c>
      <c r="L24" s="72">
        <v>24</v>
      </c>
      <c r="M24" s="72"/>
      <c r="N24" s="73"/>
      <c r="O24" s="87" t="s">
        <v>449</v>
      </c>
      <c r="P24" s="90">
        <v>43687.59974537037</v>
      </c>
      <c r="Q24" s="87" t="s">
        <v>456</v>
      </c>
      <c r="R24" s="92" t="s">
        <v>596</v>
      </c>
      <c r="S24" s="87" t="s">
        <v>645</v>
      </c>
      <c r="T24" s="87"/>
      <c r="U24" s="87"/>
      <c r="V24" s="92" t="s">
        <v>684</v>
      </c>
      <c r="W24" s="90">
        <v>43687.59974537037</v>
      </c>
      <c r="X24" s="96">
        <v>43687</v>
      </c>
      <c r="Y24" s="99" t="s">
        <v>800</v>
      </c>
      <c r="Z24" s="92" t="s">
        <v>1038</v>
      </c>
      <c r="AA24" s="87"/>
      <c r="AB24" s="87"/>
      <c r="AC24" s="99" t="s">
        <v>1284</v>
      </c>
      <c r="AD24" s="99" t="s">
        <v>1527</v>
      </c>
      <c r="AE24" s="87" t="b">
        <v>0</v>
      </c>
      <c r="AF24" s="87">
        <v>5</v>
      </c>
      <c r="AG24" s="99" t="s">
        <v>1562</v>
      </c>
      <c r="AH24" s="87" t="b">
        <v>0</v>
      </c>
      <c r="AI24" s="87" t="s">
        <v>1596</v>
      </c>
      <c r="AJ24" s="87"/>
      <c r="AK24" s="99" t="s">
        <v>1564</v>
      </c>
      <c r="AL24" s="87" t="b">
        <v>0</v>
      </c>
      <c r="AM24" s="87">
        <v>0</v>
      </c>
      <c r="AN24" s="99" t="s">
        <v>1564</v>
      </c>
      <c r="AO24" s="87" t="s">
        <v>1605</v>
      </c>
      <c r="AP24" s="87" t="b">
        <v>0</v>
      </c>
      <c r="AQ24" s="99" t="s">
        <v>1527</v>
      </c>
      <c r="AR24" s="87" t="s">
        <v>197</v>
      </c>
      <c r="AS24" s="87">
        <v>0</v>
      </c>
      <c r="AT24" s="87">
        <v>0</v>
      </c>
      <c r="AU24" s="87"/>
      <c r="AV24" s="87"/>
      <c r="AW24" s="87"/>
      <c r="AX24" s="87"/>
      <c r="AY24" s="87"/>
      <c r="AZ24" s="87"/>
      <c r="BA24" s="87"/>
      <c r="BB24" s="87"/>
      <c r="BC24">
        <v>1</v>
      </c>
      <c r="BD24" s="86" t="str">
        <f>REPLACE(INDEX(GroupVertices[Group],MATCH(Edges[[#This Row],[Vertex 1]],GroupVertices[Vertex],0)),1,1,"")</f>
        <v>28</v>
      </c>
      <c r="BE24" s="86" t="str">
        <f>REPLACE(INDEX(GroupVertices[Group],MATCH(Edges[[#This Row],[Vertex 2]],GroupVertices[Vertex],0)),1,1,"")</f>
        <v>28</v>
      </c>
      <c r="BF24" s="48">
        <v>0</v>
      </c>
      <c r="BG24" s="49">
        <v>0</v>
      </c>
      <c r="BH24" s="48">
        <v>0</v>
      </c>
      <c r="BI24" s="49">
        <v>0</v>
      </c>
      <c r="BJ24" s="48">
        <v>0</v>
      </c>
      <c r="BK24" s="49">
        <v>0</v>
      </c>
      <c r="BL24" s="48">
        <v>36</v>
      </c>
      <c r="BM24" s="49">
        <v>100</v>
      </c>
      <c r="BN24" s="48">
        <v>36</v>
      </c>
    </row>
    <row r="25" spans="1:66" ht="15">
      <c r="A25" s="65" t="s">
        <v>239</v>
      </c>
      <c r="B25" s="65" t="s">
        <v>377</v>
      </c>
      <c r="C25" s="66" t="s">
        <v>4023</v>
      </c>
      <c r="D25" s="67">
        <v>3</v>
      </c>
      <c r="E25" s="66" t="s">
        <v>132</v>
      </c>
      <c r="F25" s="69">
        <v>32</v>
      </c>
      <c r="G25" s="66"/>
      <c r="H25" s="70"/>
      <c r="I25" s="71"/>
      <c r="J25" s="71"/>
      <c r="K25" s="34" t="s">
        <v>65</v>
      </c>
      <c r="L25" s="72">
        <v>25</v>
      </c>
      <c r="M25" s="72"/>
      <c r="N25" s="73"/>
      <c r="O25" s="87" t="s">
        <v>449</v>
      </c>
      <c r="P25" s="90">
        <v>43688.5684837963</v>
      </c>
      <c r="Q25" s="87" t="s">
        <v>457</v>
      </c>
      <c r="R25" s="87"/>
      <c r="S25" s="87"/>
      <c r="T25" s="87"/>
      <c r="U25" s="87"/>
      <c r="V25" s="92" t="s">
        <v>685</v>
      </c>
      <c r="W25" s="90">
        <v>43688.5684837963</v>
      </c>
      <c r="X25" s="96">
        <v>43688</v>
      </c>
      <c r="Y25" s="99" t="s">
        <v>801</v>
      </c>
      <c r="Z25" s="92" t="s">
        <v>1039</v>
      </c>
      <c r="AA25" s="87"/>
      <c r="AB25" s="87"/>
      <c r="AC25" s="99" t="s">
        <v>1285</v>
      </c>
      <c r="AD25" s="99" t="s">
        <v>1528</v>
      </c>
      <c r="AE25" s="87" t="b">
        <v>0</v>
      </c>
      <c r="AF25" s="87">
        <v>2</v>
      </c>
      <c r="AG25" s="99" t="s">
        <v>1563</v>
      </c>
      <c r="AH25" s="87" t="b">
        <v>0</v>
      </c>
      <c r="AI25" s="87" t="s">
        <v>1597</v>
      </c>
      <c r="AJ25" s="87"/>
      <c r="AK25" s="99" t="s">
        <v>1564</v>
      </c>
      <c r="AL25" s="87" t="b">
        <v>0</v>
      </c>
      <c r="AM25" s="87">
        <v>0</v>
      </c>
      <c r="AN25" s="99" t="s">
        <v>1564</v>
      </c>
      <c r="AO25" s="87" t="s">
        <v>1605</v>
      </c>
      <c r="AP25" s="87" t="b">
        <v>0</v>
      </c>
      <c r="AQ25" s="99" t="s">
        <v>1528</v>
      </c>
      <c r="AR25" s="87" t="s">
        <v>197</v>
      </c>
      <c r="AS25" s="87">
        <v>0</v>
      </c>
      <c r="AT25" s="87">
        <v>0</v>
      </c>
      <c r="AU25" s="87"/>
      <c r="AV25" s="87"/>
      <c r="AW25" s="87"/>
      <c r="AX25" s="87"/>
      <c r="AY25" s="87"/>
      <c r="AZ25" s="87"/>
      <c r="BA25" s="87"/>
      <c r="BB25" s="87"/>
      <c r="BC25">
        <v>1</v>
      </c>
      <c r="BD25" s="86" t="str">
        <f>REPLACE(INDEX(GroupVertices[Group],MATCH(Edges[[#This Row],[Vertex 1]],GroupVertices[Vertex],0)),1,1,"")</f>
        <v>27</v>
      </c>
      <c r="BE25" s="86" t="str">
        <f>REPLACE(INDEX(GroupVertices[Group],MATCH(Edges[[#This Row],[Vertex 2]],GroupVertices[Vertex],0)),1,1,"")</f>
        <v>27</v>
      </c>
      <c r="BF25" s="48">
        <v>0</v>
      </c>
      <c r="BG25" s="49">
        <v>0</v>
      </c>
      <c r="BH25" s="48">
        <v>0</v>
      </c>
      <c r="BI25" s="49">
        <v>0</v>
      </c>
      <c r="BJ25" s="48">
        <v>0</v>
      </c>
      <c r="BK25" s="49">
        <v>0</v>
      </c>
      <c r="BL25" s="48">
        <v>23</v>
      </c>
      <c r="BM25" s="49">
        <v>100</v>
      </c>
      <c r="BN25" s="48">
        <v>23</v>
      </c>
    </row>
    <row r="26" spans="1:66" ht="15">
      <c r="A26" s="65" t="s">
        <v>240</v>
      </c>
      <c r="B26" s="65" t="s">
        <v>333</v>
      </c>
      <c r="C26" s="66" t="s">
        <v>4023</v>
      </c>
      <c r="D26" s="67">
        <v>3</v>
      </c>
      <c r="E26" s="66" t="s">
        <v>132</v>
      </c>
      <c r="F26" s="69">
        <v>32</v>
      </c>
      <c r="G26" s="66"/>
      <c r="H26" s="70"/>
      <c r="I26" s="71"/>
      <c r="J26" s="71"/>
      <c r="K26" s="34" t="s">
        <v>65</v>
      </c>
      <c r="L26" s="72">
        <v>26</v>
      </c>
      <c r="M26" s="72"/>
      <c r="N26" s="73"/>
      <c r="O26" s="87" t="s">
        <v>450</v>
      </c>
      <c r="P26" s="90">
        <v>43688.57239583333</v>
      </c>
      <c r="Q26" s="87" t="s">
        <v>458</v>
      </c>
      <c r="R26" s="87"/>
      <c r="S26" s="87"/>
      <c r="T26" s="87"/>
      <c r="U26" s="87"/>
      <c r="V26" s="92" t="s">
        <v>686</v>
      </c>
      <c r="W26" s="90">
        <v>43688.57239583333</v>
      </c>
      <c r="X26" s="96">
        <v>43688</v>
      </c>
      <c r="Y26" s="99" t="s">
        <v>802</v>
      </c>
      <c r="Z26" s="92" t="s">
        <v>1040</v>
      </c>
      <c r="AA26" s="87"/>
      <c r="AB26" s="87"/>
      <c r="AC26" s="99" t="s">
        <v>1286</v>
      </c>
      <c r="AD26" s="87"/>
      <c r="AE26" s="87" t="b">
        <v>0</v>
      </c>
      <c r="AF26" s="87">
        <v>0</v>
      </c>
      <c r="AG26" s="99" t="s">
        <v>1564</v>
      </c>
      <c r="AH26" s="87" t="b">
        <v>0</v>
      </c>
      <c r="AI26" s="87" t="s">
        <v>1595</v>
      </c>
      <c r="AJ26" s="87"/>
      <c r="AK26" s="99" t="s">
        <v>1564</v>
      </c>
      <c r="AL26" s="87" t="b">
        <v>0</v>
      </c>
      <c r="AM26" s="87">
        <v>4</v>
      </c>
      <c r="AN26" s="99" t="s">
        <v>1393</v>
      </c>
      <c r="AO26" s="87" t="s">
        <v>1605</v>
      </c>
      <c r="AP26" s="87" t="b">
        <v>0</v>
      </c>
      <c r="AQ26" s="99" t="s">
        <v>1393</v>
      </c>
      <c r="AR26" s="87" t="s">
        <v>197</v>
      </c>
      <c r="AS26" s="87">
        <v>0</v>
      </c>
      <c r="AT26" s="87">
        <v>0</v>
      </c>
      <c r="AU26" s="87"/>
      <c r="AV26" s="87"/>
      <c r="AW26" s="87"/>
      <c r="AX26" s="87"/>
      <c r="AY26" s="87"/>
      <c r="AZ26" s="87"/>
      <c r="BA26" s="87"/>
      <c r="BB26" s="87"/>
      <c r="BC26">
        <v>1</v>
      </c>
      <c r="BD26" s="86" t="str">
        <f>REPLACE(INDEX(GroupVertices[Group],MATCH(Edges[[#This Row],[Vertex 1]],GroupVertices[Vertex],0)),1,1,"")</f>
        <v>2</v>
      </c>
      <c r="BE26" s="86" t="str">
        <f>REPLACE(INDEX(GroupVertices[Group],MATCH(Edges[[#This Row],[Vertex 2]],GroupVertices[Vertex],0)),1,1,"")</f>
        <v>2</v>
      </c>
      <c r="BF26" s="48"/>
      <c r="BG26" s="49"/>
      <c r="BH26" s="48"/>
      <c r="BI26" s="49"/>
      <c r="BJ26" s="48"/>
      <c r="BK26" s="49"/>
      <c r="BL26" s="48"/>
      <c r="BM26" s="49"/>
      <c r="BN26" s="48"/>
    </row>
    <row r="27" spans="1:66" ht="15">
      <c r="A27" s="65" t="s">
        <v>240</v>
      </c>
      <c r="B27" s="65" t="s">
        <v>351</v>
      </c>
      <c r="C27" s="66" t="s">
        <v>4023</v>
      </c>
      <c r="D27" s="67">
        <v>3</v>
      </c>
      <c r="E27" s="66" t="s">
        <v>132</v>
      </c>
      <c r="F27" s="69">
        <v>32</v>
      </c>
      <c r="G27" s="66"/>
      <c r="H27" s="70"/>
      <c r="I27" s="71"/>
      <c r="J27" s="71"/>
      <c r="K27" s="34" t="s">
        <v>65</v>
      </c>
      <c r="L27" s="72">
        <v>27</v>
      </c>
      <c r="M27" s="72"/>
      <c r="N27" s="73"/>
      <c r="O27" s="87" t="s">
        <v>448</v>
      </c>
      <c r="P27" s="90">
        <v>43688.57239583333</v>
      </c>
      <c r="Q27" s="87" t="s">
        <v>458</v>
      </c>
      <c r="R27" s="87"/>
      <c r="S27" s="87"/>
      <c r="T27" s="87"/>
      <c r="U27" s="87"/>
      <c r="V27" s="92" t="s">
        <v>686</v>
      </c>
      <c r="W27" s="90">
        <v>43688.57239583333</v>
      </c>
      <c r="X27" s="96">
        <v>43688</v>
      </c>
      <c r="Y27" s="99" t="s">
        <v>802</v>
      </c>
      <c r="Z27" s="92" t="s">
        <v>1040</v>
      </c>
      <c r="AA27" s="87"/>
      <c r="AB27" s="87"/>
      <c r="AC27" s="99" t="s">
        <v>1286</v>
      </c>
      <c r="AD27" s="87"/>
      <c r="AE27" s="87" t="b">
        <v>0</v>
      </c>
      <c r="AF27" s="87">
        <v>0</v>
      </c>
      <c r="AG27" s="99" t="s">
        <v>1564</v>
      </c>
      <c r="AH27" s="87" t="b">
        <v>0</v>
      </c>
      <c r="AI27" s="87" t="s">
        <v>1595</v>
      </c>
      <c r="AJ27" s="87"/>
      <c r="AK27" s="99" t="s">
        <v>1564</v>
      </c>
      <c r="AL27" s="87" t="b">
        <v>0</v>
      </c>
      <c r="AM27" s="87">
        <v>4</v>
      </c>
      <c r="AN27" s="99" t="s">
        <v>1393</v>
      </c>
      <c r="AO27" s="87" t="s">
        <v>1605</v>
      </c>
      <c r="AP27" s="87" t="b">
        <v>0</v>
      </c>
      <c r="AQ27" s="99" t="s">
        <v>1393</v>
      </c>
      <c r="AR27" s="87" t="s">
        <v>197</v>
      </c>
      <c r="AS27" s="87">
        <v>0</v>
      </c>
      <c r="AT27" s="87">
        <v>0</v>
      </c>
      <c r="AU27" s="87"/>
      <c r="AV27" s="87"/>
      <c r="AW27" s="87"/>
      <c r="AX27" s="87"/>
      <c r="AY27" s="87"/>
      <c r="AZ27" s="87"/>
      <c r="BA27" s="87"/>
      <c r="BB27" s="87"/>
      <c r="BC27">
        <v>1</v>
      </c>
      <c r="BD27" s="86" t="str">
        <f>REPLACE(INDEX(GroupVertices[Group],MATCH(Edges[[#This Row],[Vertex 1]],GroupVertices[Vertex],0)),1,1,"")</f>
        <v>2</v>
      </c>
      <c r="BE27" s="86" t="str">
        <f>REPLACE(INDEX(GroupVertices[Group],MATCH(Edges[[#This Row],[Vertex 2]],GroupVertices[Vertex],0)),1,1,"")</f>
        <v>2</v>
      </c>
      <c r="BF27" s="48">
        <v>0</v>
      </c>
      <c r="BG27" s="49">
        <v>0</v>
      </c>
      <c r="BH27" s="48">
        <v>0</v>
      </c>
      <c r="BI27" s="49">
        <v>0</v>
      </c>
      <c r="BJ27" s="48">
        <v>0</v>
      </c>
      <c r="BK27" s="49">
        <v>0</v>
      </c>
      <c r="BL27" s="48">
        <v>32</v>
      </c>
      <c r="BM27" s="49">
        <v>100</v>
      </c>
      <c r="BN27" s="48">
        <v>32</v>
      </c>
    </row>
    <row r="28" spans="1:66" ht="15">
      <c r="A28" s="65" t="s">
        <v>241</v>
      </c>
      <c r="B28" s="65" t="s">
        <v>378</v>
      </c>
      <c r="C28" s="66" t="s">
        <v>4023</v>
      </c>
      <c r="D28" s="67">
        <v>3</v>
      </c>
      <c r="E28" s="66" t="s">
        <v>132</v>
      </c>
      <c r="F28" s="69">
        <v>32</v>
      </c>
      <c r="G28" s="66"/>
      <c r="H28" s="70"/>
      <c r="I28" s="71"/>
      <c r="J28" s="71"/>
      <c r="K28" s="34" t="s">
        <v>65</v>
      </c>
      <c r="L28" s="72">
        <v>28</v>
      </c>
      <c r="M28" s="72"/>
      <c r="N28" s="73"/>
      <c r="O28" s="87" t="s">
        <v>448</v>
      </c>
      <c r="P28" s="90">
        <v>43688.57554398148</v>
      </c>
      <c r="Q28" s="87" t="s">
        <v>459</v>
      </c>
      <c r="R28" s="87"/>
      <c r="S28" s="87"/>
      <c r="T28" s="87"/>
      <c r="U28" s="87"/>
      <c r="V28" s="92" t="s">
        <v>687</v>
      </c>
      <c r="W28" s="90">
        <v>43688.57554398148</v>
      </c>
      <c r="X28" s="96">
        <v>43688</v>
      </c>
      <c r="Y28" s="99" t="s">
        <v>803</v>
      </c>
      <c r="Z28" s="92" t="s">
        <v>1041</v>
      </c>
      <c r="AA28" s="87"/>
      <c r="AB28" s="87"/>
      <c r="AC28" s="99" t="s">
        <v>1287</v>
      </c>
      <c r="AD28" s="99" t="s">
        <v>1529</v>
      </c>
      <c r="AE28" s="87" t="b">
        <v>0</v>
      </c>
      <c r="AF28" s="87">
        <v>0</v>
      </c>
      <c r="AG28" s="99" t="s">
        <v>1565</v>
      </c>
      <c r="AH28" s="87" t="b">
        <v>0</v>
      </c>
      <c r="AI28" s="87" t="s">
        <v>1595</v>
      </c>
      <c r="AJ28" s="87"/>
      <c r="AK28" s="99" t="s">
        <v>1564</v>
      </c>
      <c r="AL28" s="87" t="b">
        <v>0</v>
      </c>
      <c r="AM28" s="87">
        <v>0</v>
      </c>
      <c r="AN28" s="99" t="s">
        <v>1564</v>
      </c>
      <c r="AO28" s="87" t="s">
        <v>1604</v>
      </c>
      <c r="AP28" s="87" t="b">
        <v>0</v>
      </c>
      <c r="AQ28" s="99" t="s">
        <v>1529</v>
      </c>
      <c r="AR28" s="87" t="s">
        <v>197</v>
      </c>
      <c r="AS28" s="87">
        <v>0</v>
      </c>
      <c r="AT28" s="87">
        <v>0</v>
      </c>
      <c r="AU28" s="87"/>
      <c r="AV28" s="87"/>
      <c r="AW28" s="87"/>
      <c r="AX28" s="87"/>
      <c r="AY28" s="87"/>
      <c r="AZ28" s="87"/>
      <c r="BA28" s="87"/>
      <c r="BB28" s="87"/>
      <c r="BC28">
        <v>1</v>
      </c>
      <c r="BD28" s="86" t="str">
        <f>REPLACE(INDEX(GroupVertices[Group],MATCH(Edges[[#This Row],[Vertex 1]],GroupVertices[Vertex],0)),1,1,"")</f>
        <v>22</v>
      </c>
      <c r="BE28" s="86" t="str">
        <f>REPLACE(INDEX(GroupVertices[Group],MATCH(Edges[[#This Row],[Vertex 2]],GroupVertices[Vertex],0)),1,1,"")</f>
        <v>22</v>
      </c>
      <c r="BF28" s="48"/>
      <c r="BG28" s="49"/>
      <c r="BH28" s="48"/>
      <c r="BI28" s="49"/>
      <c r="BJ28" s="48"/>
      <c r="BK28" s="49"/>
      <c r="BL28" s="48"/>
      <c r="BM28" s="49"/>
      <c r="BN28" s="48"/>
    </row>
    <row r="29" spans="1:66" ht="15">
      <c r="A29" s="65" t="s">
        <v>241</v>
      </c>
      <c r="B29" s="65" t="s">
        <v>379</v>
      </c>
      <c r="C29" s="66" t="s">
        <v>4023</v>
      </c>
      <c r="D29" s="67">
        <v>3</v>
      </c>
      <c r="E29" s="66" t="s">
        <v>132</v>
      </c>
      <c r="F29" s="69">
        <v>32</v>
      </c>
      <c r="G29" s="66"/>
      <c r="H29" s="70"/>
      <c r="I29" s="71"/>
      <c r="J29" s="71"/>
      <c r="K29" s="34" t="s">
        <v>65</v>
      </c>
      <c r="L29" s="72">
        <v>29</v>
      </c>
      <c r="M29" s="72"/>
      <c r="N29" s="73"/>
      <c r="O29" s="87" t="s">
        <v>449</v>
      </c>
      <c r="P29" s="90">
        <v>43688.57554398148</v>
      </c>
      <c r="Q29" s="87" t="s">
        <v>459</v>
      </c>
      <c r="R29" s="87"/>
      <c r="S29" s="87"/>
      <c r="T29" s="87"/>
      <c r="U29" s="87"/>
      <c r="V29" s="92" t="s">
        <v>687</v>
      </c>
      <c r="W29" s="90">
        <v>43688.57554398148</v>
      </c>
      <c r="X29" s="96">
        <v>43688</v>
      </c>
      <c r="Y29" s="99" t="s">
        <v>803</v>
      </c>
      <c r="Z29" s="92" t="s">
        <v>1041</v>
      </c>
      <c r="AA29" s="87"/>
      <c r="AB29" s="87"/>
      <c r="AC29" s="99" t="s">
        <v>1287</v>
      </c>
      <c r="AD29" s="99" t="s">
        <v>1529</v>
      </c>
      <c r="AE29" s="87" t="b">
        <v>0</v>
      </c>
      <c r="AF29" s="87">
        <v>0</v>
      </c>
      <c r="AG29" s="99" t="s">
        <v>1565</v>
      </c>
      <c r="AH29" s="87" t="b">
        <v>0</v>
      </c>
      <c r="AI29" s="87" t="s">
        <v>1595</v>
      </c>
      <c r="AJ29" s="87"/>
      <c r="AK29" s="99" t="s">
        <v>1564</v>
      </c>
      <c r="AL29" s="87" t="b">
        <v>0</v>
      </c>
      <c r="AM29" s="87">
        <v>0</v>
      </c>
      <c r="AN29" s="99" t="s">
        <v>1564</v>
      </c>
      <c r="AO29" s="87" t="s">
        <v>1604</v>
      </c>
      <c r="AP29" s="87" t="b">
        <v>0</v>
      </c>
      <c r="AQ29" s="99" t="s">
        <v>1529</v>
      </c>
      <c r="AR29" s="87" t="s">
        <v>197</v>
      </c>
      <c r="AS29" s="87">
        <v>0</v>
      </c>
      <c r="AT29" s="87">
        <v>0</v>
      </c>
      <c r="AU29" s="87"/>
      <c r="AV29" s="87"/>
      <c r="AW29" s="87"/>
      <c r="AX29" s="87"/>
      <c r="AY29" s="87"/>
      <c r="AZ29" s="87"/>
      <c r="BA29" s="87"/>
      <c r="BB29" s="87"/>
      <c r="BC29">
        <v>1</v>
      </c>
      <c r="BD29" s="86" t="str">
        <f>REPLACE(INDEX(GroupVertices[Group],MATCH(Edges[[#This Row],[Vertex 1]],GroupVertices[Vertex],0)),1,1,"")</f>
        <v>22</v>
      </c>
      <c r="BE29" s="86" t="str">
        <f>REPLACE(INDEX(GroupVertices[Group],MATCH(Edges[[#This Row],[Vertex 2]],GroupVertices[Vertex],0)),1,1,"")</f>
        <v>22</v>
      </c>
      <c r="BF29" s="48">
        <v>0</v>
      </c>
      <c r="BG29" s="49">
        <v>0</v>
      </c>
      <c r="BH29" s="48">
        <v>0</v>
      </c>
      <c r="BI29" s="49">
        <v>0</v>
      </c>
      <c r="BJ29" s="48">
        <v>0</v>
      </c>
      <c r="BK29" s="49">
        <v>0</v>
      </c>
      <c r="BL29" s="48">
        <v>20</v>
      </c>
      <c r="BM29" s="49">
        <v>100</v>
      </c>
      <c r="BN29" s="48">
        <v>20</v>
      </c>
    </row>
    <row r="30" spans="1:66" ht="15">
      <c r="A30" s="65" t="s">
        <v>242</v>
      </c>
      <c r="B30" s="65" t="s">
        <v>333</v>
      </c>
      <c r="C30" s="66" t="s">
        <v>4023</v>
      </c>
      <c r="D30" s="67">
        <v>3</v>
      </c>
      <c r="E30" s="66" t="s">
        <v>132</v>
      </c>
      <c r="F30" s="69">
        <v>32</v>
      </c>
      <c r="G30" s="66"/>
      <c r="H30" s="70"/>
      <c r="I30" s="71"/>
      <c r="J30" s="71"/>
      <c r="K30" s="34" t="s">
        <v>65</v>
      </c>
      <c r="L30" s="72">
        <v>30</v>
      </c>
      <c r="M30" s="72"/>
      <c r="N30" s="73"/>
      <c r="O30" s="87" t="s">
        <v>450</v>
      </c>
      <c r="P30" s="90">
        <v>43688.578622685185</v>
      </c>
      <c r="Q30" s="87" t="s">
        <v>458</v>
      </c>
      <c r="R30" s="87"/>
      <c r="S30" s="87"/>
      <c r="T30" s="87"/>
      <c r="U30" s="87"/>
      <c r="V30" s="92" t="s">
        <v>688</v>
      </c>
      <c r="W30" s="90">
        <v>43688.578622685185</v>
      </c>
      <c r="X30" s="96">
        <v>43688</v>
      </c>
      <c r="Y30" s="99" t="s">
        <v>804</v>
      </c>
      <c r="Z30" s="92" t="s">
        <v>1042</v>
      </c>
      <c r="AA30" s="87"/>
      <c r="AB30" s="87"/>
      <c r="AC30" s="99" t="s">
        <v>1288</v>
      </c>
      <c r="AD30" s="87"/>
      <c r="AE30" s="87" t="b">
        <v>0</v>
      </c>
      <c r="AF30" s="87">
        <v>0</v>
      </c>
      <c r="AG30" s="99" t="s">
        <v>1564</v>
      </c>
      <c r="AH30" s="87" t="b">
        <v>0</v>
      </c>
      <c r="AI30" s="87" t="s">
        <v>1595</v>
      </c>
      <c r="AJ30" s="87"/>
      <c r="AK30" s="99" t="s">
        <v>1564</v>
      </c>
      <c r="AL30" s="87" t="b">
        <v>0</v>
      </c>
      <c r="AM30" s="87">
        <v>4</v>
      </c>
      <c r="AN30" s="99" t="s">
        <v>1393</v>
      </c>
      <c r="AO30" s="87" t="s">
        <v>1605</v>
      </c>
      <c r="AP30" s="87" t="b">
        <v>0</v>
      </c>
      <c r="AQ30" s="99" t="s">
        <v>1393</v>
      </c>
      <c r="AR30" s="87" t="s">
        <v>197</v>
      </c>
      <c r="AS30" s="87">
        <v>0</v>
      </c>
      <c r="AT30" s="87">
        <v>0</v>
      </c>
      <c r="AU30" s="87"/>
      <c r="AV30" s="87"/>
      <c r="AW30" s="87"/>
      <c r="AX30" s="87"/>
      <c r="AY30" s="87"/>
      <c r="AZ30" s="87"/>
      <c r="BA30" s="87"/>
      <c r="BB30" s="87"/>
      <c r="BC30">
        <v>1</v>
      </c>
      <c r="BD30" s="86" t="str">
        <f>REPLACE(INDEX(GroupVertices[Group],MATCH(Edges[[#This Row],[Vertex 1]],GroupVertices[Vertex],0)),1,1,"")</f>
        <v>2</v>
      </c>
      <c r="BE30" s="86" t="str">
        <f>REPLACE(INDEX(GroupVertices[Group],MATCH(Edges[[#This Row],[Vertex 2]],GroupVertices[Vertex],0)),1,1,"")</f>
        <v>2</v>
      </c>
      <c r="BF30" s="48"/>
      <c r="BG30" s="49"/>
      <c r="BH30" s="48"/>
      <c r="BI30" s="49"/>
      <c r="BJ30" s="48"/>
      <c r="BK30" s="49"/>
      <c r="BL30" s="48"/>
      <c r="BM30" s="49"/>
      <c r="BN30" s="48"/>
    </row>
    <row r="31" spans="1:66" ht="15">
      <c r="A31" s="65" t="s">
        <v>242</v>
      </c>
      <c r="B31" s="65" t="s">
        <v>351</v>
      </c>
      <c r="C31" s="66" t="s">
        <v>4023</v>
      </c>
      <c r="D31" s="67">
        <v>3</v>
      </c>
      <c r="E31" s="66" t="s">
        <v>132</v>
      </c>
      <c r="F31" s="69">
        <v>32</v>
      </c>
      <c r="G31" s="66"/>
      <c r="H31" s="70"/>
      <c r="I31" s="71"/>
      <c r="J31" s="71"/>
      <c r="K31" s="34" t="s">
        <v>65</v>
      </c>
      <c r="L31" s="72">
        <v>31</v>
      </c>
      <c r="M31" s="72"/>
      <c r="N31" s="73"/>
      <c r="O31" s="87" t="s">
        <v>448</v>
      </c>
      <c r="P31" s="90">
        <v>43688.578622685185</v>
      </c>
      <c r="Q31" s="87" t="s">
        <v>458</v>
      </c>
      <c r="R31" s="87"/>
      <c r="S31" s="87"/>
      <c r="T31" s="87"/>
      <c r="U31" s="87"/>
      <c r="V31" s="92" t="s">
        <v>688</v>
      </c>
      <c r="W31" s="90">
        <v>43688.578622685185</v>
      </c>
      <c r="X31" s="96">
        <v>43688</v>
      </c>
      <c r="Y31" s="99" t="s">
        <v>804</v>
      </c>
      <c r="Z31" s="92" t="s">
        <v>1042</v>
      </c>
      <c r="AA31" s="87"/>
      <c r="AB31" s="87"/>
      <c r="AC31" s="99" t="s">
        <v>1288</v>
      </c>
      <c r="AD31" s="87"/>
      <c r="AE31" s="87" t="b">
        <v>0</v>
      </c>
      <c r="AF31" s="87">
        <v>0</v>
      </c>
      <c r="AG31" s="99" t="s">
        <v>1564</v>
      </c>
      <c r="AH31" s="87" t="b">
        <v>0</v>
      </c>
      <c r="AI31" s="87" t="s">
        <v>1595</v>
      </c>
      <c r="AJ31" s="87"/>
      <c r="AK31" s="99" t="s">
        <v>1564</v>
      </c>
      <c r="AL31" s="87" t="b">
        <v>0</v>
      </c>
      <c r="AM31" s="87">
        <v>4</v>
      </c>
      <c r="AN31" s="99" t="s">
        <v>1393</v>
      </c>
      <c r="AO31" s="87" t="s">
        <v>1605</v>
      </c>
      <c r="AP31" s="87" t="b">
        <v>0</v>
      </c>
      <c r="AQ31" s="99" t="s">
        <v>1393</v>
      </c>
      <c r="AR31" s="87" t="s">
        <v>197</v>
      </c>
      <c r="AS31" s="87">
        <v>0</v>
      </c>
      <c r="AT31" s="87">
        <v>0</v>
      </c>
      <c r="AU31" s="87"/>
      <c r="AV31" s="87"/>
      <c r="AW31" s="87"/>
      <c r="AX31" s="87"/>
      <c r="AY31" s="87"/>
      <c r="AZ31" s="87"/>
      <c r="BA31" s="87"/>
      <c r="BB31" s="87"/>
      <c r="BC31">
        <v>1</v>
      </c>
      <c r="BD31" s="86" t="str">
        <f>REPLACE(INDEX(GroupVertices[Group],MATCH(Edges[[#This Row],[Vertex 1]],GroupVertices[Vertex],0)),1,1,"")</f>
        <v>2</v>
      </c>
      <c r="BE31" s="86" t="str">
        <f>REPLACE(INDEX(GroupVertices[Group],MATCH(Edges[[#This Row],[Vertex 2]],GroupVertices[Vertex],0)),1,1,"")</f>
        <v>2</v>
      </c>
      <c r="BF31" s="48">
        <v>0</v>
      </c>
      <c r="BG31" s="49">
        <v>0</v>
      </c>
      <c r="BH31" s="48">
        <v>0</v>
      </c>
      <c r="BI31" s="49">
        <v>0</v>
      </c>
      <c r="BJ31" s="48">
        <v>0</v>
      </c>
      <c r="BK31" s="49">
        <v>0</v>
      </c>
      <c r="BL31" s="48">
        <v>32</v>
      </c>
      <c r="BM31" s="49">
        <v>100</v>
      </c>
      <c r="BN31" s="48">
        <v>32</v>
      </c>
    </row>
    <row r="32" spans="1:66" ht="15">
      <c r="A32" s="65" t="s">
        <v>243</v>
      </c>
      <c r="B32" s="65" t="s">
        <v>380</v>
      </c>
      <c r="C32" s="66" t="s">
        <v>4023</v>
      </c>
      <c r="D32" s="67">
        <v>3</v>
      </c>
      <c r="E32" s="66" t="s">
        <v>132</v>
      </c>
      <c r="F32" s="69">
        <v>32</v>
      </c>
      <c r="G32" s="66"/>
      <c r="H32" s="70"/>
      <c r="I32" s="71"/>
      <c r="J32" s="71"/>
      <c r="K32" s="34" t="s">
        <v>65</v>
      </c>
      <c r="L32" s="72">
        <v>32</v>
      </c>
      <c r="M32" s="72"/>
      <c r="N32" s="73"/>
      <c r="O32" s="87" t="s">
        <v>448</v>
      </c>
      <c r="P32" s="90">
        <v>43688.59814814815</v>
      </c>
      <c r="Q32" s="87" t="s">
        <v>460</v>
      </c>
      <c r="R32" s="87"/>
      <c r="S32" s="87"/>
      <c r="T32" s="87"/>
      <c r="U32" s="87"/>
      <c r="V32" s="92" t="s">
        <v>689</v>
      </c>
      <c r="W32" s="90">
        <v>43688.59814814815</v>
      </c>
      <c r="X32" s="96">
        <v>43688</v>
      </c>
      <c r="Y32" s="99" t="s">
        <v>805</v>
      </c>
      <c r="Z32" s="92" t="s">
        <v>1043</v>
      </c>
      <c r="AA32" s="87"/>
      <c r="AB32" s="87"/>
      <c r="AC32" s="99" t="s">
        <v>1289</v>
      </c>
      <c r="AD32" s="99" t="s">
        <v>1530</v>
      </c>
      <c r="AE32" s="87" t="b">
        <v>0</v>
      </c>
      <c r="AF32" s="87">
        <v>0</v>
      </c>
      <c r="AG32" s="99" t="s">
        <v>1566</v>
      </c>
      <c r="AH32" s="87" t="b">
        <v>0</v>
      </c>
      <c r="AI32" s="87" t="s">
        <v>1595</v>
      </c>
      <c r="AJ32" s="87"/>
      <c r="AK32" s="99" t="s">
        <v>1564</v>
      </c>
      <c r="AL32" s="87" t="b">
        <v>0</v>
      </c>
      <c r="AM32" s="87">
        <v>0</v>
      </c>
      <c r="AN32" s="99" t="s">
        <v>1564</v>
      </c>
      <c r="AO32" s="87" t="s">
        <v>1606</v>
      </c>
      <c r="AP32" s="87" t="b">
        <v>0</v>
      </c>
      <c r="AQ32" s="99" t="s">
        <v>1530</v>
      </c>
      <c r="AR32" s="87" t="s">
        <v>197</v>
      </c>
      <c r="AS32" s="87">
        <v>0</v>
      </c>
      <c r="AT32" s="87">
        <v>0</v>
      </c>
      <c r="AU32" s="87"/>
      <c r="AV32" s="87"/>
      <c r="AW32" s="87"/>
      <c r="AX32" s="87"/>
      <c r="AY32" s="87"/>
      <c r="AZ32" s="87"/>
      <c r="BA32" s="87"/>
      <c r="BB32" s="87"/>
      <c r="BC32">
        <v>1</v>
      </c>
      <c r="BD32" s="86" t="str">
        <f>REPLACE(INDEX(GroupVertices[Group],MATCH(Edges[[#This Row],[Vertex 1]],GroupVertices[Vertex],0)),1,1,"")</f>
        <v>21</v>
      </c>
      <c r="BE32" s="86" t="str">
        <f>REPLACE(INDEX(GroupVertices[Group],MATCH(Edges[[#This Row],[Vertex 2]],GroupVertices[Vertex],0)),1,1,"")</f>
        <v>21</v>
      </c>
      <c r="BF32" s="48"/>
      <c r="BG32" s="49"/>
      <c r="BH32" s="48"/>
      <c r="BI32" s="49"/>
      <c r="BJ32" s="48"/>
      <c r="BK32" s="49"/>
      <c r="BL32" s="48"/>
      <c r="BM32" s="49"/>
      <c r="BN32" s="48"/>
    </row>
    <row r="33" spans="1:66" ht="15">
      <c r="A33" s="65" t="s">
        <v>243</v>
      </c>
      <c r="B33" s="65" t="s">
        <v>381</v>
      </c>
      <c r="C33" s="66" t="s">
        <v>4023</v>
      </c>
      <c r="D33" s="67">
        <v>3</v>
      </c>
      <c r="E33" s="66" t="s">
        <v>132</v>
      </c>
      <c r="F33" s="69">
        <v>32</v>
      </c>
      <c r="G33" s="66"/>
      <c r="H33" s="70"/>
      <c r="I33" s="71"/>
      <c r="J33" s="71"/>
      <c r="K33" s="34" t="s">
        <v>65</v>
      </c>
      <c r="L33" s="72">
        <v>33</v>
      </c>
      <c r="M33" s="72"/>
      <c r="N33" s="73"/>
      <c r="O33" s="87" t="s">
        <v>449</v>
      </c>
      <c r="P33" s="90">
        <v>43688.59814814815</v>
      </c>
      <c r="Q33" s="87" t="s">
        <v>460</v>
      </c>
      <c r="R33" s="87"/>
      <c r="S33" s="87"/>
      <c r="T33" s="87"/>
      <c r="U33" s="87"/>
      <c r="V33" s="92" t="s">
        <v>689</v>
      </c>
      <c r="W33" s="90">
        <v>43688.59814814815</v>
      </c>
      <c r="X33" s="96">
        <v>43688</v>
      </c>
      <c r="Y33" s="99" t="s">
        <v>805</v>
      </c>
      <c r="Z33" s="92" t="s">
        <v>1043</v>
      </c>
      <c r="AA33" s="87"/>
      <c r="AB33" s="87"/>
      <c r="AC33" s="99" t="s">
        <v>1289</v>
      </c>
      <c r="AD33" s="99" t="s">
        <v>1530</v>
      </c>
      <c r="AE33" s="87" t="b">
        <v>0</v>
      </c>
      <c r="AF33" s="87">
        <v>0</v>
      </c>
      <c r="AG33" s="99" t="s">
        <v>1566</v>
      </c>
      <c r="AH33" s="87" t="b">
        <v>0</v>
      </c>
      <c r="AI33" s="87" t="s">
        <v>1595</v>
      </c>
      <c r="AJ33" s="87"/>
      <c r="AK33" s="99" t="s">
        <v>1564</v>
      </c>
      <c r="AL33" s="87" t="b">
        <v>0</v>
      </c>
      <c r="AM33" s="87">
        <v>0</v>
      </c>
      <c r="AN33" s="99" t="s">
        <v>1564</v>
      </c>
      <c r="AO33" s="87" t="s">
        <v>1606</v>
      </c>
      <c r="AP33" s="87" t="b">
        <v>0</v>
      </c>
      <c r="AQ33" s="99" t="s">
        <v>1530</v>
      </c>
      <c r="AR33" s="87" t="s">
        <v>197</v>
      </c>
      <c r="AS33" s="87">
        <v>0</v>
      </c>
      <c r="AT33" s="87">
        <v>0</v>
      </c>
      <c r="AU33" s="87"/>
      <c r="AV33" s="87"/>
      <c r="AW33" s="87"/>
      <c r="AX33" s="87"/>
      <c r="AY33" s="87"/>
      <c r="AZ33" s="87"/>
      <c r="BA33" s="87"/>
      <c r="BB33" s="87"/>
      <c r="BC33">
        <v>1</v>
      </c>
      <c r="BD33" s="86" t="str">
        <f>REPLACE(INDEX(GroupVertices[Group],MATCH(Edges[[#This Row],[Vertex 1]],GroupVertices[Vertex],0)),1,1,"")</f>
        <v>21</v>
      </c>
      <c r="BE33" s="86" t="str">
        <f>REPLACE(INDEX(GroupVertices[Group],MATCH(Edges[[#This Row],[Vertex 2]],GroupVertices[Vertex],0)),1,1,"")</f>
        <v>21</v>
      </c>
      <c r="BF33" s="48">
        <v>0</v>
      </c>
      <c r="BG33" s="49">
        <v>0</v>
      </c>
      <c r="BH33" s="48">
        <v>0</v>
      </c>
      <c r="BI33" s="49">
        <v>0</v>
      </c>
      <c r="BJ33" s="48">
        <v>0</v>
      </c>
      <c r="BK33" s="49">
        <v>0</v>
      </c>
      <c r="BL33" s="48">
        <v>37</v>
      </c>
      <c r="BM33" s="49">
        <v>100</v>
      </c>
      <c r="BN33" s="48">
        <v>37</v>
      </c>
    </row>
    <row r="34" spans="1:66" ht="15">
      <c r="A34" s="65" t="s">
        <v>244</v>
      </c>
      <c r="B34" s="65" t="s">
        <v>382</v>
      </c>
      <c r="C34" s="66" t="s">
        <v>4023</v>
      </c>
      <c r="D34" s="67">
        <v>3</v>
      </c>
      <c r="E34" s="66" t="s">
        <v>132</v>
      </c>
      <c r="F34" s="69">
        <v>32</v>
      </c>
      <c r="G34" s="66"/>
      <c r="H34" s="70"/>
      <c r="I34" s="71"/>
      <c r="J34" s="71"/>
      <c r="K34" s="34" t="s">
        <v>65</v>
      </c>
      <c r="L34" s="72">
        <v>34</v>
      </c>
      <c r="M34" s="72"/>
      <c r="N34" s="73"/>
      <c r="O34" s="87" t="s">
        <v>448</v>
      </c>
      <c r="P34" s="90">
        <v>43688.631840277776</v>
      </c>
      <c r="Q34" s="87" t="s">
        <v>461</v>
      </c>
      <c r="R34" s="87"/>
      <c r="S34" s="87"/>
      <c r="T34" s="87"/>
      <c r="U34" s="87"/>
      <c r="V34" s="92" t="s">
        <v>690</v>
      </c>
      <c r="W34" s="90">
        <v>43688.631840277776</v>
      </c>
      <c r="X34" s="96">
        <v>43688</v>
      </c>
      <c r="Y34" s="99" t="s">
        <v>806</v>
      </c>
      <c r="Z34" s="92" t="s">
        <v>1044</v>
      </c>
      <c r="AA34" s="87"/>
      <c r="AB34" s="87"/>
      <c r="AC34" s="99" t="s">
        <v>1290</v>
      </c>
      <c r="AD34" s="99" t="s">
        <v>1531</v>
      </c>
      <c r="AE34" s="87" t="b">
        <v>0</v>
      </c>
      <c r="AF34" s="87">
        <v>0</v>
      </c>
      <c r="AG34" s="99" t="s">
        <v>1567</v>
      </c>
      <c r="AH34" s="87" t="b">
        <v>0</v>
      </c>
      <c r="AI34" s="87" t="s">
        <v>1597</v>
      </c>
      <c r="AJ34" s="87"/>
      <c r="AK34" s="99" t="s">
        <v>1564</v>
      </c>
      <c r="AL34" s="87" t="b">
        <v>0</v>
      </c>
      <c r="AM34" s="87">
        <v>0</v>
      </c>
      <c r="AN34" s="99" t="s">
        <v>1564</v>
      </c>
      <c r="AO34" s="87" t="s">
        <v>1605</v>
      </c>
      <c r="AP34" s="87" t="b">
        <v>0</v>
      </c>
      <c r="AQ34" s="99" t="s">
        <v>1531</v>
      </c>
      <c r="AR34" s="87" t="s">
        <v>197</v>
      </c>
      <c r="AS34" s="87">
        <v>0</v>
      </c>
      <c r="AT34" s="87">
        <v>0</v>
      </c>
      <c r="AU34" s="87"/>
      <c r="AV34" s="87"/>
      <c r="AW34" s="87"/>
      <c r="AX34" s="87"/>
      <c r="AY34" s="87"/>
      <c r="AZ34" s="87"/>
      <c r="BA34" s="87"/>
      <c r="BB34" s="87"/>
      <c r="BC34">
        <v>1</v>
      </c>
      <c r="BD34" s="86" t="str">
        <f>REPLACE(INDEX(GroupVertices[Group],MATCH(Edges[[#This Row],[Vertex 1]],GroupVertices[Vertex],0)),1,1,"")</f>
        <v>16</v>
      </c>
      <c r="BE34" s="86" t="str">
        <f>REPLACE(INDEX(GroupVertices[Group],MATCH(Edges[[#This Row],[Vertex 2]],GroupVertices[Vertex],0)),1,1,"")</f>
        <v>16</v>
      </c>
      <c r="BF34" s="48"/>
      <c r="BG34" s="49"/>
      <c r="BH34" s="48"/>
      <c r="BI34" s="49"/>
      <c r="BJ34" s="48"/>
      <c r="BK34" s="49"/>
      <c r="BL34" s="48"/>
      <c r="BM34" s="49"/>
      <c r="BN34" s="48"/>
    </row>
    <row r="35" spans="1:66" ht="15">
      <c r="A35" s="65" t="s">
        <v>244</v>
      </c>
      <c r="B35" s="65" t="s">
        <v>383</v>
      </c>
      <c r="C35" s="66" t="s">
        <v>4023</v>
      </c>
      <c r="D35" s="67">
        <v>3</v>
      </c>
      <c r="E35" s="66" t="s">
        <v>132</v>
      </c>
      <c r="F35" s="69">
        <v>32</v>
      </c>
      <c r="G35" s="66"/>
      <c r="H35" s="70"/>
      <c r="I35" s="71"/>
      <c r="J35" s="71"/>
      <c r="K35" s="34" t="s">
        <v>65</v>
      </c>
      <c r="L35" s="72">
        <v>35</v>
      </c>
      <c r="M35" s="72"/>
      <c r="N35" s="73"/>
      <c r="O35" s="87" t="s">
        <v>448</v>
      </c>
      <c r="P35" s="90">
        <v>43688.631840277776</v>
      </c>
      <c r="Q35" s="87" t="s">
        <v>461</v>
      </c>
      <c r="R35" s="87"/>
      <c r="S35" s="87"/>
      <c r="T35" s="87"/>
      <c r="U35" s="87"/>
      <c r="V35" s="92" t="s">
        <v>690</v>
      </c>
      <c r="W35" s="90">
        <v>43688.631840277776</v>
      </c>
      <c r="X35" s="96">
        <v>43688</v>
      </c>
      <c r="Y35" s="99" t="s">
        <v>806</v>
      </c>
      <c r="Z35" s="92" t="s">
        <v>1044</v>
      </c>
      <c r="AA35" s="87"/>
      <c r="AB35" s="87"/>
      <c r="AC35" s="99" t="s">
        <v>1290</v>
      </c>
      <c r="AD35" s="99" t="s">
        <v>1531</v>
      </c>
      <c r="AE35" s="87" t="b">
        <v>0</v>
      </c>
      <c r="AF35" s="87">
        <v>0</v>
      </c>
      <c r="AG35" s="99" t="s">
        <v>1567</v>
      </c>
      <c r="AH35" s="87" t="b">
        <v>0</v>
      </c>
      <c r="AI35" s="87" t="s">
        <v>1597</v>
      </c>
      <c r="AJ35" s="87"/>
      <c r="AK35" s="99" t="s">
        <v>1564</v>
      </c>
      <c r="AL35" s="87" t="b">
        <v>0</v>
      </c>
      <c r="AM35" s="87">
        <v>0</v>
      </c>
      <c r="AN35" s="99" t="s">
        <v>1564</v>
      </c>
      <c r="AO35" s="87" t="s">
        <v>1605</v>
      </c>
      <c r="AP35" s="87" t="b">
        <v>0</v>
      </c>
      <c r="AQ35" s="99" t="s">
        <v>1531</v>
      </c>
      <c r="AR35" s="87" t="s">
        <v>197</v>
      </c>
      <c r="AS35" s="87">
        <v>0</v>
      </c>
      <c r="AT35" s="87">
        <v>0</v>
      </c>
      <c r="AU35" s="87"/>
      <c r="AV35" s="87"/>
      <c r="AW35" s="87"/>
      <c r="AX35" s="87"/>
      <c r="AY35" s="87"/>
      <c r="AZ35" s="87"/>
      <c r="BA35" s="87"/>
      <c r="BB35" s="87"/>
      <c r="BC35">
        <v>1</v>
      </c>
      <c r="BD35" s="86" t="str">
        <f>REPLACE(INDEX(GroupVertices[Group],MATCH(Edges[[#This Row],[Vertex 1]],GroupVertices[Vertex],0)),1,1,"")</f>
        <v>16</v>
      </c>
      <c r="BE35" s="86" t="str">
        <f>REPLACE(INDEX(GroupVertices[Group],MATCH(Edges[[#This Row],[Vertex 2]],GroupVertices[Vertex],0)),1,1,"")</f>
        <v>16</v>
      </c>
      <c r="BF35" s="48"/>
      <c r="BG35" s="49"/>
      <c r="BH35" s="48"/>
      <c r="BI35" s="49"/>
      <c r="BJ35" s="48"/>
      <c r="BK35" s="49"/>
      <c r="BL35" s="48"/>
      <c r="BM35" s="49"/>
      <c r="BN35" s="48"/>
    </row>
    <row r="36" spans="1:66" ht="15">
      <c r="A36" s="65" t="s">
        <v>244</v>
      </c>
      <c r="B36" s="65" t="s">
        <v>384</v>
      </c>
      <c r="C36" s="66" t="s">
        <v>4023</v>
      </c>
      <c r="D36" s="67">
        <v>3</v>
      </c>
      <c r="E36" s="66" t="s">
        <v>132</v>
      </c>
      <c r="F36" s="69">
        <v>32</v>
      </c>
      <c r="G36" s="66"/>
      <c r="H36" s="70"/>
      <c r="I36" s="71"/>
      <c r="J36" s="71"/>
      <c r="K36" s="34" t="s">
        <v>65</v>
      </c>
      <c r="L36" s="72">
        <v>36</v>
      </c>
      <c r="M36" s="72"/>
      <c r="N36" s="73"/>
      <c r="O36" s="87" t="s">
        <v>449</v>
      </c>
      <c r="P36" s="90">
        <v>43688.631840277776</v>
      </c>
      <c r="Q36" s="87" t="s">
        <v>461</v>
      </c>
      <c r="R36" s="87"/>
      <c r="S36" s="87"/>
      <c r="T36" s="87"/>
      <c r="U36" s="87"/>
      <c r="V36" s="92" t="s">
        <v>690</v>
      </c>
      <c r="W36" s="90">
        <v>43688.631840277776</v>
      </c>
      <c r="X36" s="96">
        <v>43688</v>
      </c>
      <c r="Y36" s="99" t="s">
        <v>806</v>
      </c>
      <c r="Z36" s="92" t="s">
        <v>1044</v>
      </c>
      <c r="AA36" s="87"/>
      <c r="AB36" s="87"/>
      <c r="AC36" s="99" t="s">
        <v>1290</v>
      </c>
      <c r="AD36" s="99" t="s">
        <v>1531</v>
      </c>
      <c r="AE36" s="87" t="b">
        <v>0</v>
      </c>
      <c r="AF36" s="87">
        <v>0</v>
      </c>
      <c r="AG36" s="99" t="s">
        <v>1567</v>
      </c>
      <c r="AH36" s="87" t="b">
        <v>0</v>
      </c>
      <c r="AI36" s="87" t="s">
        <v>1597</v>
      </c>
      <c r="AJ36" s="87"/>
      <c r="AK36" s="99" t="s">
        <v>1564</v>
      </c>
      <c r="AL36" s="87" t="b">
        <v>0</v>
      </c>
      <c r="AM36" s="87">
        <v>0</v>
      </c>
      <c r="AN36" s="99" t="s">
        <v>1564</v>
      </c>
      <c r="AO36" s="87" t="s">
        <v>1605</v>
      </c>
      <c r="AP36" s="87" t="b">
        <v>0</v>
      </c>
      <c r="AQ36" s="99" t="s">
        <v>1531</v>
      </c>
      <c r="AR36" s="87" t="s">
        <v>197</v>
      </c>
      <c r="AS36" s="87">
        <v>0</v>
      </c>
      <c r="AT36" s="87">
        <v>0</v>
      </c>
      <c r="AU36" s="87"/>
      <c r="AV36" s="87"/>
      <c r="AW36" s="87"/>
      <c r="AX36" s="87"/>
      <c r="AY36" s="87"/>
      <c r="AZ36" s="87"/>
      <c r="BA36" s="87"/>
      <c r="BB36" s="87"/>
      <c r="BC36">
        <v>1</v>
      </c>
      <c r="BD36" s="86" t="str">
        <f>REPLACE(INDEX(GroupVertices[Group],MATCH(Edges[[#This Row],[Vertex 1]],GroupVertices[Vertex],0)),1,1,"")</f>
        <v>16</v>
      </c>
      <c r="BE36" s="86" t="str">
        <f>REPLACE(INDEX(GroupVertices[Group],MATCH(Edges[[#This Row],[Vertex 2]],GroupVertices[Vertex],0)),1,1,"")</f>
        <v>16</v>
      </c>
      <c r="BF36" s="48">
        <v>0</v>
      </c>
      <c r="BG36" s="49">
        <v>0</v>
      </c>
      <c r="BH36" s="48">
        <v>0</v>
      </c>
      <c r="BI36" s="49">
        <v>0</v>
      </c>
      <c r="BJ36" s="48">
        <v>0</v>
      </c>
      <c r="BK36" s="49">
        <v>0</v>
      </c>
      <c r="BL36" s="48">
        <v>22</v>
      </c>
      <c r="BM36" s="49">
        <v>100</v>
      </c>
      <c r="BN36" s="48">
        <v>22</v>
      </c>
    </row>
    <row r="37" spans="1:66" ht="15">
      <c r="A37" s="65" t="s">
        <v>245</v>
      </c>
      <c r="B37" s="65" t="s">
        <v>385</v>
      </c>
      <c r="C37" s="66" t="s">
        <v>4023</v>
      </c>
      <c r="D37" s="67">
        <v>3</v>
      </c>
      <c r="E37" s="66" t="s">
        <v>132</v>
      </c>
      <c r="F37" s="69">
        <v>32</v>
      </c>
      <c r="G37" s="66"/>
      <c r="H37" s="70"/>
      <c r="I37" s="71"/>
      <c r="J37" s="71"/>
      <c r="K37" s="34" t="s">
        <v>65</v>
      </c>
      <c r="L37" s="72">
        <v>37</v>
      </c>
      <c r="M37" s="72"/>
      <c r="N37" s="73"/>
      <c r="O37" s="87" t="s">
        <v>448</v>
      </c>
      <c r="P37" s="90">
        <v>43688.66001157407</v>
      </c>
      <c r="Q37" s="87" t="s">
        <v>462</v>
      </c>
      <c r="R37" s="87"/>
      <c r="S37" s="87"/>
      <c r="T37" s="87"/>
      <c r="U37" s="87"/>
      <c r="V37" s="92" t="s">
        <v>691</v>
      </c>
      <c r="W37" s="90">
        <v>43688.66001157407</v>
      </c>
      <c r="X37" s="96">
        <v>43688</v>
      </c>
      <c r="Y37" s="99" t="s">
        <v>807</v>
      </c>
      <c r="Z37" s="92" t="s">
        <v>1045</v>
      </c>
      <c r="AA37" s="87"/>
      <c r="AB37" s="87"/>
      <c r="AC37" s="99" t="s">
        <v>1291</v>
      </c>
      <c r="AD37" s="99" t="s">
        <v>1532</v>
      </c>
      <c r="AE37" s="87" t="b">
        <v>0</v>
      </c>
      <c r="AF37" s="87">
        <v>1</v>
      </c>
      <c r="AG37" s="99" t="s">
        <v>1568</v>
      </c>
      <c r="AH37" s="87" t="b">
        <v>0</v>
      </c>
      <c r="AI37" s="87" t="s">
        <v>1595</v>
      </c>
      <c r="AJ37" s="87"/>
      <c r="AK37" s="99" t="s">
        <v>1564</v>
      </c>
      <c r="AL37" s="87" t="b">
        <v>0</v>
      </c>
      <c r="AM37" s="87">
        <v>0</v>
      </c>
      <c r="AN37" s="99" t="s">
        <v>1564</v>
      </c>
      <c r="AO37" s="87" t="s">
        <v>1605</v>
      </c>
      <c r="AP37" s="87" t="b">
        <v>0</v>
      </c>
      <c r="AQ37" s="99" t="s">
        <v>1532</v>
      </c>
      <c r="AR37" s="87" t="s">
        <v>197</v>
      </c>
      <c r="AS37" s="87">
        <v>0</v>
      </c>
      <c r="AT37" s="87">
        <v>0</v>
      </c>
      <c r="AU37" s="87"/>
      <c r="AV37" s="87"/>
      <c r="AW37" s="87"/>
      <c r="AX37" s="87"/>
      <c r="AY37" s="87"/>
      <c r="AZ37" s="87"/>
      <c r="BA37" s="87"/>
      <c r="BB37" s="87"/>
      <c r="BC37">
        <v>1</v>
      </c>
      <c r="BD37" s="86" t="str">
        <f>REPLACE(INDEX(GroupVertices[Group],MATCH(Edges[[#This Row],[Vertex 1]],GroupVertices[Vertex],0)),1,1,"")</f>
        <v>2</v>
      </c>
      <c r="BE37" s="86" t="str">
        <f>REPLACE(INDEX(GroupVertices[Group],MATCH(Edges[[#This Row],[Vertex 2]],GroupVertices[Vertex],0)),1,1,"")</f>
        <v>2</v>
      </c>
      <c r="BF37" s="48"/>
      <c r="BG37" s="49"/>
      <c r="BH37" s="48"/>
      <c r="BI37" s="49"/>
      <c r="BJ37" s="48"/>
      <c r="BK37" s="49"/>
      <c r="BL37" s="48"/>
      <c r="BM37" s="49"/>
      <c r="BN37" s="48"/>
    </row>
    <row r="38" spans="1:66" ht="15">
      <c r="A38" s="65" t="s">
        <v>245</v>
      </c>
      <c r="B38" s="65" t="s">
        <v>386</v>
      </c>
      <c r="C38" s="66" t="s">
        <v>4023</v>
      </c>
      <c r="D38" s="67">
        <v>3</v>
      </c>
      <c r="E38" s="66" t="s">
        <v>132</v>
      </c>
      <c r="F38" s="69">
        <v>32</v>
      </c>
      <c r="G38" s="66"/>
      <c r="H38" s="70"/>
      <c r="I38" s="71"/>
      <c r="J38" s="71"/>
      <c r="K38" s="34" t="s">
        <v>65</v>
      </c>
      <c r="L38" s="72">
        <v>38</v>
      </c>
      <c r="M38" s="72"/>
      <c r="N38" s="73"/>
      <c r="O38" s="87" t="s">
        <v>448</v>
      </c>
      <c r="P38" s="90">
        <v>43688.66001157407</v>
      </c>
      <c r="Q38" s="87" t="s">
        <v>462</v>
      </c>
      <c r="R38" s="87"/>
      <c r="S38" s="87"/>
      <c r="T38" s="87"/>
      <c r="U38" s="87"/>
      <c r="V38" s="92" t="s">
        <v>691</v>
      </c>
      <c r="W38" s="90">
        <v>43688.66001157407</v>
      </c>
      <c r="X38" s="96">
        <v>43688</v>
      </c>
      <c r="Y38" s="99" t="s">
        <v>807</v>
      </c>
      <c r="Z38" s="92" t="s">
        <v>1045</v>
      </c>
      <c r="AA38" s="87"/>
      <c r="AB38" s="87"/>
      <c r="AC38" s="99" t="s">
        <v>1291</v>
      </c>
      <c r="AD38" s="99" t="s">
        <v>1532</v>
      </c>
      <c r="AE38" s="87" t="b">
        <v>0</v>
      </c>
      <c r="AF38" s="87">
        <v>1</v>
      </c>
      <c r="AG38" s="99" t="s">
        <v>1568</v>
      </c>
      <c r="AH38" s="87" t="b">
        <v>0</v>
      </c>
      <c r="AI38" s="87" t="s">
        <v>1595</v>
      </c>
      <c r="AJ38" s="87"/>
      <c r="AK38" s="99" t="s">
        <v>1564</v>
      </c>
      <c r="AL38" s="87" t="b">
        <v>0</v>
      </c>
      <c r="AM38" s="87">
        <v>0</v>
      </c>
      <c r="AN38" s="99" t="s">
        <v>1564</v>
      </c>
      <c r="AO38" s="87" t="s">
        <v>1605</v>
      </c>
      <c r="AP38" s="87" t="b">
        <v>0</v>
      </c>
      <c r="AQ38" s="99" t="s">
        <v>1532</v>
      </c>
      <c r="AR38" s="87" t="s">
        <v>197</v>
      </c>
      <c r="AS38" s="87">
        <v>0</v>
      </c>
      <c r="AT38" s="87">
        <v>0</v>
      </c>
      <c r="AU38" s="87"/>
      <c r="AV38" s="87"/>
      <c r="AW38" s="87"/>
      <c r="AX38" s="87"/>
      <c r="AY38" s="87"/>
      <c r="AZ38" s="87"/>
      <c r="BA38" s="87"/>
      <c r="BB38" s="87"/>
      <c r="BC38">
        <v>1</v>
      </c>
      <c r="BD38" s="86" t="str">
        <f>REPLACE(INDEX(GroupVertices[Group],MATCH(Edges[[#This Row],[Vertex 1]],GroupVertices[Vertex],0)),1,1,"")</f>
        <v>2</v>
      </c>
      <c r="BE38" s="86" t="str">
        <f>REPLACE(INDEX(GroupVertices[Group],MATCH(Edges[[#This Row],[Vertex 2]],GroupVertices[Vertex],0)),1,1,"")</f>
        <v>2</v>
      </c>
      <c r="BF38" s="48"/>
      <c r="BG38" s="49"/>
      <c r="BH38" s="48"/>
      <c r="BI38" s="49"/>
      <c r="BJ38" s="48"/>
      <c r="BK38" s="49"/>
      <c r="BL38" s="48"/>
      <c r="BM38" s="49"/>
      <c r="BN38" s="48"/>
    </row>
    <row r="39" spans="1:66" ht="15">
      <c r="A39" s="65" t="s">
        <v>245</v>
      </c>
      <c r="B39" s="65" t="s">
        <v>337</v>
      </c>
      <c r="C39" s="66" t="s">
        <v>4023</v>
      </c>
      <c r="D39" s="67">
        <v>3</v>
      </c>
      <c r="E39" s="66" t="s">
        <v>132</v>
      </c>
      <c r="F39" s="69">
        <v>32</v>
      </c>
      <c r="G39" s="66"/>
      <c r="H39" s="70"/>
      <c r="I39" s="71"/>
      <c r="J39" s="71"/>
      <c r="K39" s="34" t="s">
        <v>65</v>
      </c>
      <c r="L39" s="72">
        <v>39</v>
      </c>
      <c r="M39" s="72"/>
      <c r="N39" s="73"/>
      <c r="O39" s="87" t="s">
        <v>448</v>
      </c>
      <c r="P39" s="90">
        <v>43688.66001157407</v>
      </c>
      <c r="Q39" s="87" t="s">
        <v>462</v>
      </c>
      <c r="R39" s="87"/>
      <c r="S39" s="87"/>
      <c r="T39" s="87"/>
      <c r="U39" s="87"/>
      <c r="V39" s="92" t="s">
        <v>691</v>
      </c>
      <c r="W39" s="90">
        <v>43688.66001157407</v>
      </c>
      <c r="X39" s="96">
        <v>43688</v>
      </c>
      <c r="Y39" s="99" t="s">
        <v>807</v>
      </c>
      <c r="Z39" s="92" t="s">
        <v>1045</v>
      </c>
      <c r="AA39" s="87"/>
      <c r="AB39" s="87"/>
      <c r="AC39" s="99" t="s">
        <v>1291</v>
      </c>
      <c r="AD39" s="99" t="s">
        <v>1532</v>
      </c>
      <c r="AE39" s="87" t="b">
        <v>0</v>
      </c>
      <c r="AF39" s="87">
        <v>1</v>
      </c>
      <c r="AG39" s="99" t="s">
        <v>1568</v>
      </c>
      <c r="AH39" s="87" t="b">
        <v>0</v>
      </c>
      <c r="AI39" s="87" t="s">
        <v>1595</v>
      </c>
      <c r="AJ39" s="87"/>
      <c r="AK39" s="99" t="s">
        <v>1564</v>
      </c>
      <c r="AL39" s="87" t="b">
        <v>0</v>
      </c>
      <c r="AM39" s="87">
        <v>0</v>
      </c>
      <c r="AN39" s="99" t="s">
        <v>1564</v>
      </c>
      <c r="AO39" s="87" t="s">
        <v>1605</v>
      </c>
      <c r="AP39" s="87" t="b">
        <v>0</v>
      </c>
      <c r="AQ39" s="99" t="s">
        <v>1532</v>
      </c>
      <c r="AR39" s="87" t="s">
        <v>197</v>
      </c>
      <c r="AS39" s="87">
        <v>0</v>
      </c>
      <c r="AT39" s="87">
        <v>0</v>
      </c>
      <c r="AU39" s="87"/>
      <c r="AV39" s="87"/>
      <c r="AW39" s="87"/>
      <c r="AX39" s="87"/>
      <c r="AY39" s="87"/>
      <c r="AZ39" s="87"/>
      <c r="BA39" s="87"/>
      <c r="BB39" s="87"/>
      <c r="BC39">
        <v>1</v>
      </c>
      <c r="BD39" s="86" t="str">
        <f>REPLACE(INDEX(GroupVertices[Group],MATCH(Edges[[#This Row],[Vertex 1]],GroupVertices[Vertex],0)),1,1,"")</f>
        <v>2</v>
      </c>
      <c r="BE39" s="86" t="str">
        <f>REPLACE(INDEX(GroupVertices[Group],MATCH(Edges[[#This Row],[Vertex 2]],GroupVertices[Vertex],0)),1,1,"")</f>
        <v>2</v>
      </c>
      <c r="BF39" s="48">
        <v>0</v>
      </c>
      <c r="BG39" s="49">
        <v>0</v>
      </c>
      <c r="BH39" s="48">
        <v>0</v>
      </c>
      <c r="BI39" s="49">
        <v>0</v>
      </c>
      <c r="BJ39" s="48">
        <v>0</v>
      </c>
      <c r="BK39" s="49">
        <v>0</v>
      </c>
      <c r="BL39" s="48">
        <v>11</v>
      </c>
      <c r="BM39" s="49">
        <v>100</v>
      </c>
      <c r="BN39" s="48">
        <v>11</v>
      </c>
    </row>
    <row r="40" spans="1:66" ht="15">
      <c r="A40" s="65" t="s">
        <v>245</v>
      </c>
      <c r="B40" s="65" t="s">
        <v>333</v>
      </c>
      <c r="C40" s="66" t="s">
        <v>4023</v>
      </c>
      <c r="D40" s="67">
        <v>3</v>
      </c>
      <c r="E40" s="66" t="s">
        <v>132</v>
      </c>
      <c r="F40" s="69">
        <v>32</v>
      </c>
      <c r="G40" s="66"/>
      <c r="H40" s="70"/>
      <c r="I40" s="71"/>
      <c r="J40" s="71"/>
      <c r="K40" s="34" t="s">
        <v>65</v>
      </c>
      <c r="L40" s="72">
        <v>40</v>
      </c>
      <c r="M40" s="72"/>
      <c r="N40" s="73"/>
      <c r="O40" s="87" t="s">
        <v>449</v>
      </c>
      <c r="P40" s="90">
        <v>43688.66001157407</v>
      </c>
      <c r="Q40" s="87" t="s">
        <v>462</v>
      </c>
      <c r="R40" s="87"/>
      <c r="S40" s="87"/>
      <c r="T40" s="87"/>
      <c r="U40" s="87"/>
      <c r="V40" s="92" t="s">
        <v>691</v>
      </c>
      <c r="W40" s="90">
        <v>43688.66001157407</v>
      </c>
      <c r="X40" s="96">
        <v>43688</v>
      </c>
      <c r="Y40" s="99" t="s">
        <v>807</v>
      </c>
      <c r="Z40" s="92" t="s">
        <v>1045</v>
      </c>
      <c r="AA40" s="87"/>
      <c r="AB40" s="87"/>
      <c r="AC40" s="99" t="s">
        <v>1291</v>
      </c>
      <c r="AD40" s="99" t="s">
        <v>1532</v>
      </c>
      <c r="AE40" s="87" t="b">
        <v>0</v>
      </c>
      <c r="AF40" s="87">
        <v>1</v>
      </c>
      <c r="AG40" s="99" t="s">
        <v>1568</v>
      </c>
      <c r="AH40" s="87" t="b">
        <v>0</v>
      </c>
      <c r="AI40" s="87" t="s">
        <v>1595</v>
      </c>
      <c r="AJ40" s="87"/>
      <c r="AK40" s="99" t="s">
        <v>1564</v>
      </c>
      <c r="AL40" s="87" t="b">
        <v>0</v>
      </c>
      <c r="AM40" s="87">
        <v>0</v>
      </c>
      <c r="AN40" s="99" t="s">
        <v>1564</v>
      </c>
      <c r="AO40" s="87" t="s">
        <v>1605</v>
      </c>
      <c r="AP40" s="87" t="b">
        <v>0</v>
      </c>
      <c r="AQ40" s="99" t="s">
        <v>1532</v>
      </c>
      <c r="AR40" s="87" t="s">
        <v>197</v>
      </c>
      <c r="AS40" s="87">
        <v>0</v>
      </c>
      <c r="AT40" s="87">
        <v>0</v>
      </c>
      <c r="AU40" s="87"/>
      <c r="AV40" s="87"/>
      <c r="AW40" s="87"/>
      <c r="AX40" s="87"/>
      <c r="AY40" s="87"/>
      <c r="AZ40" s="87"/>
      <c r="BA40" s="87"/>
      <c r="BB40" s="87"/>
      <c r="BC40">
        <v>1</v>
      </c>
      <c r="BD40" s="86" t="str">
        <f>REPLACE(INDEX(GroupVertices[Group],MATCH(Edges[[#This Row],[Vertex 1]],GroupVertices[Vertex],0)),1,1,"")</f>
        <v>2</v>
      </c>
      <c r="BE40" s="86" t="str">
        <f>REPLACE(INDEX(GroupVertices[Group],MATCH(Edges[[#This Row],[Vertex 2]],GroupVertices[Vertex],0)),1,1,"")</f>
        <v>2</v>
      </c>
      <c r="BF40" s="48"/>
      <c r="BG40" s="49"/>
      <c r="BH40" s="48"/>
      <c r="BI40" s="49"/>
      <c r="BJ40" s="48"/>
      <c r="BK40" s="49"/>
      <c r="BL40" s="48"/>
      <c r="BM40" s="49"/>
      <c r="BN40" s="48"/>
    </row>
    <row r="41" spans="1:66" ht="15">
      <c r="A41" s="65" t="s">
        <v>246</v>
      </c>
      <c r="B41" s="65" t="s">
        <v>246</v>
      </c>
      <c r="C41" s="66" t="s">
        <v>4023</v>
      </c>
      <c r="D41" s="67">
        <v>3</v>
      </c>
      <c r="E41" s="66" t="s">
        <v>132</v>
      </c>
      <c r="F41" s="69">
        <v>32</v>
      </c>
      <c r="G41" s="66"/>
      <c r="H41" s="70"/>
      <c r="I41" s="71"/>
      <c r="J41" s="71"/>
      <c r="K41" s="34" t="s">
        <v>65</v>
      </c>
      <c r="L41" s="72">
        <v>41</v>
      </c>
      <c r="M41" s="72"/>
      <c r="N41" s="73"/>
      <c r="O41" s="87" t="s">
        <v>197</v>
      </c>
      <c r="P41" s="90">
        <v>43688.74932870371</v>
      </c>
      <c r="Q41" s="87" t="s">
        <v>463</v>
      </c>
      <c r="R41" s="92" t="s">
        <v>597</v>
      </c>
      <c r="S41" s="87" t="s">
        <v>646</v>
      </c>
      <c r="T41" s="87"/>
      <c r="U41" s="87"/>
      <c r="V41" s="92" t="s">
        <v>692</v>
      </c>
      <c r="W41" s="90">
        <v>43688.74932870371</v>
      </c>
      <c r="X41" s="96">
        <v>43688</v>
      </c>
      <c r="Y41" s="99" t="s">
        <v>808</v>
      </c>
      <c r="Z41" s="92" t="s">
        <v>1046</v>
      </c>
      <c r="AA41" s="87"/>
      <c r="AB41" s="87"/>
      <c r="AC41" s="99" t="s">
        <v>1292</v>
      </c>
      <c r="AD41" s="87"/>
      <c r="AE41" s="87" t="b">
        <v>0</v>
      </c>
      <c r="AF41" s="87">
        <v>0</v>
      </c>
      <c r="AG41" s="99" t="s">
        <v>1564</v>
      </c>
      <c r="AH41" s="87" t="b">
        <v>0</v>
      </c>
      <c r="AI41" s="87" t="s">
        <v>1595</v>
      </c>
      <c r="AJ41" s="87"/>
      <c r="AK41" s="99" t="s">
        <v>1564</v>
      </c>
      <c r="AL41" s="87" t="b">
        <v>0</v>
      </c>
      <c r="AM41" s="87">
        <v>0</v>
      </c>
      <c r="AN41" s="99" t="s">
        <v>1564</v>
      </c>
      <c r="AO41" s="87" t="s">
        <v>1605</v>
      </c>
      <c r="AP41" s="87" t="b">
        <v>0</v>
      </c>
      <c r="AQ41" s="99" t="s">
        <v>1292</v>
      </c>
      <c r="AR41" s="87" t="s">
        <v>197</v>
      </c>
      <c r="AS41" s="87">
        <v>0</v>
      </c>
      <c r="AT41" s="87">
        <v>0</v>
      </c>
      <c r="AU41" s="87"/>
      <c r="AV41" s="87"/>
      <c r="AW41" s="87"/>
      <c r="AX41" s="87"/>
      <c r="AY41" s="87"/>
      <c r="AZ41" s="87"/>
      <c r="BA41" s="87"/>
      <c r="BB41" s="87"/>
      <c r="BC41">
        <v>1</v>
      </c>
      <c r="BD41" s="86" t="str">
        <f>REPLACE(INDEX(GroupVertices[Group],MATCH(Edges[[#This Row],[Vertex 1]],GroupVertices[Vertex],0)),1,1,"")</f>
        <v>3</v>
      </c>
      <c r="BE41" s="86" t="str">
        <f>REPLACE(INDEX(GroupVertices[Group],MATCH(Edges[[#This Row],[Vertex 2]],GroupVertices[Vertex],0)),1,1,"")</f>
        <v>3</v>
      </c>
      <c r="BF41" s="48">
        <v>0</v>
      </c>
      <c r="BG41" s="49">
        <v>0</v>
      </c>
      <c r="BH41" s="48">
        <v>0</v>
      </c>
      <c r="BI41" s="49">
        <v>0</v>
      </c>
      <c r="BJ41" s="48">
        <v>0</v>
      </c>
      <c r="BK41" s="49">
        <v>0</v>
      </c>
      <c r="BL41" s="48">
        <v>8</v>
      </c>
      <c r="BM41" s="49">
        <v>100</v>
      </c>
      <c r="BN41" s="48">
        <v>8</v>
      </c>
    </row>
    <row r="42" spans="1:66" ht="15">
      <c r="A42" s="65" t="s">
        <v>247</v>
      </c>
      <c r="B42" s="65" t="s">
        <v>247</v>
      </c>
      <c r="C42" s="66" t="s">
        <v>4023</v>
      </c>
      <c r="D42" s="67">
        <v>3</v>
      </c>
      <c r="E42" s="66" t="s">
        <v>132</v>
      </c>
      <c r="F42" s="69">
        <v>32</v>
      </c>
      <c r="G42" s="66"/>
      <c r="H42" s="70"/>
      <c r="I42" s="71"/>
      <c r="J42" s="71"/>
      <c r="K42" s="34" t="s">
        <v>65</v>
      </c>
      <c r="L42" s="72">
        <v>42</v>
      </c>
      <c r="M42" s="72"/>
      <c r="N42" s="73"/>
      <c r="O42" s="87" t="s">
        <v>197</v>
      </c>
      <c r="P42" s="90">
        <v>43662.79773148148</v>
      </c>
      <c r="Q42" s="87" t="s">
        <v>464</v>
      </c>
      <c r="R42" s="87"/>
      <c r="S42" s="87"/>
      <c r="T42" s="87"/>
      <c r="U42" s="87"/>
      <c r="V42" s="92" t="s">
        <v>693</v>
      </c>
      <c r="W42" s="90">
        <v>43662.79773148148</v>
      </c>
      <c r="X42" s="96">
        <v>43662</v>
      </c>
      <c r="Y42" s="99" t="s">
        <v>809</v>
      </c>
      <c r="Z42" s="92" t="s">
        <v>1047</v>
      </c>
      <c r="AA42" s="87"/>
      <c r="AB42" s="87"/>
      <c r="AC42" s="99" t="s">
        <v>1293</v>
      </c>
      <c r="AD42" s="87"/>
      <c r="AE42" s="87" t="b">
        <v>0</v>
      </c>
      <c r="AF42" s="87">
        <v>1</v>
      </c>
      <c r="AG42" s="99" t="s">
        <v>1564</v>
      </c>
      <c r="AH42" s="87" t="b">
        <v>0</v>
      </c>
      <c r="AI42" s="87" t="s">
        <v>1598</v>
      </c>
      <c r="AJ42" s="87"/>
      <c r="AK42" s="99" t="s">
        <v>1564</v>
      </c>
      <c r="AL42" s="87" t="b">
        <v>0</v>
      </c>
      <c r="AM42" s="87">
        <v>2</v>
      </c>
      <c r="AN42" s="99" t="s">
        <v>1564</v>
      </c>
      <c r="AO42" s="87" t="s">
        <v>1604</v>
      </c>
      <c r="AP42" s="87" t="b">
        <v>0</v>
      </c>
      <c r="AQ42" s="99" t="s">
        <v>1293</v>
      </c>
      <c r="AR42" s="87" t="s">
        <v>450</v>
      </c>
      <c r="AS42" s="87">
        <v>0</v>
      </c>
      <c r="AT42" s="87">
        <v>0</v>
      </c>
      <c r="AU42" s="87"/>
      <c r="AV42" s="87"/>
      <c r="AW42" s="87"/>
      <c r="AX42" s="87"/>
      <c r="AY42" s="87"/>
      <c r="AZ42" s="87"/>
      <c r="BA42" s="87"/>
      <c r="BB42" s="87"/>
      <c r="BC42">
        <v>1</v>
      </c>
      <c r="BD42" s="86" t="str">
        <f>REPLACE(INDEX(GroupVertices[Group],MATCH(Edges[[#This Row],[Vertex 1]],GroupVertices[Vertex],0)),1,1,"")</f>
        <v>26</v>
      </c>
      <c r="BE42" s="86" t="str">
        <f>REPLACE(INDEX(GroupVertices[Group],MATCH(Edges[[#This Row],[Vertex 2]],GroupVertices[Vertex],0)),1,1,"")</f>
        <v>26</v>
      </c>
      <c r="BF42" s="48">
        <v>0</v>
      </c>
      <c r="BG42" s="49">
        <v>0</v>
      </c>
      <c r="BH42" s="48">
        <v>0</v>
      </c>
      <c r="BI42" s="49">
        <v>0</v>
      </c>
      <c r="BJ42" s="48">
        <v>0</v>
      </c>
      <c r="BK42" s="49">
        <v>0</v>
      </c>
      <c r="BL42" s="48">
        <v>16</v>
      </c>
      <c r="BM42" s="49">
        <v>100</v>
      </c>
      <c r="BN42" s="48">
        <v>16</v>
      </c>
    </row>
    <row r="43" spans="1:66" ht="15">
      <c r="A43" s="65" t="s">
        <v>248</v>
      </c>
      <c r="B43" s="65" t="s">
        <v>247</v>
      </c>
      <c r="C43" s="66" t="s">
        <v>4023</v>
      </c>
      <c r="D43" s="67">
        <v>3</v>
      </c>
      <c r="E43" s="66" t="s">
        <v>132</v>
      </c>
      <c r="F43" s="69">
        <v>32</v>
      </c>
      <c r="G43" s="66"/>
      <c r="H43" s="70"/>
      <c r="I43" s="71"/>
      <c r="J43" s="71"/>
      <c r="K43" s="34" t="s">
        <v>65</v>
      </c>
      <c r="L43" s="72">
        <v>43</v>
      </c>
      <c r="M43" s="72"/>
      <c r="N43" s="73"/>
      <c r="O43" s="87" t="s">
        <v>450</v>
      </c>
      <c r="P43" s="90">
        <v>43688.75837962963</v>
      </c>
      <c r="Q43" s="87" t="s">
        <v>464</v>
      </c>
      <c r="R43" s="87"/>
      <c r="S43" s="87"/>
      <c r="T43" s="87"/>
      <c r="U43" s="87"/>
      <c r="V43" s="92" t="s">
        <v>694</v>
      </c>
      <c r="W43" s="90">
        <v>43688.75837962963</v>
      </c>
      <c r="X43" s="96">
        <v>43688</v>
      </c>
      <c r="Y43" s="99" t="s">
        <v>810</v>
      </c>
      <c r="Z43" s="92" t="s">
        <v>1048</v>
      </c>
      <c r="AA43" s="87"/>
      <c r="AB43" s="87"/>
      <c r="AC43" s="99" t="s">
        <v>1294</v>
      </c>
      <c r="AD43" s="87"/>
      <c r="AE43" s="87" t="b">
        <v>0</v>
      </c>
      <c r="AF43" s="87">
        <v>0</v>
      </c>
      <c r="AG43" s="99" t="s">
        <v>1564</v>
      </c>
      <c r="AH43" s="87" t="b">
        <v>0</v>
      </c>
      <c r="AI43" s="87" t="s">
        <v>1598</v>
      </c>
      <c r="AJ43" s="87"/>
      <c r="AK43" s="99" t="s">
        <v>1564</v>
      </c>
      <c r="AL43" s="87" t="b">
        <v>0</v>
      </c>
      <c r="AM43" s="87">
        <v>2</v>
      </c>
      <c r="AN43" s="99" t="s">
        <v>1293</v>
      </c>
      <c r="AO43" s="87" t="s">
        <v>1604</v>
      </c>
      <c r="AP43" s="87" t="b">
        <v>0</v>
      </c>
      <c r="AQ43" s="99" t="s">
        <v>1293</v>
      </c>
      <c r="AR43" s="87" t="s">
        <v>197</v>
      </c>
      <c r="AS43" s="87">
        <v>0</v>
      </c>
      <c r="AT43" s="87">
        <v>0</v>
      </c>
      <c r="AU43" s="87"/>
      <c r="AV43" s="87"/>
      <c r="AW43" s="87"/>
      <c r="AX43" s="87"/>
      <c r="AY43" s="87"/>
      <c r="AZ43" s="87"/>
      <c r="BA43" s="87"/>
      <c r="BB43" s="87"/>
      <c r="BC43">
        <v>1</v>
      </c>
      <c r="BD43" s="86" t="str">
        <f>REPLACE(INDEX(GroupVertices[Group],MATCH(Edges[[#This Row],[Vertex 1]],GroupVertices[Vertex],0)),1,1,"")</f>
        <v>26</v>
      </c>
      <c r="BE43" s="86" t="str">
        <f>REPLACE(INDEX(GroupVertices[Group],MATCH(Edges[[#This Row],[Vertex 2]],GroupVertices[Vertex],0)),1,1,"")</f>
        <v>26</v>
      </c>
      <c r="BF43" s="48">
        <v>0</v>
      </c>
      <c r="BG43" s="49">
        <v>0</v>
      </c>
      <c r="BH43" s="48">
        <v>0</v>
      </c>
      <c r="BI43" s="49">
        <v>0</v>
      </c>
      <c r="BJ43" s="48">
        <v>0</v>
      </c>
      <c r="BK43" s="49">
        <v>0</v>
      </c>
      <c r="BL43" s="48">
        <v>16</v>
      </c>
      <c r="BM43" s="49">
        <v>100</v>
      </c>
      <c r="BN43" s="48">
        <v>16</v>
      </c>
    </row>
    <row r="44" spans="1:66" ht="15">
      <c r="A44" s="65" t="s">
        <v>249</v>
      </c>
      <c r="B44" s="65" t="s">
        <v>357</v>
      </c>
      <c r="C44" s="66" t="s">
        <v>4023</v>
      </c>
      <c r="D44" s="67">
        <v>3</v>
      </c>
      <c r="E44" s="66" t="s">
        <v>132</v>
      </c>
      <c r="F44" s="69">
        <v>32</v>
      </c>
      <c r="G44" s="66"/>
      <c r="H44" s="70"/>
      <c r="I44" s="71"/>
      <c r="J44" s="71"/>
      <c r="K44" s="34" t="s">
        <v>65</v>
      </c>
      <c r="L44" s="72">
        <v>44</v>
      </c>
      <c r="M44" s="72"/>
      <c r="N44" s="73"/>
      <c r="O44" s="87" t="s">
        <v>450</v>
      </c>
      <c r="P44" s="90">
        <v>43688.77903935185</v>
      </c>
      <c r="Q44" s="87" t="s">
        <v>465</v>
      </c>
      <c r="R44" s="92" t="s">
        <v>598</v>
      </c>
      <c r="S44" s="87" t="s">
        <v>647</v>
      </c>
      <c r="T44" s="87"/>
      <c r="U44" s="87"/>
      <c r="V44" s="92" t="s">
        <v>695</v>
      </c>
      <c r="W44" s="90">
        <v>43688.77903935185</v>
      </c>
      <c r="X44" s="96">
        <v>43688</v>
      </c>
      <c r="Y44" s="99" t="s">
        <v>811</v>
      </c>
      <c r="Z44" s="92" t="s">
        <v>1049</v>
      </c>
      <c r="AA44" s="87"/>
      <c r="AB44" s="87"/>
      <c r="AC44" s="99" t="s">
        <v>1295</v>
      </c>
      <c r="AD44" s="87"/>
      <c r="AE44" s="87" t="b">
        <v>0</v>
      </c>
      <c r="AF44" s="87">
        <v>0</v>
      </c>
      <c r="AG44" s="99" t="s">
        <v>1564</v>
      </c>
      <c r="AH44" s="87" t="b">
        <v>0</v>
      </c>
      <c r="AI44" s="87" t="s">
        <v>1597</v>
      </c>
      <c r="AJ44" s="87"/>
      <c r="AK44" s="99" t="s">
        <v>1564</v>
      </c>
      <c r="AL44" s="87" t="b">
        <v>0</v>
      </c>
      <c r="AM44" s="87">
        <v>1</v>
      </c>
      <c r="AN44" s="99" t="s">
        <v>1481</v>
      </c>
      <c r="AO44" s="87" t="s">
        <v>1607</v>
      </c>
      <c r="AP44" s="87" t="b">
        <v>0</v>
      </c>
      <c r="AQ44" s="99" t="s">
        <v>1481</v>
      </c>
      <c r="AR44" s="87" t="s">
        <v>197</v>
      </c>
      <c r="AS44" s="87">
        <v>0</v>
      </c>
      <c r="AT44" s="87">
        <v>0</v>
      </c>
      <c r="AU44" s="87"/>
      <c r="AV44" s="87"/>
      <c r="AW44" s="87"/>
      <c r="AX44" s="87"/>
      <c r="AY44" s="87"/>
      <c r="AZ44" s="87"/>
      <c r="BA44" s="87"/>
      <c r="BB44" s="87"/>
      <c r="BC44">
        <v>1</v>
      </c>
      <c r="BD44" s="86" t="str">
        <f>REPLACE(INDEX(GroupVertices[Group],MATCH(Edges[[#This Row],[Vertex 1]],GroupVertices[Vertex],0)),1,1,"")</f>
        <v>4</v>
      </c>
      <c r="BE44" s="86" t="str">
        <f>REPLACE(INDEX(GroupVertices[Group],MATCH(Edges[[#This Row],[Vertex 2]],GroupVertices[Vertex],0)),1,1,"")</f>
        <v>4</v>
      </c>
      <c r="BF44" s="48">
        <v>0</v>
      </c>
      <c r="BG44" s="49">
        <v>0</v>
      </c>
      <c r="BH44" s="48">
        <v>0</v>
      </c>
      <c r="BI44" s="49">
        <v>0</v>
      </c>
      <c r="BJ44" s="48">
        <v>0</v>
      </c>
      <c r="BK44" s="49">
        <v>0</v>
      </c>
      <c r="BL44" s="48">
        <v>7</v>
      </c>
      <c r="BM44" s="49">
        <v>100</v>
      </c>
      <c r="BN44" s="48">
        <v>7</v>
      </c>
    </row>
    <row r="45" spans="1:66" ht="15">
      <c r="A45" s="65" t="s">
        <v>250</v>
      </c>
      <c r="B45" s="65" t="s">
        <v>250</v>
      </c>
      <c r="C45" s="66" t="s">
        <v>4023</v>
      </c>
      <c r="D45" s="67">
        <v>3</v>
      </c>
      <c r="E45" s="66" t="s">
        <v>132</v>
      </c>
      <c r="F45" s="69">
        <v>32</v>
      </c>
      <c r="G45" s="66"/>
      <c r="H45" s="70"/>
      <c r="I45" s="71"/>
      <c r="J45" s="71"/>
      <c r="K45" s="34" t="s">
        <v>65</v>
      </c>
      <c r="L45" s="72">
        <v>45</v>
      </c>
      <c r="M45" s="72"/>
      <c r="N45" s="73"/>
      <c r="O45" s="87" t="s">
        <v>197</v>
      </c>
      <c r="P45" s="90">
        <v>43688.78675925926</v>
      </c>
      <c r="Q45" s="87" t="s">
        <v>466</v>
      </c>
      <c r="R45" s="87"/>
      <c r="S45" s="87"/>
      <c r="T45" s="87"/>
      <c r="U45" s="87"/>
      <c r="V45" s="92" t="s">
        <v>696</v>
      </c>
      <c r="W45" s="90">
        <v>43688.78675925926</v>
      </c>
      <c r="X45" s="96">
        <v>43688</v>
      </c>
      <c r="Y45" s="99" t="s">
        <v>812</v>
      </c>
      <c r="Z45" s="92" t="s">
        <v>1050</v>
      </c>
      <c r="AA45" s="87"/>
      <c r="AB45" s="87"/>
      <c r="AC45" s="99" t="s">
        <v>1296</v>
      </c>
      <c r="AD45" s="87"/>
      <c r="AE45" s="87" t="b">
        <v>0</v>
      </c>
      <c r="AF45" s="87">
        <v>1</v>
      </c>
      <c r="AG45" s="99" t="s">
        <v>1564</v>
      </c>
      <c r="AH45" s="87" t="b">
        <v>0</v>
      </c>
      <c r="AI45" s="87" t="s">
        <v>1598</v>
      </c>
      <c r="AJ45" s="87"/>
      <c r="AK45" s="99" t="s">
        <v>1564</v>
      </c>
      <c r="AL45" s="87" t="b">
        <v>0</v>
      </c>
      <c r="AM45" s="87">
        <v>0</v>
      </c>
      <c r="AN45" s="99" t="s">
        <v>1564</v>
      </c>
      <c r="AO45" s="87" t="s">
        <v>1605</v>
      </c>
      <c r="AP45" s="87" t="b">
        <v>0</v>
      </c>
      <c r="AQ45" s="99" t="s">
        <v>1296</v>
      </c>
      <c r="AR45" s="87" t="s">
        <v>197</v>
      </c>
      <c r="AS45" s="87">
        <v>0</v>
      </c>
      <c r="AT45" s="87">
        <v>0</v>
      </c>
      <c r="AU45" s="87"/>
      <c r="AV45" s="87"/>
      <c r="AW45" s="87"/>
      <c r="AX45" s="87"/>
      <c r="AY45" s="87"/>
      <c r="AZ45" s="87"/>
      <c r="BA45" s="87"/>
      <c r="BB45" s="87"/>
      <c r="BC45">
        <v>1</v>
      </c>
      <c r="BD45" s="86" t="str">
        <f>REPLACE(INDEX(GroupVertices[Group],MATCH(Edges[[#This Row],[Vertex 1]],GroupVertices[Vertex],0)),1,1,"")</f>
        <v>3</v>
      </c>
      <c r="BE45" s="86" t="str">
        <f>REPLACE(INDEX(GroupVertices[Group],MATCH(Edges[[#This Row],[Vertex 2]],GroupVertices[Vertex],0)),1,1,"")</f>
        <v>3</v>
      </c>
      <c r="BF45" s="48">
        <v>0</v>
      </c>
      <c r="BG45" s="49">
        <v>0</v>
      </c>
      <c r="BH45" s="48">
        <v>0</v>
      </c>
      <c r="BI45" s="49">
        <v>0</v>
      </c>
      <c r="BJ45" s="48">
        <v>0</v>
      </c>
      <c r="BK45" s="49">
        <v>0</v>
      </c>
      <c r="BL45" s="48">
        <v>47</v>
      </c>
      <c r="BM45" s="49">
        <v>100</v>
      </c>
      <c r="BN45" s="48">
        <v>47</v>
      </c>
    </row>
    <row r="46" spans="1:66" ht="15">
      <c r="A46" s="65" t="s">
        <v>251</v>
      </c>
      <c r="B46" s="65" t="s">
        <v>296</v>
      </c>
      <c r="C46" s="66" t="s">
        <v>4023</v>
      </c>
      <c r="D46" s="67">
        <v>3</v>
      </c>
      <c r="E46" s="66" t="s">
        <v>132</v>
      </c>
      <c r="F46" s="69">
        <v>32</v>
      </c>
      <c r="G46" s="66"/>
      <c r="H46" s="70"/>
      <c r="I46" s="71"/>
      <c r="J46" s="71"/>
      <c r="K46" s="34" t="s">
        <v>65</v>
      </c>
      <c r="L46" s="72">
        <v>46</v>
      </c>
      <c r="M46" s="72"/>
      <c r="N46" s="73"/>
      <c r="O46" s="87" t="s">
        <v>450</v>
      </c>
      <c r="P46" s="90">
        <v>43688.804664351854</v>
      </c>
      <c r="Q46" s="87" t="s">
        <v>467</v>
      </c>
      <c r="R46" s="87"/>
      <c r="S46" s="87"/>
      <c r="T46" s="87"/>
      <c r="U46" s="87"/>
      <c r="V46" s="92" t="s">
        <v>697</v>
      </c>
      <c r="W46" s="90">
        <v>43688.804664351854</v>
      </c>
      <c r="X46" s="96">
        <v>43688</v>
      </c>
      <c r="Y46" s="99" t="s">
        <v>813</v>
      </c>
      <c r="Z46" s="92" t="s">
        <v>1051</v>
      </c>
      <c r="AA46" s="87"/>
      <c r="AB46" s="87"/>
      <c r="AC46" s="99" t="s">
        <v>1297</v>
      </c>
      <c r="AD46" s="87"/>
      <c r="AE46" s="87" t="b">
        <v>0</v>
      </c>
      <c r="AF46" s="87">
        <v>0</v>
      </c>
      <c r="AG46" s="99" t="s">
        <v>1564</v>
      </c>
      <c r="AH46" s="87" t="b">
        <v>0</v>
      </c>
      <c r="AI46" s="87" t="s">
        <v>1598</v>
      </c>
      <c r="AJ46" s="87"/>
      <c r="AK46" s="99" t="s">
        <v>1564</v>
      </c>
      <c r="AL46" s="87" t="b">
        <v>0</v>
      </c>
      <c r="AM46" s="87">
        <v>24</v>
      </c>
      <c r="AN46" s="99" t="s">
        <v>1347</v>
      </c>
      <c r="AO46" s="87" t="s">
        <v>1605</v>
      </c>
      <c r="AP46" s="87" t="b">
        <v>0</v>
      </c>
      <c r="AQ46" s="99" t="s">
        <v>1347</v>
      </c>
      <c r="AR46" s="87" t="s">
        <v>197</v>
      </c>
      <c r="AS46" s="87">
        <v>0</v>
      </c>
      <c r="AT46" s="87">
        <v>0</v>
      </c>
      <c r="AU46" s="87"/>
      <c r="AV46" s="87"/>
      <c r="AW46" s="87"/>
      <c r="AX46" s="87"/>
      <c r="AY46" s="87"/>
      <c r="AZ46" s="87"/>
      <c r="BA46" s="87"/>
      <c r="BB46" s="87"/>
      <c r="BC46">
        <v>1</v>
      </c>
      <c r="BD46" s="86" t="str">
        <f>REPLACE(INDEX(GroupVertices[Group],MATCH(Edges[[#This Row],[Vertex 1]],GroupVertices[Vertex],0)),1,1,"")</f>
        <v>1</v>
      </c>
      <c r="BE46" s="86" t="str">
        <f>REPLACE(INDEX(GroupVertices[Group],MATCH(Edges[[#This Row],[Vertex 2]],GroupVertices[Vertex],0)),1,1,"")</f>
        <v>1</v>
      </c>
      <c r="BF46" s="48">
        <v>0</v>
      </c>
      <c r="BG46" s="49">
        <v>0</v>
      </c>
      <c r="BH46" s="48">
        <v>0</v>
      </c>
      <c r="BI46" s="49">
        <v>0</v>
      </c>
      <c r="BJ46" s="48">
        <v>0</v>
      </c>
      <c r="BK46" s="49">
        <v>0</v>
      </c>
      <c r="BL46" s="48">
        <v>39</v>
      </c>
      <c r="BM46" s="49">
        <v>100</v>
      </c>
      <c r="BN46" s="48">
        <v>39</v>
      </c>
    </row>
    <row r="47" spans="1:66" ht="15">
      <c r="A47" s="65" t="s">
        <v>252</v>
      </c>
      <c r="B47" s="65" t="s">
        <v>296</v>
      </c>
      <c r="C47" s="66" t="s">
        <v>4023</v>
      </c>
      <c r="D47" s="67">
        <v>3</v>
      </c>
      <c r="E47" s="66" t="s">
        <v>132</v>
      </c>
      <c r="F47" s="69">
        <v>32</v>
      </c>
      <c r="G47" s="66"/>
      <c r="H47" s="70"/>
      <c r="I47" s="71"/>
      <c r="J47" s="71"/>
      <c r="K47" s="34" t="s">
        <v>65</v>
      </c>
      <c r="L47" s="72">
        <v>47</v>
      </c>
      <c r="M47" s="72"/>
      <c r="N47" s="73"/>
      <c r="O47" s="87" t="s">
        <v>450</v>
      </c>
      <c r="P47" s="90">
        <v>43688.805347222224</v>
      </c>
      <c r="Q47" s="87" t="s">
        <v>467</v>
      </c>
      <c r="R47" s="87"/>
      <c r="S47" s="87"/>
      <c r="T47" s="87"/>
      <c r="U47" s="87"/>
      <c r="V47" s="92" t="s">
        <v>698</v>
      </c>
      <c r="W47" s="90">
        <v>43688.805347222224</v>
      </c>
      <c r="X47" s="96">
        <v>43688</v>
      </c>
      <c r="Y47" s="99" t="s">
        <v>814</v>
      </c>
      <c r="Z47" s="92" t="s">
        <v>1052</v>
      </c>
      <c r="AA47" s="87"/>
      <c r="AB47" s="87"/>
      <c r="AC47" s="99" t="s">
        <v>1298</v>
      </c>
      <c r="AD47" s="87"/>
      <c r="AE47" s="87" t="b">
        <v>0</v>
      </c>
      <c r="AF47" s="87">
        <v>0</v>
      </c>
      <c r="AG47" s="99" t="s">
        <v>1564</v>
      </c>
      <c r="AH47" s="87" t="b">
        <v>0</v>
      </c>
      <c r="AI47" s="87" t="s">
        <v>1598</v>
      </c>
      <c r="AJ47" s="87"/>
      <c r="AK47" s="99" t="s">
        <v>1564</v>
      </c>
      <c r="AL47" s="87" t="b">
        <v>0</v>
      </c>
      <c r="AM47" s="87">
        <v>24</v>
      </c>
      <c r="AN47" s="99" t="s">
        <v>1347</v>
      </c>
      <c r="AO47" s="87" t="s">
        <v>1605</v>
      </c>
      <c r="AP47" s="87" t="b">
        <v>0</v>
      </c>
      <c r="AQ47" s="99" t="s">
        <v>1347</v>
      </c>
      <c r="AR47" s="87" t="s">
        <v>197</v>
      </c>
      <c r="AS47" s="87">
        <v>0</v>
      </c>
      <c r="AT47" s="87">
        <v>0</v>
      </c>
      <c r="AU47" s="87"/>
      <c r="AV47" s="87"/>
      <c r="AW47" s="87"/>
      <c r="AX47" s="87"/>
      <c r="AY47" s="87"/>
      <c r="AZ47" s="87"/>
      <c r="BA47" s="87"/>
      <c r="BB47" s="87"/>
      <c r="BC47">
        <v>1</v>
      </c>
      <c r="BD47" s="86" t="str">
        <f>REPLACE(INDEX(GroupVertices[Group],MATCH(Edges[[#This Row],[Vertex 1]],GroupVertices[Vertex],0)),1,1,"")</f>
        <v>1</v>
      </c>
      <c r="BE47" s="86" t="str">
        <f>REPLACE(INDEX(GroupVertices[Group],MATCH(Edges[[#This Row],[Vertex 2]],GroupVertices[Vertex],0)),1,1,"")</f>
        <v>1</v>
      </c>
      <c r="BF47" s="48">
        <v>0</v>
      </c>
      <c r="BG47" s="49">
        <v>0</v>
      </c>
      <c r="BH47" s="48">
        <v>0</v>
      </c>
      <c r="BI47" s="49">
        <v>0</v>
      </c>
      <c r="BJ47" s="48">
        <v>0</v>
      </c>
      <c r="BK47" s="49">
        <v>0</v>
      </c>
      <c r="BL47" s="48">
        <v>39</v>
      </c>
      <c r="BM47" s="49">
        <v>100</v>
      </c>
      <c r="BN47" s="48">
        <v>39</v>
      </c>
    </row>
    <row r="48" spans="1:66" ht="15">
      <c r="A48" s="65" t="s">
        <v>253</v>
      </c>
      <c r="B48" s="65" t="s">
        <v>296</v>
      </c>
      <c r="C48" s="66" t="s">
        <v>4023</v>
      </c>
      <c r="D48" s="67">
        <v>3</v>
      </c>
      <c r="E48" s="66" t="s">
        <v>132</v>
      </c>
      <c r="F48" s="69">
        <v>32</v>
      </c>
      <c r="G48" s="66"/>
      <c r="H48" s="70"/>
      <c r="I48" s="71"/>
      <c r="J48" s="71"/>
      <c r="K48" s="34" t="s">
        <v>65</v>
      </c>
      <c r="L48" s="72">
        <v>48</v>
      </c>
      <c r="M48" s="72"/>
      <c r="N48" s="73"/>
      <c r="O48" s="87" t="s">
        <v>450</v>
      </c>
      <c r="P48" s="90">
        <v>43688.807800925926</v>
      </c>
      <c r="Q48" s="87" t="s">
        <v>467</v>
      </c>
      <c r="R48" s="87"/>
      <c r="S48" s="87"/>
      <c r="T48" s="87"/>
      <c r="U48" s="87"/>
      <c r="V48" s="92" t="s">
        <v>699</v>
      </c>
      <c r="W48" s="90">
        <v>43688.807800925926</v>
      </c>
      <c r="X48" s="96">
        <v>43688</v>
      </c>
      <c r="Y48" s="99" t="s">
        <v>815</v>
      </c>
      <c r="Z48" s="92" t="s">
        <v>1053</v>
      </c>
      <c r="AA48" s="87"/>
      <c r="AB48" s="87"/>
      <c r="AC48" s="99" t="s">
        <v>1299</v>
      </c>
      <c r="AD48" s="87"/>
      <c r="AE48" s="87" t="b">
        <v>0</v>
      </c>
      <c r="AF48" s="87">
        <v>0</v>
      </c>
      <c r="AG48" s="99" t="s">
        <v>1564</v>
      </c>
      <c r="AH48" s="87" t="b">
        <v>0</v>
      </c>
      <c r="AI48" s="87" t="s">
        <v>1598</v>
      </c>
      <c r="AJ48" s="87"/>
      <c r="AK48" s="99" t="s">
        <v>1564</v>
      </c>
      <c r="AL48" s="87" t="b">
        <v>0</v>
      </c>
      <c r="AM48" s="87">
        <v>24</v>
      </c>
      <c r="AN48" s="99" t="s">
        <v>1347</v>
      </c>
      <c r="AO48" s="87" t="s">
        <v>1604</v>
      </c>
      <c r="AP48" s="87" t="b">
        <v>0</v>
      </c>
      <c r="AQ48" s="99" t="s">
        <v>1347</v>
      </c>
      <c r="AR48" s="87" t="s">
        <v>197</v>
      </c>
      <c r="AS48" s="87">
        <v>0</v>
      </c>
      <c r="AT48" s="87">
        <v>0</v>
      </c>
      <c r="AU48" s="87"/>
      <c r="AV48" s="87"/>
      <c r="AW48" s="87"/>
      <c r="AX48" s="87"/>
      <c r="AY48" s="87"/>
      <c r="AZ48" s="87"/>
      <c r="BA48" s="87"/>
      <c r="BB48" s="87"/>
      <c r="BC48">
        <v>1</v>
      </c>
      <c r="BD48" s="86" t="str">
        <f>REPLACE(INDEX(GroupVertices[Group],MATCH(Edges[[#This Row],[Vertex 1]],GroupVertices[Vertex],0)),1,1,"")</f>
        <v>1</v>
      </c>
      <c r="BE48" s="86" t="str">
        <f>REPLACE(INDEX(GroupVertices[Group],MATCH(Edges[[#This Row],[Vertex 2]],GroupVertices[Vertex],0)),1,1,"")</f>
        <v>1</v>
      </c>
      <c r="BF48" s="48">
        <v>0</v>
      </c>
      <c r="BG48" s="49">
        <v>0</v>
      </c>
      <c r="BH48" s="48">
        <v>0</v>
      </c>
      <c r="BI48" s="49">
        <v>0</v>
      </c>
      <c r="BJ48" s="48">
        <v>0</v>
      </c>
      <c r="BK48" s="49">
        <v>0</v>
      </c>
      <c r="BL48" s="48">
        <v>39</v>
      </c>
      <c r="BM48" s="49">
        <v>100</v>
      </c>
      <c r="BN48" s="48">
        <v>39</v>
      </c>
    </row>
    <row r="49" spans="1:66" ht="15">
      <c r="A49" s="65" t="s">
        <v>254</v>
      </c>
      <c r="B49" s="65" t="s">
        <v>296</v>
      </c>
      <c r="C49" s="66" t="s">
        <v>4023</v>
      </c>
      <c r="D49" s="67">
        <v>3</v>
      </c>
      <c r="E49" s="66" t="s">
        <v>132</v>
      </c>
      <c r="F49" s="69">
        <v>32</v>
      </c>
      <c r="G49" s="66"/>
      <c r="H49" s="70"/>
      <c r="I49" s="71"/>
      <c r="J49" s="71"/>
      <c r="K49" s="34" t="s">
        <v>65</v>
      </c>
      <c r="L49" s="72">
        <v>49</v>
      </c>
      <c r="M49" s="72"/>
      <c r="N49" s="73"/>
      <c r="O49" s="87" t="s">
        <v>450</v>
      </c>
      <c r="P49" s="90">
        <v>43688.8080787037</v>
      </c>
      <c r="Q49" s="87" t="s">
        <v>467</v>
      </c>
      <c r="R49" s="87"/>
      <c r="S49" s="87"/>
      <c r="T49" s="87"/>
      <c r="U49" s="87"/>
      <c r="V49" s="92" t="s">
        <v>700</v>
      </c>
      <c r="W49" s="90">
        <v>43688.8080787037</v>
      </c>
      <c r="X49" s="96">
        <v>43688</v>
      </c>
      <c r="Y49" s="99" t="s">
        <v>816</v>
      </c>
      <c r="Z49" s="92" t="s">
        <v>1054</v>
      </c>
      <c r="AA49" s="87"/>
      <c r="AB49" s="87"/>
      <c r="AC49" s="99" t="s">
        <v>1300</v>
      </c>
      <c r="AD49" s="87"/>
      <c r="AE49" s="87" t="b">
        <v>0</v>
      </c>
      <c r="AF49" s="87">
        <v>0</v>
      </c>
      <c r="AG49" s="99" t="s">
        <v>1564</v>
      </c>
      <c r="AH49" s="87" t="b">
        <v>0</v>
      </c>
      <c r="AI49" s="87" t="s">
        <v>1598</v>
      </c>
      <c r="AJ49" s="87"/>
      <c r="AK49" s="99" t="s">
        <v>1564</v>
      </c>
      <c r="AL49" s="87" t="b">
        <v>0</v>
      </c>
      <c r="AM49" s="87">
        <v>24</v>
      </c>
      <c r="AN49" s="99" t="s">
        <v>1347</v>
      </c>
      <c r="AO49" s="87" t="s">
        <v>1608</v>
      </c>
      <c r="AP49" s="87" t="b">
        <v>0</v>
      </c>
      <c r="AQ49" s="99" t="s">
        <v>1347</v>
      </c>
      <c r="AR49" s="87" t="s">
        <v>197</v>
      </c>
      <c r="AS49" s="87">
        <v>0</v>
      </c>
      <c r="AT49" s="87">
        <v>0</v>
      </c>
      <c r="AU49" s="87"/>
      <c r="AV49" s="87"/>
      <c r="AW49" s="87"/>
      <c r="AX49" s="87"/>
      <c r="AY49" s="87"/>
      <c r="AZ49" s="87"/>
      <c r="BA49" s="87"/>
      <c r="BB49" s="87"/>
      <c r="BC49">
        <v>1</v>
      </c>
      <c r="BD49" s="86" t="str">
        <f>REPLACE(INDEX(GroupVertices[Group],MATCH(Edges[[#This Row],[Vertex 1]],GroupVertices[Vertex],0)),1,1,"")</f>
        <v>1</v>
      </c>
      <c r="BE49" s="86" t="str">
        <f>REPLACE(INDEX(GroupVertices[Group],MATCH(Edges[[#This Row],[Vertex 2]],GroupVertices[Vertex],0)),1,1,"")</f>
        <v>1</v>
      </c>
      <c r="BF49" s="48">
        <v>0</v>
      </c>
      <c r="BG49" s="49">
        <v>0</v>
      </c>
      <c r="BH49" s="48">
        <v>0</v>
      </c>
      <c r="BI49" s="49">
        <v>0</v>
      </c>
      <c r="BJ49" s="48">
        <v>0</v>
      </c>
      <c r="BK49" s="49">
        <v>0</v>
      </c>
      <c r="BL49" s="48">
        <v>39</v>
      </c>
      <c r="BM49" s="49">
        <v>100</v>
      </c>
      <c r="BN49" s="48">
        <v>39</v>
      </c>
    </row>
    <row r="50" spans="1:66" ht="15">
      <c r="A50" s="65" t="s">
        <v>255</v>
      </c>
      <c r="B50" s="65" t="s">
        <v>296</v>
      </c>
      <c r="C50" s="66" t="s">
        <v>4023</v>
      </c>
      <c r="D50" s="67">
        <v>3</v>
      </c>
      <c r="E50" s="66" t="s">
        <v>132</v>
      </c>
      <c r="F50" s="69">
        <v>32</v>
      </c>
      <c r="G50" s="66"/>
      <c r="H50" s="70"/>
      <c r="I50" s="71"/>
      <c r="J50" s="71"/>
      <c r="K50" s="34" t="s">
        <v>65</v>
      </c>
      <c r="L50" s="72">
        <v>50</v>
      </c>
      <c r="M50" s="72"/>
      <c r="N50" s="73"/>
      <c r="O50" s="87" t="s">
        <v>450</v>
      </c>
      <c r="P50" s="90">
        <v>43688.81248842592</v>
      </c>
      <c r="Q50" s="87" t="s">
        <v>467</v>
      </c>
      <c r="R50" s="87"/>
      <c r="S50" s="87"/>
      <c r="T50" s="87"/>
      <c r="U50" s="87"/>
      <c r="V50" s="92" t="s">
        <v>701</v>
      </c>
      <c r="W50" s="90">
        <v>43688.81248842592</v>
      </c>
      <c r="X50" s="96">
        <v>43688</v>
      </c>
      <c r="Y50" s="99" t="s">
        <v>817</v>
      </c>
      <c r="Z50" s="92" t="s">
        <v>1055</v>
      </c>
      <c r="AA50" s="87"/>
      <c r="AB50" s="87"/>
      <c r="AC50" s="99" t="s">
        <v>1301</v>
      </c>
      <c r="AD50" s="87"/>
      <c r="AE50" s="87" t="b">
        <v>0</v>
      </c>
      <c r="AF50" s="87">
        <v>0</v>
      </c>
      <c r="AG50" s="99" t="s">
        <v>1564</v>
      </c>
      <c r="AH50" s="87" t="b">
        <v>0</v>
      </c>
      <c r="AI50" s="87" t="s">
        <v>1598</v>
      </c>
      <c r="AJ50" s="87"/>
      <c r="AK50" s="99" t="s">
        <v>1564</v>
      </c>
      <c r="AL50" s="87" t="b">
        <v>0</v>
      </c>
      <c r="AM50" s="87">
        <v>24</v>
      </c>
      <c r="AN50" s="99" t="s">
        <v>1347</v>
      </c>
      <c r="AO50" s="87" t="s">
        <v>1604</v>
      </c>
      <c r="AP50" s="87" t="b">
        <v>0</v>
      </c>
      <c r="AQ50" s="99" t="s">
        <v>1347</v>
      </c>
      <c r="AR50" s="87" t="s">
        <v>197</v>
      </c>
      <c r="AS50" s="87">
        <v>0</v>
      </c>
      <c r="AT50" s="87">
        <v>0</v>
      </c>
      <c r="AU50" s="87"/>
      <c r="AV50" s="87"/>
      <c r="AW50" s="87"/>
      <c r="AX50" s="87"/>
      <c r="AY50" s="87"/>
      <c r="AZ50" s="87"/>
      <c r="BA50" s="87"/>
      <c r="BB50" s="87"/>
      <c r="BC50">
        <v>1</v>
      </c>
      <c r="BD50" s="86" t="str">
        <f>REPLACE(INDEX(GroupVertices[Group],MATCH(Edges[[#This Row],[Vertex 1]],GroupVertices[Vertex],0)),1,1,"")</f>
        <v>1</v>
      </c>
      <c r="BE50" s="86" t="str">
        <f>REPLACE(INDEX(GroupVertices[Group],MATCH(Edges[[#This Row],[Vertex 2]],GroupVertices[Vertex],0)),1,1,"")</f>
        <v>1</v>
      </c>
      <c r="BF50" s="48">
        <v>0</v>
      </c>
      <c r="BG50" s="49">
        <v>0</v>
      </c>
      <c r="BH50" s="48">
        <v>0</v>
      </c>
      <c r="BI50" s="49">
        <v>0</v>
      </c>
      <c r="BJ50" s="48">
        <v>0</v>
      </c>
      <c r="BK50" s="49">
        <v>0</v>
      </c>
      <c r="BL50" s="48">
        <v>39</v>
      </c>
      <c r="BM50" s="49">
        <v>100</v>
      </c>
      <c r="BN50" s="48">
        <v>39</v>
      </c>
    </row>
    <row r="51" spans="1:66" ht="15">
      <c r="A51" s="65" t="s">
        <v>256</v>
      </c>
      <c r="B51" s="65" t="s">
        <v>296</v>
      </c>
      <c r="C51" s="66" t="s">
        <v>4023</v>
      </c>
      <c r="D51" s="67">
        <v>3</v>
      </c>
      <c r="E51" s="66" t="s">
        <v>132</v>
      </c>
      <c r="F51" s="69">
        <v>32</v>
      </c>
      <c r="G51" s="66"/>
      <c r="H51" s="70"/>
      <c r="I51" s="71"/>
      <c r="J51" s="71"/>
      <c r="K51" s="34" t="s">
        <v>65</v>
      </c>
      <c r="L51" s="72">
        <v>51</v>
      </c>
      <c r="M51" s="72"/>
      <c r="N51" s="73"/>
      <c r="O51" s="87" t="s">
        <v>450</v>
      </c>
      <c r="P51" s="90">
        <v>43688.81381944445</v>
      </c>
      <c r="Q51" s="87" t="s">
        <v>467</v>
      </c>
      <c r="R51" s="87"/>
      <c r="S51" s="87"/>
      <c r="T51" s="87"/>
      <c r="U51" s="87"/>
      <c r="V51" s="92" t="s">
        <v>702</v>
      </c>
      <c r="W51" s="90">
        <v>43688.81381944445</v>
      </c>
      <c r="X51" s="96">
        <v>43688</v>
      </c>
      <c r="Y51" s="99" t="s">
        <v>818</v>
      </c>
      <c r="Z51" s="92" t="s">
        <v>1056</v>
      </c>
      <c r="AA51" s="87"/>
      <c r="AB51" s="87"/>
      <c r="AC51" s="99" t="s">
        <v>1302</v>
      </c>
      <c r="AD51" s="87"/>
      <c r="AE51" s="87" t="b">
        <v>0</v>
      </c>
      <c r="AF51" s="87">
        <v>0</v>
      </c>
      <c r="AG51" s="99" t="s">
        <v>1564</v>
      </c>
      <c r="AH51" s="87" t="b">
        <v>0</v>
      </c>
      <c r="AI51" s="87" t="s">
        <v>1598</v>
      </c>
      <c r="AJ51" s="87"/>
      <c r="AK51" s="99" t="s">
        <v>1564</v>
      </c>
      <c r="AL51" s="87" t="b">
        <v>0</v>
      </c>
      <c r="AM51" s="87">
        <v>24</v>
      </c>
      <c r="AN51" s="99" t="s">
        <v>1347</v>
      </c>
      <c r="AO51" s="87" t="s">
        <v>1604</v>
      </c>
      <c r="AP51" s="87" t="b">
        <v>0</v>
      </c>
      <c r="AQ51" s="99" t="s">
        <v>1347</v>
      </c>
      <c r="AR51" s="87" t="s">
        <v>197</v>
      </c>
      <c r="AS51" s="87">
        <v>0</v>
      </c>
      <c r="AT51" s="87">
        <v>0</v>
      </c>
      <c r="AU51" s="87"/>
      <c r="AV51" s="87"/>
      <c r="AW51" s="87"/>
      <c r="AX51" s="87"/>
      <c r="AY51" s="87"/>
      <c r="AZ51" s="87"/>
      <c r="BA51" s="87"/>
      <c r="BB51" s="87"/>
      <c r="BC51">
        <v>1</v>
      </c>
      <c r="BD51" s="86" t="str">
        <f>REPLACE(INDEX(GroupVertices[Group],MATCH(Edges[[#This Row],[Vertex 1]],GroupVertices[Vertex],0)),1,1,"")</f>
        <v>1</v>
      </c>
      <c r="BE51" s="86" t="str">
        <f>REPLACE(INDEX(GroupVertices[Group],MATCH(Edges[[#This Row],[Vertex 2]],GroupVertices[Vertex],0)),1,1,"")</f>
        <v>1</v>
      </c>
      <c r="BF51" s="48">
        <v>0</v>
      </c>
      <c r="BG51" s="49">
        <v>0</v>
      </c>
      <c r="BH51" s="48">
        <v>0</v>
      </c>
      <c r="BI51" s="49">
        <v>0</v>
      </c>
      <c r="BJ51" s="48">
        <v>0</v>
      </c>
      <c r="BK51" s="49">
        <v>0</v>
      </c>
      <c r="BL51" s="48">
        <v>39</v>
      </c>
      <c r="BM51" s="49">
        <v>100</v>
      </c>
      <c r="BN51" s="48">
        <v>39</v>
      </c>
    </row>
    <row r="52" spans="1:66" ht="15">
      <c r="A52" s="65" t="s">
        <v>257</v>
      </c>
      <c r="B52" s="65" t="s">
        <v>296</v>
      </c>
      <c r="C52" s="66" t="s">
        <v>4023</v>
      </c>
      <c r="D52" s="67">
        <v>3</v>
      </c>
      <c r="E52" s="66" t="s">
        <v>132</v>
      </c>
      <c r="F52" s="69">
        <v>32</v>
      </c>
      <c r="G52" s="66"/>
      <c r="H52" s="70"/>
      <c r="I52" s="71"/>
      <c r="J52" s="71"/>
      <c r="K52" s="34" t="s">
        <v>65</v>
      </c>
      <c r="L52" s="72">
        <v>52</v>
      </c>
      <c r="M52" s="72"/>
      <c r="N52" s="73"/>
      <c r="O52" s="87" t="s">
        <v>450</v>
      </c>
      <c r="P52" s="90">
        <v>43688.81429398148</v>
      </c>
      <c r="Q52" s="87" t="s">
        <v>467</v>
      </c>
      <c r="R52" s="87"/>
      <c r="S52" s="87"/>
      <c r="T52" s="87"/>
      <c r="U52" s="87"/>
      <c r="V52" s="92" t="s">
        <v>703</v>
      </c>
      <c r="W52" s="90">
        <v>43688.81429398148</v>
      </c>
      <c r="X52" s="96">
        <v>43688</v>
      </c>
      <c r="Y52" s="99" t="s">
        <v>819</v>
      </c>
      <c r="Z52" s="92" t="s">
        <v>1057</v>
      </c>
      <c r="AA52" s="87"/>
      <c r="AB52" s="87"/>
      <c r="AC52" s="99" t="s">
        <v>1303</v>
      </c>
      <c r="AD52" s="87"/>
      <c r="AE52" s="87" t="b">
        <v>0</v>
      </c>
      <c r="AF52" s="87">
        <v>0</v>
      </c>
      <c r="AG52" s="99" t="s">
        <v>1564</v>
      </c>
      <c r="AH52" s="87" t="b">
        <v>0</v>
      </c>
      <c r="AI52" s="87" t="s">
        <v>1598</v>
      </c>
      <c r="AJ52" s="87"/>
      <c r="AK52" s="99" t="s">
        <v>1564</v>
      </c>
      <c r="AL52" s="87" t="b">
        <v>0</v>
      </c>
      <c r="AM52" s="87">
        <v>24</v>
      </c>
      <c r="AN52" s="99" t="s">
        <v>1347</v>
      </c>
      <c r="AO52" s="87" t="s">
        <v>1608</v>
      </c>
      <c r="AP52" s="87" t="b">
        <v>0</v>
      </c>
      <c r="AQ52" s="99" t="s">
        <v>1347</v>
      </c>
      <c r="AR52" s="87" t="s">
        <v>197</v>
      </c>
      <c r="AS52" s="87">
        <v>0</v>
      </c>
      <c r="AT52" s="87">
        <v>0</v>
      </c>
      <c r="AU52" s="87"/>
      <c r="AV52" s="87"/>
      <c r="AW52" s="87"/>
      <c r="AX52" s="87"/>
      <c r="AY52" s="87"/>
      <c r="AZ52" s="87"/>
      <c r="BA52" s="87"/>
      <c r="BB52" s="87"/>
      <c r="BC52">
        <v>1</v>
      </c>
      <c r="BD52" s="86" t="str">
        <f>REPLACE(INDEX(GroupVertices[Group],MATCH(Edges[[#This Row],[Vertex 1]],GroupVertices[Vertex],0)),1,1,"")</f>
        <v>1</v>
      </c>
      <c r="BE52" s="86" t="str">
        <f>REPLACE(INDEX(GroupVertices[Group],MATCH(Edges[[#This Row],[Vertex 2]],GroupVertices[Vertex],0)),1,1,"")</f>
        <v>1</v>
      </c>
      <c r="BF52" s="48">
        <v>0</v>
      </c>
      <c r="BG52" s="49">
        <v>0</v>
      </c>
      <c r="BH52" s="48">
        <v>0</v>
      </c>
      <c r="BI52" s="49">
        <v>0</v>
      </c>
      <c r="BJ52" s="48">
        <v>0</v>
      </c>
      <c r="BK52" s="49">
        <v>0</v>
      </c>
      <c r="BL52" s="48">
        <v>39</v>
      </c>
      <c r="BM52" s="49">
        <v>100</v>
      </c>
      <c r="BN52" s="48">
        <v>39</v>
      </c>
    </row>
    <row r="53" spans="1:66" ht="15">
      <c r="A53" s="65" t="s">
        <v>258</v>
      </c>
      <c r="B53" s="65" t="s">
        <v>296</v>
      </c>
      <c r="C53" s="66" t="s">
        <v>4023</v>
      </c>
      <c r="D53" s="67">
        <v>3</v>
      </c>
      <c r="E53" s="66" t="s">
        <v>132</v>
      </c>
      <c r="F53" s="69">
        <v>32</v>
      </c>
      <c r="G53" s="66"/>
      <c r="H53" s="70"/>
      <c r="I53" s="71"/>
      <c r="J53" s="71"/>
      <c r="K53" s="34" t="s">
        <v>65</v>
      </c>
      <c r="L53" s="72">
        <v>53</v>
      </c>
      <c r="M53" s="72"/>
      <c r="N53" s="73"/>
      <c r="O53" s="87" t="s">
        <v>450</v>
      </c>
      <c r="P53" s="90">
        <v>43688.830196759256</v>
      </c>
      <c r="Q53" s="87" t="s">
        <v>467</v>
      </c>
      <c r="R53" s="87"/>
      <c r="S53" s="87"/>
      <c r="T53" s="87"/>
      <c r="U53" s="87"/>
      <c r="V53" s="92" t="s">
        <v>704</v>
      </c>
      <c r="W53" s="90">
        <v>43688.830196759256</v>
      </c>
      <c r="X53" s="96">
        <v>43688</v>
      </c>
      <c r="Y53" s="99" t="s">
        <v>820</v>
      </c>
      <c r="Z53" s="92" t="s">
        <v>1058</v>
      </c>
      <c r="AA53" s="87"/>
      <c r="AB53" s="87"/>
      <c r="AC53" s="99" t="s">
        <v>1304</v>
      </c>
      <c r="AD53" s="87"/>
      <c r="AE53" s="87" t="b">
        <v>0</v>
      </c>
      <c r="AF53" s="87">
        <v>0</v>
      </c>
      <c r="AG53" s="99" t="s">
        <v>1564</v>
      </c>
      <c r="AH53" s="87" t="b">
        <v>0</v>
      </c>
      <c r="AI53" s="87" t="s">
        <v>1598</v>
      </c>
      <c r="AJ53" s="87"/>
      <c r="AK53" s="99" t="s">
        <v>1564</v>
      </c>
      <c r="AL53" s="87" t="b">
        <v>0</v>
      </c>
      <c r="AM53" s="87">
        <v>24</v>
      </c>
      <c r="AN53" s="99" t="s">
        <v>1347</v>
      </c>
      <c r="AO53" s="87" t="s">
        <v>1609</v>
      </c>
      <c r="AP53" s="87" t="b">
        <v>0</v>
      </c>
      <c r="AQ53" s="99" t="s">
        <v>1347</v>
      </c>
      <c r="AR53" s="87" t="s">
        <v>197</v>
      </c>
      <c r="AS53" s="87">
        <v>0</v>
      </c>
      <c r="AT53" s="87">
        <v>0</v>
      </c>
      <c r="AU53" s="87"/>
      <c r="AV53" s="87"/>
      <c r="AW53" s="87"/>
      <c r="AX53" s="87"/>
      <c r="AY53" s="87"/>
      <c r="AZ53" s="87"/>
      <c r="BA53" s="87"/>
      <c r="BB53" s="87"/>
      <c r="BC53">
        <v>1</v>
      </c>
      <c r="BD53" s="86" t="str">
        <f>REPLACE(INDEX(GroupVertices[Group],MATCH(Edges[[#This Row],[Vertex 1]],GroupVertices[Vertex],0)),1,1,"")</f>
        <v>1</v>
      </c>
      <c r="BE53" s="86" t="str">
        <f>REPLACE(INDEX(GroupVertices[Group],MATCH(Edges[[#This Row],[Vertex 2]],GroupVertices[Vertex],0)),1,1,"")</f>
        <v>1</v>
      </c>
      <c r="BF53" s="48">
        <v>0</v>
      </c>
      <c r="BG53" s="49">
        <v>0</v>
      </c>
      <c r="BH53" s="48">
        <v>0</v>
      </c>
      <c r="BI53" s="49">
        <v>0</v>
      </c>
      <c r="BJ53" s="48">
        <v>0</v>
      </c>
      <c r="BK53" s="49">
        <v>0</v>
      </c>
      <c r="BL53" s="48">
        <v>39</v>
      </c>
      <c r="BM53" s="49">
        <v>100</v>
      </c>
      <c r="BN53" s="48">
        <v>39</v>
      </c>
    </row>
    <row r="54" spans="1:66" ht="15">
      <c r="A54" s="65" t="s">
        <v>259</v>
      </c>
      <c r="B54" s="65" t="s">
        <v>387</v>
      </c>
      <c r="C54" s="66" t="s">
        <v>4023</v>
      </c>
      <c r="D54" s="67">
        <v>3</v>
      </c>
      <c r="E54" s="66" t="s">
        <v>132</v>
      </c>
      <c r="F54" s="69">
        <v>32</v>
      </c>
      <c r="G54" s="66"/>
      <c r="H54" s="70"/>
      <c r="I54" s="71"/>
      <c r="J54" s="71"/>
      <c r="K54" s="34" t="s">
        <v>65</v>
      </c>
      <c r="L54" s="72">
        <v>54</v>
      </c>
      <c r="M54" s="72"/>
      <c r="N54" s="73"/>
      <c r="O54" s="87" t="s">
        <v>449</v>
      </c>
      <c r="P54" s="90">
        <v>43688.84546296296</v>
      </c>
      <c r="Q54" s="87" t="s">
        <v>468</v>
      </c>
      <c r="R54" s="87"/>
      <c r="S54" s="87"/>
      <c r="T54" s="87"/>
      <c r="U54" s="87"/>
      <c r="V54" s="92" t="s">
        <v>705</v>
      </c>
      <c r="W54" s="90">
        <v>43688.84546296296</v>
      </c>
      <c r="X54" s="96">
        <v>43688</v>
      </c>
      <c r="Y54" s="99" t="s">
        <v>821</v>
      </c>
      <c r="Z54" s="92" t="s">
        <v>1059</v>
      </c>
      <c r="AA54" s="87"/>
      <c r="AB54" s="87"/>
      <c r="AC54" s="99" t="s">
        <v>1305</v>
      </c>
      <c r="AD54" s="99" t="s">
        <v>1533</v>
      </c>
      <c r="AE54" s="87" t="b">
        <v>0</v>
      </c>
      <c r="AF54" s="87">
        <v>0</v>
      </c>
      <c r="AG54" s="99" t="s">
        <v>1569</v>
      </c>
      <c r="AH54" s="87" t="b">
        <v>0</v>
      </c>
      <c r="AI54" s="87" t="s">
        <v>1595</v>
      </c>
      <c r="AJ54" s="87"/>
      <c r="AK54" s="99" t="s">
        <v>1564</v>
      </c>
      <c r="AL54" s="87" t="b">
        <v>0</v>
      </c>
      <c r="AM54" s="87">
        <v>0</v>
      </c>
      <c r="AN54" s="99" t="s">
        <v>1564</v>
      </c>
      <c r="AO54" s="87" t="s">
        <v>1604</v>
      </c>
      <c r="AP54" s="87" t="b">
        <v>0</v>
      </c>
      <c r="AQ54" s="99" t="s">
        <v>1533</v>
      </c>
      <c r="AR54" s="87" t="s">
        <v>197</v>
      </c>
      <c r="AS54" s="87">
        <v>0</v>
      </c>
      <c r="AT54" s="87">
        <v>0</v>
      </c>
      <c r="AU54" s="87"/>
      <c r="AV54" s="87"/>
      <c r="AW54" s="87"/>
      <c r="AX54" s="87"/>
      <c r="AY54" s="87"/>
      <c r="AZ54" s="87"/>
      <c r="BA54" s="87"/>
      <c r="BB54" s="87"/>
      <c r="BC54">
        <v>1</v>
      </c>
      <c r="BD54" s="86" t="str">
        <f>REPLACE(INDEX(GroupVertices[Group],MATCH(Edges[[#This Row],[Vertex 1]],GroupVertices[Vertex],0)),1,1,"")</f>
        <v>25</v>
      </c>
      <c r="BE54" s="86" t="str">
        <f>REPLACE(INDEX(GroupVertices[Group],MATCH(Edges[[#This Row],[Vertex 2]],GroupVertices[Vertex],0)),1,1,"")</f>
        <v>25</v>
      </c>
      <c r="BF54" s="48">
        <v>0</v>
      </c>
      <c r="BG54" s="49">
        <v>0</v>
      </c>
      <c r="BH54" s="48">
        <v>0</v>
      </c>
      <c r="BI54" s="49">
        <v>0</v>
      </c>
      <c r="BJ54" s="48">
        <v>0</v>
      </c>
      <c r="BK54" s="49">
        <v>0</v>
      </c>
      <c r="BL54" s="48">
        <v>43</v>
      </c>
      <c r="BM54" s="49">
        <v>100</v>
      </c>
      <c r="BN54" s="48">
        <v>43</v>
      </c>
    </row>
    <row r="55" spans="1:66" ht="15">
      <c r="A55" s="65" t="s">
        <v>260</v>
      </c>
      <c r="B55" s="65" t="s">
        <v>296</v>
      </c>
      <c r="C55" s="66" t="s">
        <v>4023</v>
      </c>
      <c r="D55" s="67">
        <v>3</v>
      </c>
      <c r="E55" s="66" t="s">
        <v>132</v>
      </c>
      <c r="F55" s="69">
        <v>32</v>
      </c>
      <c r="G55" s="66"/>
      <c r="H55" s="70"/>
      <c r="I55" s="71"/>
      <c r="J55" s="71"/>
      <c r="K55" s="34" t="s">
        <v>65</v>
      </c>
      <c r="L55" s="72">
        <v>55</v>
      </c>
      <c r="M55" s="72"/>
      <c r="N55" s="73"/>
      <c r="O55" s="87" t="s">
        <v>450</v>
      </c>
      <c r="P55" s="90">
        <v>43688.846342592595</v>
      </c>
      <c r="Q55" s="87" t="s">
        <v>467</v>
      </c>
      <c r="R55" s="87"/>
      <c r="S55" s="87"/>
      <c r="T55" s="87"/>
      <c r="U55" s="87"/>
      <c r="V55" s="92" t="s">
        <v>706</v>
      </c>
      <c r="W55" s="90">
        <v>43688.846342592595</v>
      </c>
      <c r="X55" s="96">
        <v>43688</v>
      </c>
      <c r="Y55" s="99" t="s">
        <v>822</v>
      </c>
      <c r="Z55" s="92" t="s">
        <v>1060</v>
      </c>
      <c r="AA55" s="87"/>
      <c r="AB55" s="87"/>
      <c r="AC55" s="99" t="s">
        <v>1306</v>
      </c>
      <c r="AD55" s="87"/>
      <c r="AE55" s="87" t="b">
        <v>0</v>
      </c>
      <c r="AF55" s="87">
        <v>0</v>
      </c>
      <c r="AG55" s="99" t="s">
        <v>1564</v>
      </c>
      <c r="AH55" s="87" t="b">
        <v>0</v>
      </c>
      <c r="AI55" s="87" t="s">
        <v>1598</v>
      </c>
      <c r="AJ55" s="87"/>
      <c r="AK55" s="99" t="s">
        <v>1564</v>
      </c>
      <c r="AL55" s="87" t="b">
        <v>0</v>
      </c>
      <c r="AM55" s="87">
        <v>24</v>
      </c>
      <c r="AN55" s="99" t="s">
        <v>1347</v>
      </c>
      <c r="AO55" s="87" t="s">
        <v>1608</v>
      </c>
      <c r="AP55" s="87" t="b">
        <v>0</v>
      </c>
      <c r="AQ55" s="99" t="s">
        <v>1347</v>
      </c>
      <c r="AR55" s="87" t="s">
        <v>197</v>
      </c>
      <c r="AS55" s="87">
        <v>0</v>
      </c>
      <c r="AT55" s="87">
        <v>0</v>
      </c>
      <c r="AU55" s="87"/>
      <c r="AV55" s="87"/>
      <c r="AW55" s="87"/>
      <c r="AX55" s="87"/>
      <c r="AY55" s="87"/>
      <c r="AZ55" s="87"/>
      <c r="BA55" s="87"/>
      <c r="BB55" s="87"/>
      <c r="BC55">
        <v>1</v>
      </c>
      <c r="BD55" s="86" t="str">
        <f>REPLACE(INDEX(GroupVertices[Group],MATCH(Edges[[#This Row],[Vertex 1]],GroupVertices[Vertex],0)),1,1,"")</f>
        <v>1</v>
      </c>
      <c r="BE55" s="86" t="str">
        <f>REPLACE(INDEX(GroupVertices[Group],MATCH(Edges[[#This Row],[Vertex 2]],GroupVertices[Vertex],0)),1,1,"")</f>
        <v>1</v>
      </c>
      <c r="BF55" s="48">
        <v>0</v>
      </c>
      <c r="BG55" s="49">
        <v>0</v>
      </c>
      <c r="BH55" s="48">
        <v>0</v>
      </c>
      <c r="BI55" s="49">
        <v>0</v>
      </c>
      <c r="BJ55" s="48">
        <v>0</v>
      </c>
      <c r="BK55" s="49">
        <v>0</v>
      </c>
      <c r="BL55" s="48">
        <v>39</v>
      </c>
      <c r="BM55" s="49">
        <v>100</v>
      </c>
      <c r="BN55" s="48">
        <v>39</v>
      </c>
    </row>
    <row r="56" spans="1:66" ht="15">
      <c r="A56" s="65" t="s">
        <v>261</v>
      </c>
      <c r="B56" s="65" t="s">
        <v>388</v>
      </c>
      <c r="C56" s="66" t="s">
        <v>4023</v>
      </c>
      <c r="D56" s="67">
        <v>3</v>
      </c>
      <c r="E56" s="66" t="s">
        <v>132</v>
      </c>
      <c r="F56" s="69">
        <v>32</v>
      </c>
      <c r="G56" s="66"/>
      <c r="H56" s="70"/>
      <c r="I56" s="71"/>
      <c r="J56" s="71"/>
      <c r="K56" s="34" t="s">
        <v>65</v>
      </c>
      <c r="L56" s="72">
        <v>56</v>
      </c>
      <c r="M56" s="72"/>
      <c r="N56" s="73"/>
      <c r="O56" s="87" t="s">
        <v>448</v>
      </c>
      <c r="P56" s="90">
        <v>43688.77990740741</v>
      </c>
      <c r="Q56" s="87" t="s">
        <v>469</v>
      </c>
      <c r="R56" s="92" t="s">
        <v>599</v>
      </c>
      <c r="S56" s="87" t="s">
        <v>648</v>
      </c>
      <c r="T56" s="87"/>
      <c r="U56" s="92" t="s">
        <v>668</v>
      </c>
      <c r="V56" s="92" t="s">
        <v>668</v>
      </c>
      <c r="W56" s="90">
        <v>43688.77990740741</v>
      </c>
      <c r="X56" s="96">
        <v>43688</v>
      </c>
      <c r="Y56" s="99" t="s">
        <v>823</v>
      </c>
      <c r="Z56" s="92" t="s">
        <v>1061</v>
      </c>
      <c r="AA56" s="87"/>
      <c r="AB56" s="87"/>
      <c r="AC56" s="99" t="s">
        <v>1307</v>
      </c>
      <c r="AD56" s="99" t="s">
        <v>1534</v>
      </c>
      <c r="AE56" s="87" t="b">
        <v>0</v>
      </c>
      <c r="AF56" s="87">
        <v>0</v>
      </c>
      <c r="AG56" s="99" t="s">
        <v>1570</v>
      </c>
      <c r="AH56" s="87" t="b">
        <v>0</v>
      </c>
      <c r="AI56" s="87" t="s">
        <v>1595</v>
      </c>
      <c r="AJ56" s="87"/>
      <c r="AK56" s="99" t="s">
        <v>1564</v>
      </c>
      <c r="AL56" s="87" t="b">
        <v>0</v>
      </c>
      <c r="AM56" s="87">
        <v>0</v>
      </c>
      <c r="AN56" s="99" t="s">
        <v>1564</v>
      </c>
      <c r="AO56" s="87" t="s">
        <v>1604</v>
      </c>
      <c r="AP56" s="87" t="b">
        <v>0</v>
      </c>
      <c r="AQ56" s="99" t="s">
        <v>1534</v>
      </c>
      <c r="AR56" s="87" t="s">
        <v>197</v>
      </c>
      <c r="AS56" s="87">
        <v>0</v>
      </c>
      <c r="AT56" s="87">
        <v>0</v>
      </c>
      <c r="AU56" s="87"/>
      <c r="AV56" s="87"/>
      <c r="AW56" s="87"/>
      <c r="AX56" s="87"/>
      <c r="AY56" s="87"/>
      <c r="AZ56" s="87"/>
      <c r="BA56" s="87"/>
      <c r="BB56" s="87"/>
      <c r="BC56">
        <v>1</v>
      </c>
      <c r="BD56" s="86" t="str">
        <f>REPLACE(INDEX(GroupVertices[Group],MATCH(Edges[[#This Row],[Vertex 1]],GroupVertices[Vertex],0)),1,1,"")</f>
        <v>8</v>
      </c>
      <c r="BE56" s="86" t="str">
        <f>REPLACE(INDEX(GroupVertices[Group],MATCH(Edges[[#This Row],[Vertex 2]],GroupVertices[Vertex],0)),1,1,"")</f>
        <v>8</v>
      </c>
      <c r="BF56" s="48"/>
      <c r="BG56" s="49"/>
      <c r="BH56" s="48"/>
      <c r="BI56" s="49"/>
      <c r="BJ56" s="48"/>
      <c r="BK56" s="49"/>
      <c r="BL56" s="48"/>
      <c r="BM56" s="49"/>
      <c r="BN56" s="48"/>
    </row>
    <row r="57" spans="1:66" ht="15">
      <c r="A57" s="65" t="s">
        <v>261</v>
      </c>
      <c r="B57" s="65" t="s">
        <v>389</v>
      </c>
      <c r="C57" s="66" t="s">
        <v>4023</v>
      </c>
      <c r="D57" s="67">
        <v>3</v>
      </c>
      <c r="E57" s="66" t="s">
        <v>132</v>
      </c>
      <c r="F57" s="69">
        <v>32</v>
      </c>
      <c r="G57" s="66"/>
      <c r="H57" s="70"/>
      <c r="I57" s="71"/>
      <c r="J57" s="71"/>
      <c r="K57" s="34" t="s">
        <v>65</v>
      </c>
      <c r="L57" s="72">
        <v>57</v>
      </c>
      <c r="M57" s="72"/>
      <c r="N57" s="73"/>
      <c r="O57" s="87" t="s">
        <v>448</v>
      </c>
      <c r="P57" s="90">
        <v>43688.77990740741</v>
      </c>
      <c r="Q57" s="87" t="s">
        <v>469</v>
      </c>
      <c r="R57" s="92" t="s">
        <v>599</v>
      </c>
      <c r="S57" s="87" t="s">
        <v>648</v>
      </c>
      <c r="T57" s="87"/>
      <c r="U57" s="92" t="s">
        <v>668</v>
      </c>
      <c r="V57" s="92" t="s">
        <v>668</v>
      </c>
      <c r="W57" s="90">
        <v>43688.77990740741</v>
      </c>
      <c r="X57" s="96">
        <v>43688</v>
      </c>
      <c r="Y57" s="99" t="s">
        <v>823</v>
      </c>
      <c r="Z57" s="92" t="s">
        <v>1061</v>
      </c>
      <c r="AA57" s="87"/>
      <c r="AB57" s="87"/>
      <c r="AC57" s="99" t="s">
        <v>1307</v>
      </c>
      <c r="AD57" s="99" t="s">
        <v>1534</v>
      </c>
      <c r="AE57" s="87" t="b">
        <v>0</v>
      </c>
      <c r="AF57" s="87">
        <v>0</v>
      </c>
      <c r="AG57" s="99" t="s">
        <v>1570</v>
      </c>
      <c r="AH57" s="87" t="b">
        <v>0</v>
      </c>
      <c r="AI57" s="87" t="s">
        <v>1595</v>
      </c>
      <c r="AJ57" s="87"/>
      <c r="AK57" s="99" t="s">
        <v>1564</v>
      </c>
      <c r="AL57" s="87" t="b">
        <v>0</v>
      </c>
      <c r="AM57" s="87">
        <v>0</v>
      </c>
      <c r="AN57" s="99" t="s">
        <v>1564</v>
      </c>
      <c r="AO57" s="87" t="s">
        <v>1604</v>
      </c>
      <c r="AP57" s="87" t="b">
        <v>0</v>
      </c>
      <c r="AQ57" s="99" t="s">
        <v>1534</v>
      </c>
      <c r="AR57" s="87" t="s">
        <v>197</v>
      </c>
      <c r="AS57" s="87">
        <v>0</v>
      </c>
      <c r="AT57" s="87">
        <v>0</v>
      </c>
      <c r="AU57" s="87"/>
      <c r="AV57" s="87"/>
      <c r="AW57" s="87"/>
      <c r="AX57" s="87"/>
      <c r="AY57" s="87"/>
      <c r="AZ57" s="87"/>
      <c r="BA57" s="87"/>
      <c r="BB57" s="87"/>
      <c r="BC57">
        <v>1</v>
      </c>
      <c r="BD57" s="86" t="str">
        <f>REPLACE(INDEX(GroupVertices[Group],MATCH(Edges[[#This Row],[Vertex 1]],GroupVertices[Vertex],0)),1,1,"")</f>
        <v>8</v>
      </c>
      <c r="BE57" s="86" t="str">
        <f>REPLACE(INDEX(GroupVertices[Group],MATCH(Edges[[#This Row],[Vertex 2]],GroupVertices[Vertex],0)),1,1,"")</f>
        <v>8</v>
      </c>
      <c r="BF57" s="48"/>
      <c r="BG57" s="49"/>
      <c r="BH57" s="48"/>
      <c r="BI57" s="49"/>
      <c r="BJ57" s="48"/>
      <c r="BK57" s="49"/>
      <c r="BL57" s="48"/>
      <c r="BM57" s="49"/>
      <c r="BN57" s="48"/>
    </row>
    <row r="58" spans="1:66" ht="15">
      <c r="A58" s="65" t="s">
        <v>261</v>
      </c>
      <c r="B58" s="65" t="s">
        <v>390</v>
      </c>
      <c r="C58" s="66" t="s">
        <v>4023</v>
      </c>
      <c r="D58" s="67">
        <v>3</v>
      </c>
      <c r="E58" s="66" t="s">
        <v>132</v>
      </c>
      <c r="F58" s="69">
        <v>32</v>
      </c>
      <c r="G58" s="66"/>
      <c r="H58" s="70"/>
      <c r="I58" s="71"/>
      <c r="J58" s="71"/>
      <c r="K58" s="34" t="s">
        <v>65</v>
      </c>
      <c r="L58" s="72">
        <v>58</v>
      </c>
      <c r="M58" s="72"/>
      <c r="N58" s="73"/>
      <c r="O58" s="87" t="s">
        <v>449</v>
      </c>
      <c r="P58" s="90">
        <v>43688.77990740741</v>
      </c>
      <c r="Q58" s="87" t="s">
        <v>469</v>
      </c>
      <c r="R58" s="92" t="s">
        <v>599</v>
      </c>
      <c r="S58" s="87" t="s">
        <v>648</v>
      </c>
      <c r="T58" s="87"/>
      <c r="U58" s="92" t="s">
        <v>668</v>
      </c>
      <c r="V58" s="92" t="s">
        <v>668</v>
      </c>
      <c r="W58" s="90">
        <v>43688.77990740741</v>
      </c>
      <c r="X58" s="96">
        <v>43688</v>
      </c>
      <c r="Y58" s="99" t="s">
        <v>823</v>
      </c>
      <c r="Z58" s="92" t="s">
        <v>1061</v>
      </c>
      <c r="AA58" s="87"/>
      <c r="AB58" s="87"/>
      <c r="AC58" s="99" t="s">
        <v>1307</v>
      </c>
      <c r="AD58" s="99" t="s">
        <v>1534</v>
      </c>
      <c r="AE58" s="87" t="b">
        <v>0</v>
      </c>
      <c r="AF58" s="87">
        <v>0</v>
      </c>
      <c r="AG58" s="99" t="s">
        <v>1570</v>
      </c>
      <c r="AH58" s="87" t="b">
        <v>0</v>
      </c>
      <c r="AI58" s="87" t="s">
        <v>1595</v>
      </c>
      <c r="AJ58" s="87"/>
      <c r="AK58" s="99" t="s">
        <v>1564</v>
      </c>
      <c r="AL58" s="87" t="b">
        <v>0</v>
      </c>
      <c r="AM58" s="87">
        <v>0</v>
      </c>
      <c r="AN58" s="99" t="s">
        <v>1564</v>
      </c>
      <c r="AO58" s="87" t="s">
        <v>1604</v>
      </c>
      <c r="AP58" s="87" t="b">
        <v>0</v>
      </c>
      <c r="AQ58" s="99" t="s">
        <v>1534</v>
      </c>
      <c r="AR58" s="87" t="s">
        <v>197</v>
      </c>
      <c r="AS58" s="87">
        <v>0</v>
      </c>
      <c r="AT58" s="87">
        <v>0</v>
      </c>
      <c r="AU58" s="87"/>
      <c r="AV58" s="87"/>
      <c r="AW58" s="87"/>
      <c r="AX58" s="87"/>
      <c r="AY58" s="87"/>
      <c r="AZ58" s="87"/>
      <c r="BA58" s="87"/>
      <c r="BB58" s="87"/>
      <c r="BC58">
        <v>1</v>
      </c>
      <c r="BD58" s="86" t="str">
        <f>REPLACE(INDEX(GroupVertices[Group],MATCH(Edges[[#This Row],[Vertex 1]],GroupVertices[Vertex],0)),1,1,"")</f>
        <v>8</v>
      </c>
      <c r="BE58" s="86" t="str">
        <f>REPLACE(INDEX(GroupVertices[Group],MATCH(Edges[[#This Row],[Vertex 2]],GroupVertices[Vertex],0)),1,1,"")</f>
        <v>8</v>
      </c>
      <c r="BF58" s="48">
        <v>0</v>
      </c>
      <c r="BG58" s="49">
        <v>0</v>
      </c>
      <c r="BH58" s="48">
        <v>0</v>
      </c>
      <c r="BI58" s="49">
        <v>0</v>
      </c>
      <c r="BJ58" s="48">
        <v>0</v>
      </c>
      <c r="BK58" s="49">
        <v>0</v>
      </c>
      <c r="BL58" s="48">
        <v>18</v>
      </c>
      <c r="BM58" s="49">
        <v>100</v>
      </c>
      <c r="BN58" s="48">
        <v>18</v>
      </c>
    </row>
    <row r="59" spans="1:66" ht="15">
      <c r="A59" s="65" t="s">
        <v>261</v>
      </c>
      <c r="B59" s="65" t="s">
        <v>391</v>
      </c>
      <c r="C59" s="66" t="s">
        <v>4023</v>
      </c>
      <c r="D59" s="67">
        <v>3</v>
      </c>
      <c r="E59" s="66" t="s">
        <v>132</v>
      </c>
      <c r="F59" s="69">
        <v>32</v>
      </c>
      <c r="G59" s="66"/>
      <c r="H59" s="70"/>
      <c r="I59" s="71"/>
      <c r="J59" s="71"/>
      <c r="K59" s="34" t="s">
        <v>65</v>
      </c>
      <c r="L59" s="72">
        <v>59</v>
      </c>
      <c r="M59" s="72"/>
      <c r="N59" s="73"/>
      <c r="O59" s="87" t="s">
        <v>448</v>
      </c>
      <c r="P59" s="90">
        <v>43688.85077546296</v>
      </c>
      <c r="Q59" s="87" t="s">
        <v>470</v>
      </c>
      <c r="R59" s="92" t="s">
        <v>600</v>
      </c>
      <c r="S59" s="87" t="s">
        <v>648</v>
      </c>
      <c r="T59" s="87"/>
      <c r="U59" s="92" t="s">
        <v>669</v>
      </c>
      <c r="V59" s="92" t="s">
        <v>669</v>
      </c>
      <c r="W59" s="90">
        <v>43688.85077546296</v>
      </c>
      <c r="X59" s="96">
        <v>43688</v>
      </c>
      <c r="Y59" s="99" t="s">
        <v>824</v>
      </c>
      <c r="Z59" s="92" t="s">
        <v>1062</v>
      </c>
      <c r="AA59" s="87"/>
      <c r="AB59" s="87"/>
      <c r="AC59" s="99" t="s">
        <v>1308</v>
      </c>
      <c r="AD59" s="99" t="s">
        <v>1535</v>
      </c>
      <c r="AE59" s="87" t="b">
        <v>0</v>
      </c>
      <c r="AF59" s="87">
        <v>0</v>
      </c>
      <c r="AG59" s="99" t="s">
        <v>1571</v>
      </c>
      <c r="AH59" s="87" t="b">
        <v>0</v>
      </c>
      <c r="AI59" s="87" t="s">
        <v>1595</v>
      </c>
      <c r="AJ59" s="87"/>
      <c r="AK59" s="99" t="s">
        <v>1564</v>
      </c>
      <c r="AL59" s="87" t="b">
        <v>0</v>
      </c>
      <c r="AM59" s="87">
        <v>0</v>
      </c>
      <c r="AN59" s="99" t="s">
        <v>1564</v>
      </c>
      <c r="AO59" s="87" t="s">
        <v>1605</v>
      </c>
      <c r="AP59" s="87" t="b">
        <v>0</v>
      </c>
      <c r="AQ59" s="99" t="s">
        <v>1535</v>
      </c>
      <c r="AR59" s="87" t="s">
        <v>197</v>
      </c>
      <c r="AS59" s="87">
        <v>0</v>
      </c>
      <c r="AT59" s="87">
        <v>0</v>
      </c>
      <c r="AU59" s="87"/>
      <c r="AV59" s="87"/>
      <c r="AW59" s="87"/>
      <c r="AX59" s="87"/>
      <c r="AY59" s="87"/>
      <c r="AZ59" s="87"/>
      <c r="BA59" s="87"/>
      <c r="BB59" s="87"/>
      <c r="BC59">
        <v>1</v>
      </c>
      <c r="BD59" s="86" t="str">
        <f>REPLACE(INDEX(GroupVertices[Group],MATCH(Edges[[#This Row],[Vertex 1]],GroupVertices[Vertex],0)),1,1,"")</f>
        <v>8</v>
      </c>
      <c r="BE59" s="86" t="str">
        <f>REPLACE(INDEX(GroupVertices[Group],MATCH(Edges[[#This Row],[Vertex 2]],GroupVertices[Vertex],0)),1,1,"")</f>
        <v>8</v>
      </c>
      <c r="BF59" s="48"/>
      <c r="BG59" s="49"/>
      <c r="BH59" s="48"/>
      <c r="BI59" s="49"/>
      <c r="BJ59" s="48"/>
      <c r="BK59" s="49"/>
      <c r="BL59" s="48"/>
      <c r="BM59" s="49"/>
      <c r="BN59" s="48"/>
    </row>
    <row r="60" spans="1:66" ht="15">
      <c r="A60" s="65" t="s">
        <v>261</v>
      </c>
      <c r="B60" s="65" t="s">
        <v>392</v>
      </c>
      <c r="C60" s="66" t="s">
        <v>4023</v>
      </c>
      <c r="D60" s="67">
        <v>3</v>
      </c>
      <c r="E60" s="66" t="s">
        <v>132</v>
      </c>
      <c r="F60" s="69">
        <v>32</v>
      </c>
      <c r="G60" s="66"/>
      <c r="H60" s="70"/>
      <c r="I60" s="71"/>
      <c r="J60" s="71"/>
      <c r="K60" s="34" t="s">
        <v>65</v>
      </c>
      <c r="L60" s="72">
        <v>60</v>
      </c>
      <c r="M60" s="72"/>
      <c r="N60" s="73"/>
      <c r="O60" s="87" t="s">
        <v>448</v>
      </c>
      <c r="P60" s="90">
        <v>43688.85077546296</v>
      </c>
      <c r="Q60" s="87" t="s">
        <v>470</v>
      </c>
      <c r="R60" s="92" t="s">
        <v>600</v>
      </c>
      <c r="S60" s="87" t="s">
        <v>648</v>
      </c>
      <c r="T60" s="87"/>
      <c r="U60" s="92" t="s">
        <v>669</v>
      </c>
      <c r="V60" s="92" t="s">
        <v>669</v>
      </c>
      <c r="W60" s="90">
        <v>43688.85077546296</v>
      </c>
      <c r="X60" s="96">
        <v>43688</v>
      </c>
      <c r="Y60" s="99" t="s">
        <v>824</v>
      </c>
      <c r="Z60" s="92" t="s">
        <v>1062</v>
      </c>
      <c r="AA60" s="87"/>
      <c r="AB60" s="87"/>
      <c r="AC60" s="99" t="s">
        <v>1308</v>
      </c>
      <c r="AD60" s="99" t="s">
        <v>1535</v>
      </c>
      <c r="AE60" s="87" t="b">
        <v>0</v>
      </c>
      <c r="AF60" s="87">
        <v>0</v>
      </c>
      <c r="AG60" s="99" t="s">
        <v>1571</v>
      </c>
      <c r="AH60" s="87" t="b">
        <v>0</v>
      </c>
      <c r="AI60" s="87" t="s">
        <v>1595</v>
      </c>
      <c r="AJ60" s="87"/>
      <c r="AK60" s="99" t="s">
        <v>1564</v>
      </c>
      <c r="AL60" s="87" t="b">
        <v>0</v>
      </c>
      <c r="AM60" s="87">
        <v>0</v>
      </c>
      <c r="AN60" s="99" t="s">
        <v>1564</v>
      </c>
      <c r="AO60" s="87" t="s">
        <v>1605</v>
      </c>
      <c r="AP60" s="87" t="b">
        <v>0</v>
      </c>
      <c r="AQ60" s="99" t="s">
        <v>1535</v>
      </c>
      <c r="AR60" s="87" t="s">
        <v>197</v>
      </c>
      <c r="AS60" s="87">
        <v>0</v>
      </c>
      <c r="AT60" s="87">
        <v>0</v>
      </c>
      <c r="AU60" s="87"/>
      <c r="AV60" s="87"/>
      <c r="AW60" s="87"/>
      <c r="AX60" s="87"/>
      <c r="AY60" s="87"/>
      <c r="AZ60" s="87"/>
      <c r="BA60" s="87"/>
      <c r="BB60" s="87"/>
      <c r="BC60">
        <v>1</v>
      </c>
      <c r="BD60" s="86" t="str">
        <f>REPLACE(INDEX(GroupVertices[Group],MATCH(Edges[[#This Row],[Vertex 1]],GroupVertices[Vertex],0)),1,1,"")</f>
        <v>8</v>
      </c>
      <c r="BE60" s="86" t="str">
        <f>REPLACE(INDEX(GroupVertices[Group],MATCH(Edges[[#This Row],[Vertex 2]],GroupVertices[Vertex],0)),1,1,"")</f>
        <v>8</v>
      </c>
      <c r="BF60" s="48"/>
      <c r="BG60" s="49"/>
      <c r="BH60" s="48"/>
      <c r="BI60" s="49"/>
      <c r="BJ60" s="48"/>
      <c r="BK60" s="49"/>
      <c r="BL60" s="48"/>
      <c r="BM60" s="49"/>
      <c r="BN60" s="48"/>
    </row>
    <row r="61" spans="1:66" ht="15">
      <c r="A61" s="65" t="s">
        <v>261</v>
      </c>
      <c r="B61" s="65" t="s">
        <v>393</v>
      </c>
      <c r="C61" s="66" t="s">
        <v>4023</v>
      </c>
      <c r="D61" s="67">
        <v>3</v>
      </c>
      <c r="E61" s="66" t="s">
        <v>132</v>
      </c>
      <c r="F61" s="69">
        <v>32</v>
      </c>
      <c r="G61" s="66"/>
      <c r="H61" s="70"/>
      <c r="I61" s="71"/>
      <c r="J61" s="71"/>
      <c r="K61" s="34" t="s">
        <v>65</v>
      </c>
      <c r="L61" s="72">
        <v>61</v>
      </c>
      <c r="M61" s="72"/>
      <c r="N61" s="73"/>
      <c r="O61" s="87" t="s">
        <v>448</v>
      </c>
      <c r="P61" s="90">
        <v>43688.85077546296</v>
      </c>
      <c r="Q61" s="87" t="s">
        <v>470</v>
      </c>
      <c r="R61" s="92" t="s">
        <v>600</v>
      </c>
      <c r="S61" s="87" t="s">
        <v>648</v>
      </c>
      <c r="T61" s="87"/>
      <c r="U61" s="92" t="s">
        <v>669</v>
      </c>
      <c r="V61" s="92" t="s">
        <v>669</v>
      </c>
      <c r="W61" s="90">
        <v>43688.85077546296</v>
      </c>
      <c r="X61" s="96">
        <v>43688</v>
      </c>
      <c r="Y61" s="99" t="s">
        <v>824</v>
      </c>
      <c r="Z61" s="92" t="s">
        <v>1062</v>
      </c>
      <c r="AA61" s="87"/>
      <c r="AB61" s="87"/>
      <c r="AC61" s="99" t="s">
        <v>1308</v>
      </c>
      <c r="AD61" s="99" t="s">
        <v>1535</v>
      </c>
      <c r="AE61" s="87" t="b">
        <v>0</v>
      </c>
      <c r="AF61" s="87">
        <v>0</v>
      </c>
      <c r="AG61" s="99" t="s">
        <v>1571</v>
      </c>
      <c r="AH61" s="87" t="b">
        <v>0</v>
      </c>
      <c r="AI61" s="87" t="s">
        <v>1595</v>
      </c>
      <c r="AJ61" s="87"/>
      <c r="AK61" s="99" t="s">
        <v>1564</v>
      </c>
      <c r="AL61" s="87" t="b">
        <v>0</v>
      </c>
      <c r="AM61" s="87">
        <v>0</v>
      </c>
      <c r="AN61" s="99" t="s">
        <v>1564</v>
      </c>
      <c r="AO61" s="87" t="s">
        <v>1605</v>
      </c>
      <c r="AP61" s="87" t="b">
        <v>0</v>
      </c>
      <c r="AQ61" s="99" t="s">
        <v>1535</v>
      </c>
      <c r="AR61" s="87" t="s">
        <v>197</v>
      </c>
      <c r="AS61" s="87">
        <v>0</v>
      </c>
      <c r="AT61" s="87">
        <v>0</v>
      </c>
      <c r="AU61" s="87"/>
      <c r="AV61" s="87"/>
      <c r="AW61" s="87"/>
      <c r="AX61" s="87"/>
      <c r="AY61" s="87"/>
      <c r="AZ61" s="87"/>
      <c r="BA61" s="87"/>
      <c r="BB61" s="87"/>
      <c r="BC61">
        <v>1</v>
      </c>
      <c r="BD61" s="86" t="str">
        <f>REPLACE(INDEX(GroupVertices[Group],MATCH(Edges[[#This Row],[Vertex 1]],GroupVertices[Vertex],0)),1,1,"")</f>
        <v>8</v>
      </c>
      <c r="BE61" s="86" t="str">
        <f>REPLACE(INDEX(GroupVertices[Group],MATCH(Edges[[#This Row],[Vertex 2]],GroupVertices[Vertex],0)),1,1,"")</f>
        <v>8</v>
      </c>
      <c r="BF61" s="48"/>
      <c r="BG61" s="49"/>
      <c r="BH61" s="48"/>
      <c r="BI61" s="49"/>
      <c r="BJ61" s="48"/>
      <c r="BK61" s="49"/>
      <c r="BL61" s="48"/>
      <c r="BM61" s="49"/>
      <c r="BN61" s="48"/>
    </row>
    <row r="62" spans="1:66" ht="15">
      <c r="A62" s="65" t="s">
        <v>261</v>
      </c>
      <c r="B62" s="65" t="s">
        <v>394</v>
      </c>
      <c r="C62" s="66" t="s">
        <v>4023</v>
      </c>
      <c r="D62" s="67">
        <v>3</v>
      </c>
      <c r="E62" s="66" t="s">
        <v>132</v>
      </c>
      <c r="F62" s="69">
        <v>32</v>
      </c>
      <c r="G62" s="66"/>
      <c r="H62" s="70"/>
      <c r="I62" s="71"/>
      <c r="J62" s="71"/>
      <c r="K62" s="34" t="s">
        <v>65</v>
      </c>
      <c r="L62" s="72">
        <v>62</v>
      </c>
      <c r="M62" s="72"/>
      <c r="N62" s="73"/>
      <c r="O62" s="87" t="s">
        <v>448</v>
      </c>
      <c r="P62" s="90">
        <v>43688.85077546296</v>
      </c>
      <c r="Q62" s="87" t="s">
        <v>470</v>
      </c>
      <c r="R62" s="92" t="s">
        <v>600</v>
      </c>
      <c r="S62" s="87" t="s">
        <v>648</v>
      </c>
      <c r="T62" s="87"/>
      <c r="U62" s="92" t="s">
        <v>669</v>
      </c>
      <c r="V62" s="92" t="s">
        <v>669</v>
      </c>
      <c r="W62" s="90">
        <v>43688.85077546296</v>
      </c>
      <c r="X62" s="96">
        <v>43688</v>
      </c>
      <c r="Y62" s="99" t="s">
        <v>824</v>
      </c>
      <c r="Z62" s="92" t="s">
        <v>1062</v>
      </c>
      <c r="AA62" s="87"/>
      <c r="AB62" s="87"/>
      <c r="AC62" s="99" t="s">
        <v>1308</v>
      </c>
      <c r="AD62" s="99" t="s">
        <v>1535</v>
      </c>
      <c r="AE62" s="87" t="b">
        <v>0</v>
      </c>
      <c r="AF62" s="87">
        <v>0</v>
      </c>
      <c r="AG62" s="99" t="s">
        <v>1571</v>
      </c>
      <c r="AH62" s="87" t="b">
        <v>0</v>
      </c>
      <c r="AI62" s="87" t="s">
        <v>1595</v>
      </c>
      <c r="AJ62" s="87"/>
      <c r="AK62" s="99" t="s">
        <v>1564</v>
      </c>
      <c r="AL62" s="87" t="b">
        <v>0</v>
      </c>
      <c r="AM62" s="87">
        <v>0</v>
      </c>
      <c r="AN62" s="99" t="s">
        <v>1564</v>
      </c>
      <c r="AO62" s="87" t="s">
        <v>1605</v>
      </c>
      <c r="AP62" s="87" t="b">
        <v>0</v>
      </c>
      <c r="AQ62" s="99" t="s">
        <v>1535</v>
      </c>
      <c r="AR62" s="87" t="s">
        <v>197</v>
      </c>
      <c r="AS62" s="87">
        <v>0</v>
      </c>
      <c r="AT62" s="87">
        <v>0</v>
      </c>
      <c r="AU62" s="87"/>
      <c r="AV62" s="87"/>
      <c r="AW62" s="87"/>
      <c r="AX62" s="87"/>
      <c r="AY62" s="87"/>
      <c r="AZ62" s="87"/>
      <c r="BA62" s="87"/>
      <c r="BB62" s="87"/>
      <c r="BC62">
        <v>1</v>
      </c>
      <c r="BD62" s="86" t="str">
        <f>REPLACE(INDEX(GroupVertices[Group],MATCH(Edges[[#This Row],[Vertex 1]],GroupVertices[Vertex],0)),1,1,"")</f>
        <v>8</v>
      </c>
      <c r="BE62" s="86" t="str">
        <f>REPLACE(INDEX(GroupVertices[Group],MATCH(Edges[[#This Row],[Vertex 2]],GroupVertices[Vertex],0)),1,1,"")</f>
        <v>8</v>
      </c>
      <c r="BF62" s="48"/>
      <c r="BG62" s="49"/>
      <c r="BH62" s="48"/>
      <c r="BI62" s="49"/>
      <c r="BJ62" s="48"/>
      <c r="BK62" s="49"/>
      <c r="BL62" s="48"/>
      <c r="BM62" s="49"/>
      <c r="BN62" s="48"/>
    </row>
    <row r="63" spans="1:66" ht="15">
      <c r="A63" s="65" t="s">
        <v>261</v>
      </c>
      <c r="B63" s="65" t="s">
        <v>395</v>
      </c>
      <c r="C63" s="66" t="s">
        <v>4023</v>
      </c>
      <c r="D63" s="67">
        <v>3</v>
      </c>
      <c r="E63" s="66" t="s">
        <v>132</v>
      </c>
      <c r="F63" s="69">
        <v>32</v>
      </c>
      <c r="G63" s="66"/>
      <c r="H63" s="70"/>
      <c r="I63" s="71"/>
      <c r="J63" s="71"/>
      <c r="K63" s="34" t="s">
        <v>65</v>
      </c>
      <c r="L63" s="72">
        <v>63</v>
      </c>
      <c r="M63" s="72"/>
      <c r="N63" s="73"/>
      <c r="O63" s="87" t="s">
        <v>448</v>
      </c>
      <c r="P63" s="90">
        <v>43688.85077546296</v>
      </c>
      <c r="Q63" s="87" t="s">
        <v>470</v>
      </c>
      <c r="R63" s="92" t="s">
        <v>600</v>
      </c>
      <c r="S63" s="87" t="s">
        <v>648</v>
      </c>
      <c r="T63" s="87"/>
      <c r="U63" s="92" t="s">
        <v>669</v>
      </c>
      <c r="V63" s="92" t="s">
        <v>669</v>
      </c>
      <c r="W63" s="90">
        <v>43688.85077546296</v>
      </c>
      <c r="X63" s="96">
        <v>43688</v>
      </c>
      <c r="Y63" s="99" t="s">
        <v>824</v>
      </c>
      <c r="Z63" s="92" t="s">
        <v>1062</v>
      </c>
      <c r="AA63" s="87"/>
      <c r="AB63" s="87"/>
      <c r="AC63" s="99" t="s">
        <v>1308</v>
      </c>
      <c r="AD63" s="99" t="s">
        <v>1535</v>
      </c>
      <c r="AE63" s="87" t="b">
        <v>0</v>
      </c>
      <c r="AF63" s="87">
        <v>0</v>
      </c>
      <c r="AG63" s="99" t="s">
        <v>1571</v>
      </c>
      <c r="AH63" s="87" t="b">
        <v>0</v>
      </c>
      <c r="AI63" s="87" t="s">
        <v>1595</v>
      </c>
      <c r="AJ63" s="87"/>
      <c r="AK63" s="99" t="s">
        <v>1564</v>
      </c>
      <c r="AL63" s="87" t="b">
        <v>0</v>
      </c>
      <c r="AM63" s="87">
        <v>0</v>
      </c>
      <c r="AN63" s="99" t="s">
        <v>1564</v>
      </c>
      <c r="AO63" s="87" t="s">
        <v>1605</v>
      </c>
      <c r="AP63" s="87" t="b">
        <v>0</v>
      </c>
      <c r="AQ63" s="99" t="s">
        <v>1535</v>
      </c>
      <c r="AR63" s="87" t="s">
        <v>197</v>
      </c>
      <c r="AS63" s="87">
        <v>0</v>
      </c>
      <c r="AT63" s="87">
        <v>0</v>
      </c>
      <c r="AU63" s="87"/>
      <c r="AV63" s="87"/>
      <c r="AW63" s="87"/>
      <c r="AX63" s="87"/>
      <c r="AY63" s="87"/>
      <c r="AZ63" s="87"/>
      <c r="BA63" s="87"/>
      <c r="BB63" s="87"/>
      <c r="BC63">
        <v>1</v>
      </c>
      <c r="BD63" s="86" t="str">
        <f>REPLACE(INDEX(GroupVertices[Group],MATCH(Edges[[#This Row],[Vertex 1]],GroupVertices[Vertex],0)),1,1,"")</f>
        <v>8</v>
      </c>
      <c r="BE63" s="86" t="str">
        <f>REPLACE(INDEX(GroupVertices[Group],MATCH(Edges[[#This Row],[Vertex 2]],GroupVertices[Vertex],0)),1,1,"")</f>
        <v>8</v>
      </c>
      <c r="BF63" s="48"/>
      <c r="BG63" s="49"/>
      <c r="BH63" s="48"/>
      <c r="BI63" s="49"/>
      <c r="BJ63" s="48"/>
      <c r="BK63" s="49"/>
      <c r="BL63" s="48"/>
      <c r="BM63" s="49"/>
      <c r="BN63" s="48"/>
    </row>
    <row r="64" spans="1:66" ht="15">
      <c r="A64" s="65" t="s">
        <v>261</v>
      </c>
      <c r="B64" s="65" t="s">
        <v>396</v>
      </c>
      <c r="C64" s="66" t="s">
        <v>4023</v>
      </c>
      <c r="D64" s="67">
        <v>3</v>
      </c>
      <c r="E64" s="66" t="s">
        <v>132</v>
      </c>
      <c r="F64" s="69">
        <v>32</v>
      </c>
      <c r="G64" s="66"/>
      <c r="H64" s="70"/>
      <c r="I64" s="71"/>
      <c r="J64" s="71"/>
      <c r="K64" s="34" t="s">
        <v>65</v>
      </c>
      <c r="L64" s="72">
        <v>64</v>
      </c>
      <c r="M64" s="72"/>
      <c r="N64" s="73"/>
      <c r="O64" s="87" t="s">
        <v>448</v>
      </c>
      <c r="P64" s="90">
        <v>43688.85077546296</v>
      </c>
      <c r="Q64" s="87" t="s">
        <v>470</v>
      </c>
      <c r="R64" s="92" t="s">
        <v>600</v>
      </c>
      <c r="S64" s="87" t="s">
        <v>648</v>
      </c>
      <c r="T64" s="87"/>
      <c r="U64" s="92" t="s">
        <v>669</v>
      </c>
      <c r="V64" s="92" t="s">
        <v>669</v>
      </c>
      <c r="W64" s="90">
        <v>43688.85077546296</v>
      </c>
      <c r="X64" s="96">
        <v>43688</v>
      </c>
      <c r="Y64" s="99" t="s">
        <v>824</v>
      </c>
      <c r="Z64" s="92" t="s">
        <v>1062</v>
      </c>
      <c r="AA64" s="87"/>
      <c r="AB64" s="87"/>
      <c r="AC64" s="99" t="s">
        <v>1308</v>
      </c>
      <c r="AD64" s="99" t="s">
        <v>1535</v>
      </c>
      <c r="AE64" s="87" t="b">
        <v>0</v>
      </c>
      <c r="AF64" s="87">
        <v>0</v>
      </c>
      <c r="AG64" s="99" t="s">
        <v>1571</v>
      </c>
      <c r="AH64" s="87" t="b">
        <v>0</v>
      </c>
      <c r="AI64" s="87" t="s">
        <v>1595</v>
      </c>
      <c r="AJ64" s="87"/>
      <c r="AK64" s="99" t="s">
        <v>1564</v>
      </c>
      <c r="AL64" s="87" t="b">
        <v>0</v>
      </c>
      <c r="AM64" s="87">
        <v>0</v>
      </c>
      <c r="AN64" s="99" t="s">
        <v>1564</v>
      </c>
      <c r="AO64" s="87" t="s">
        <v>1605</v>
      </c>
      <c r="AP64" s="87" t="b">
        <v>0</v>
      </c>
      <c r="AQ64" s="99" t="s">
        <v>1535</v>
      </c>
      <c r="AR64" s="87" t="s">
        <v>197</v>
      </c>
      <c r="AS64" s="87">
        <v>0</v>
      </c>
      <c r="AT64" s="87">
        <v>0</v>
      </c>
      <c r="AU64" s="87"/>
      <c r="AV64" s="87"/>
      <c r="AW64" s="87"/>
      <c r="AX64" s="87"/>
      <c r="AY64" s="87"/>
      <c r="AZ64" s="87"/>
      <c r="BA64" s="87"/>
      <c r="BB64" s="87"/>
      <c r="BC64">
        <v>1</v>
      </c>
      <c r="BD64" s="86" t="str">
        <f>REPLACE(INDEX(GroupVertices[Group],MATCH(Edges[[#This Row],[Vertex 1]],GroupVertices[Vertex],0)),1,1,"")</f>
        <v>8</v>
      </c>
      <c r="BE64" s="86" t="str">
        <f>REPLACE(INDEX(GroupVertices[Group],MATCH(Edges[[#This Row],[Vertex 2]],GroupVertices[Vertex],0)),1,1,"")</f>
        <v>8</v>
      </c>
      <c r="BF64" s="48"/>
      <c r="BG64" s="49"/>
      <c r="BH64" s="48"/>
      <c r="BI64" s="49"/>
      <c r="BJ64" s="48"/>
      <c r="BK64" s="49"/>
      <c r="BL64" s="48"/>
      <c r="BM64" s="49"/>
      <c r="BN64" s="48"/>
    </row>
    <row r="65" spans="1:66" ht="15">
      <c r="A65" s="65" t="s">
        <v>261</v>
      </c>
      <c r="B65" s="65" t="s">
        <v>397</v>
      </c>
      <c r="C65" s="66" t="s">
        <v>4023</v>
      </c>
      <c r="D65" s="67">
        <v>3</v>
      </c>
      <c r="E65" s="66" t="s">
        <v>132</v>
      </c>
      <c r="F65" s="69">
        <v>32</v>
      </c>
      <c r="G65" s="66"/>
      <c r="H65" s="70"/>
      <c r="I65" s="71"/>
      <c r="J65" s="71"/>
      <c r="K65" s="34" t="s">
        <v>65</v>
      </c>
      <c r="L65" s="72">
        <v>65</v>
      </c>
      <c r="M65" s="72"/>
      <c r="N65" s="73"/>
      <c r="O65" s="87" t="s">
        <v>449</v>
      </c>
      <c r="P65" s="90">
        <v>43688.85077546296</v>
      </c>
      <c r="Q65" s="87" t="s">
        <v>470</v>
      </c>
      <c r="R65" s="92" t="s">
        <v>600</v>
      </c>
      <c r="S65" s="87" t="s">
        <v>648</v>
      </c>
      <c r="T65" s="87"/>
      <c r="U65" s="92" t="s">
        <v>669</v>
      </c>
      <c r="V65" s="92" t="s">
        <v>669</v>
      </c>
      <c r="W65" s="90">
        <v>43688.85077546296</v>
      </c>
      <c r="X65" s="96">
        <v>43688</v>
      </c>
      <c r="Y65" s="99" t="s">
        <v>824</v>
      </c>
      <c r="Z65" s="92" t="s">
        <v>1062</v>
      </c>
      <c r="AA65" s="87"/>
      <c r="AB65" s="87"/>
      <c r="AC65" s="99" t="s">
        <v>1308</v>
      </c>
      <c r="AD65" s="99" t="s">
        <v>1535</v>
      </c>
      <c r="AE65" s="87" t="b">
        <v>0</v>
      </c>
      <c r="AF65" s="87">
        <v>0</v>
      </c>
      <c r="AG65" s="99" t="s">
        <v>1571</v>
      </c>
      <c r="AH65" s="87" t="b">
        <v>0</v>
      </c>
      <c r="AI65" s="87" t="s">
        <v>1595</v>
      </c>
      <c r="AJ65" s="87"/>
      <c r="AK65" s="99" t="s">
        <v>1564</v>
      </c>
      <c r="AL65" s="87" t="b">
        <v>0</v>
      </c>
      <c r="AM65" s="87">
        <v>0</v>
      </c>
      <c r="AN65" s="99" t="s">
        <v>1564</v>
      </c>
      <c r="AO65" s="87" t="s">
        <v>1605</v>
      </c>
      <c r="AP65" s="87" t="b">
        <v>0</v>
      </c>
      <c r="AQ65" s="99" t="s">
        <v>1535</v>
      </c>
      <c r="AR65" s="87" t="s">
        <v>197</v>
      </c>
      <c r="AS65" s="87">
        <v>0</v>
      </c>
      <c r="AT65" s="87">
        <v>0</v>
      </c>
      <c r="AU65" s="87"/>
      <c r="AV65" s="87"/>
      <c r="AW65" s="87"/>
      <c r="AX65" s="87"/>
      <c r="AY65" s="87"/>
      <c r="AZ65" s="87"/>
      <c r="BA65" s="87"/>
      <c r="BB65" s="87"/>
      <c r="BC65">
        <v>1</v>
      </c>
      <c r="BD65" s="86" t="str">
        <f>REPLACE(INDEX(GroupVertices[Group],MATCH(Edges[[#This Row],[Vertex 1]],GroupVertices[Vertex],0)),1,1,"")</f>
        <v>8</v>
      </c>
      <c r="BE65" s="86" t="str">
        <f>REPLACE(INDEX(GroupVertices[Group],MATCH(Edges[[#This Row],[Vertex 2]],GroupVertices[Vertex],0)),1,1,"")</f>
        <v>8</v>
      </c>
      <c r="BF65" s="48">
        <v>0</v>
      </c>
      <c r="BG65" s="49">
        <v>0</v>
      </c>
      <c r="BH65" s="48">
        <v>0</v>
      </c>
      <c r="BI65" s="49">
        <v>0</v>
      </c>
      <c r="BJ65" s="48">
        <v>0</v>
      </c>
      <c r="BK65" s="49">
        <v>0</v>
      </c>
      <c r="BL65" s="48">
        <v>23</v>
      </c>
      <c r="BM65" s="49">
        <v>100</v>
      </c>
      <c r="BN65" s="48">
        <v>23</v>
      </c>
    </row>
    <row r="66" spans="1:66" ht="15">
      <c r="A66" s="65" t="s">
        <v>262</v>
      </c>
      <c r="B66" s="65" t="s">
        <v>296</v>
      </c>
      <c r="C66" s="66" t="s">
        <v>4023</v>
      </c>
      <c r="D66" s="67">
        <v>3</v>
      </c>
      <c r="E66" s="66" t="s">
        <v>132</v>
      </c>
      <c r="F66" s="69">
        <v>32</v>
      </c>
      <c r="G66" s="66"/>
      <c r="H66" s="70"/>
      <c r="I66" s="71"/>
      <c r="J66" s="71"/>
      <c r="K66" s="34" t="s">
        <v>65</v>
      </c>
      <c r="L66" s="72">
        <v>66</v>
      </c>
      <c r="M66" s="72"/>
      <c r="N66" s="73"/>
      <c r="O66" s="87" t="s">
        <v>450</v>
      </c>
      <c r="P66" s="90">
        <v>43688.87465277778</v>
      </c>
      <c r="Q66" s="87" t="s">
        <v>467</v>
      </c>
      <c r="R66" s="87"/>
      <c r="S66" s="87"/>
      <c r="T66" s="87"/>
      <c r="U66" s="87"/>
      <c r="V66" s="92" t="s">
        <v>707</v>
      </c>
      <c r="W66" s="90">
        <v>43688.87465277778</v>
      </c>
      <c r="X66" s="96">
        <v>43688</v>
      </c>
      <c r="Y66" s="99" t="s">
        <v>825</v>
      </c>
      <c r="Z66" s="92" t="s">
        <v>1063</v>
      </c>
      <c r="AA66" s="87"/>
      <c r="AB66" s="87"/>
      <c r="AC66" s="99" t="s">
        <v>1309</v>
      </c>
      <c r="AD66" s="87"/>
      <c r="AE66" s="87" t="b">
        <v>0</v>
      </c>
      <c r="AF66" s="87">
        <v>0</v>
      </c>
      <c r="AG66" s="99" t="s">
        <v>1564</v>
      </c>
      <c r="AH66" s="87" t="b">
        <v>0</v>
      </c>
      <c r="AI66" s="87" t="s">
        <v>1598</v>
      </c>
      <c r="AJ66" s="87"/>
      <c r="AK66" s="99" t="s">
        <v>1564</v>
      </c>
      <c r="AL66" s="87" t="b">
        <v>0</v>
      </c>
      <c r="AM66" s="87">
        <v>24</v>
      </c>
      <c r="AN66" s="99" t="s">
        <v>1347</v>
      </c>
      <c r="AO66" s="87" t="s">
        <v>1608</v>
      </c>
      <c r="AP66" s="87" t="b">
        <v>0</v>
      </c>
      <c r="AQ66" s="99" t="s">
        <v>1347</v>
      </c>
      <c r="AR66" s="87" t="s">
        <v>197</v>
      </c>
      <c r="AS66" s="87">
        <v>0</v>
      </c>
      <c r="AT66" s="87">
        <v>0</v>
      </c>
      <c r="AU66" s="87"/>
      <c r="AV66" s="87"/>
      <c r="AW66" s="87"/>
      <c r="AX66" s="87"/>
      <c r="AY66" s="87"/>
      <c r="AZ66" s="87"/>
      <c r="BA66" s="87"/>
      <c r="BB66" s="87"/>
      <c r="BC66">
        <v>1</v>
      </c>
      <c r="BD66" s="86" t="str">
        <f>REPLACE(INDEX(GroupVertices[Group],MATCH(Edges[[#This Row],[Vertex 1]],GroupVertices[Vertex],0)),1,1,"")</f>
        <v>1</v>
      </c>
      <c r="BE66" s="86" t="str">
        <f>REPLACE(INDEX(GroupVertices[Group],MATCH(Edges[[#This Row],[Vertex 2]],GroupVertices[Vertex],0)),1,1,"")</f>
        <v>1</v>
      </c>
      <c r="BF66" s="48">
        <v>0</v>
      </c>
      <c r="BG66" s="49">
        <v>0</v>
      </c>
      <c r="BH66" s="48">
        <v>0</v>
      </c>
      <c r="BI66" s="49">
        <v>0</v>
      </c>
      <c r="BJ66" s="48">
        <v>0</v>
      </c>
      <c r="BK66" s="49">
        <v>0</v>
      </c>
      <c r="BL66" s="48">
        <v>39</v>
      </c>
      <c r="BM66" s="49">
        <v>100</v>
      </c>
      <c r="BN66" s="48">
        <v>39</v>
      </c>
    </row>
    <row r="67" spans="1:66" ht="15">
      <c r="A67" s="65" t="s">
        <v>263</v>
      </c>
      <c r="B67" s="65" t="s">
        <v>398</v>
      </c>
      <c r="C67" s="66" t="s">
        <v>4023</v>
      </c>
      <c r="D67" s="67">
        <v>3</v>
      </c>
      <c r="E67" s="66" t="s">
        <v>132</v>
      </c>
      <c r="F67" s="69">
        <v>32</v>
      </c>
      <c r="G67" s="66"/>
      <c r="H67" s="70"/>
      <c r="I67" s="71"/>
      <c r="J67" s="71"/>
      <c r="K67" s="34" t="s">
        <v>65</v>
      </c>
      <c r="L67" s="72">
        <v>67</v>
      </c>
      <c r="M67" s="72"/>
      <c r="N67" s="73"/>
      <c r="O67" s="87" t="s">
        <v>448</v>
      </c>
      <c r="P67" s="90">
        <v>43688.888090277775</v>
      </c>
      <c r="Q67" s="87" t="s">
        <v>471</v>
      </c>
      <c r="R67" s="87"/>
      <c r="S67" s="87"/>
      <c r="T67" s="87"/>
      <c r="U67" s="87"/>
      <c r="V67" s="92" t="s">
        <v>708</v>
      </c>
      <c r="W67" s="90">
        <v>43688.888090277775</v>
      </c>
      <c r="X67" s="96">
        <v>43688</v>
      </c>
      <c r="Y67" s="99" t="s">
        <v>826</v>
      </c>
      <c r="Z67" s="92" t="s">
        <v>1064</v>
      </c>
      <c r="AA67" s="87"/>
      <c r="AB67" s="87"/>
      <c r="AC67" s="99" t="s">
        <v>1310</v>
      </c>
      <c r="AD67" s="99" t="s">
        <v>1536</v>
      </c>
      <c r="AE67" s="87" t="b">
        <v>0</v>
      </c>
      <c r="AF67" s="87">
        <v>0</v>
      </c>
      <c r="AG67" s="99" t="s">
        <v>1572</v>
      </c>
      <c r="AH67" s="87" t="b">
        <v>0</v>
      </c>
      <c r="AI67" s="87" t="s">
        <v>1595</v>
      </c>
      <c r="AJ67" s="87"/>
      <c r="AK67" s="99" t="s">
        <v>1564</v>
      </c>
      <c r="AL67" s="87" t="b">
        <v>0</v>
      </c>
      <c r="AM67" s="87">
        <v>0</v>
      </c>
      <c r="AN67" s="99" t="s">
        <v>1564</v>
      </c>
      <c r="AO67" s="87" t="s">
        <v>1605</v>
      </c>
      <c r="AP67" s="87" t="b">
        <v>0</v>
      </c>
      <c r="AQ67" s="99" t="s">
        <v>1536</v>
      </c>
      <c r="AR67" s="87" t="s">
        <v>197</v>
      </c>
      <c r="AS67" s="87">
        <v>0</v>
      </c>
      <c r="AT67" s="87">
        <v>0</v>
      </c>
      <c r="AU67" s="87"/>
      <c r="AV67" s="87"/>
      <c r="AW67" s="87"/>
      <c r="AX67" s="87"/>
      <c r="AY67" s="87"/>
      <c r="AZ67" s="87"/>
      <c r="BA67" s="87"/>
      <c r="BB67" s="87"/>
      <c r="BC67">
        <v>1</v>
      </c>
      <c r="BD67" s="86" t="str">
        <f>REPLACE(INDEX(GroupVertices[Group],MATCH(Edges[[#This Row],[Vertex 1]],GroupVertices[Vertex],0)),1,1,"")</f>
        <v>20</v>
      </c>
      <c r="BE67" s="86" t="str">
        <f>REPLACE(INDEX(GroupVertices[Group],MATCH(Edges[[#This Row],[Vertex 2]],GroupVertices[Vertex],0)),1,1,"")</f>
        <v>20</v>
      </c>
      <c r="BF67" s="48"/>
      <c r="BG67" s="49"/>
      <c r="BH67" s="48"/>
      <c r="BI67" s="49"/>
      <c r="BJ67" s="48"/>
      <c r="BK67" s="49"/>
      <c r="BL67" s="48"/>
      <c r="BM67" s="49"/>
      <c r="BN67" s="48"/>
    </row>
    <row r="68" spans="1:66" ht="15">
      <c r="A68" s="65" t="s">
        <v>263</v>
      </c>
      <c r="B68" s="65" t="s">
        <v>399</v>
      </c>
      <c r="C68" s="66" t="s">
        <v>4023</v>
      </c>
      <c r="D68" s="67">
        <v>3</v>
      </c>
      <c r="E68" s="66" t="s">
        <v>132</v>
      </c>
      <c r="F68" s="69">
        <v>32</v>
      </c>
      <c r="G68" s="66"/>
      <c r="H68" s="70"/>
      <c r="I68" s="71"/>
      <c r="J68" s="71"/>
      <c r="K68" s="34" t="s">
        <v>65</v>
      </c>
      <c r="L68" s="72">
        <v>68</v>
      </c>
      <c r="M68" s="72"/>
      <c r="N68" s="73"/>
      <c r="O68" s="87" t="s">
        <v>449</v>
      </c>
      <c r="P68" s="90">
        <v>43688.888090277775</v>
      </c>
      <c r="Q68" s="87" t="s">
        <v>471</v>
      </c>
      <c r="R68" s="87"/>
      <c r="S68" s="87"/>
      <c r="T68" s="87"/>
      <c r="U68" s="87"/>
      <c r="V68" s="92" t="s">
        <v>708</v>
      </c>
      <c r="W68" s="90">
        <v>43688.888090277775</v>
      </c>
      <c r="X68" s="96">
        <v>43688</v>
      </c>
      <c r="Y68" s="99" t="s">
        <v>826</v>
      </c>
      <c r="Z68" s="92" t="s">
        <v>1064</v>
      </c>
      <c r="AA68" s="87"/>
      <c r="AB68" s="87"/>
      <c r="AC68" s="99" t="s">
        <v>1310</v>
      </c>
      <c r="AD68" s="99" t="s">
        <v>1536</v>
      </c>
      <c r="AE68" s="87" t="b">
        <v>0</v>
      </c>
      <c r="AF68" s="87">
        <v>0</v>
      </c>
      <c r="AG68" s="99" t="s">
        <v>1572</v>
      </c>
      <c r="AH68" s="87" t="b">
        <v>0</v>
      </c>
      <c r="AI68" s="87" t="s">
        <v>1595</v>
      </c>
      <c r="AJ68" s="87"/>
      <c r="AK68" s="99" t="s">
        <v>1564</v>
      </c>
      <c r="AL68" s="87" t="b">
        <v>0</v>
      </c>
      <c r="AM68" s="87">
        <v>0</v>
      </c>
      <c r="AN68" s="99" t="s">
        <v>1564</v>
      </c>
      <c r="AO68" s="87" t="s">
        <v>1605</v>
      </c>
      <c r="AP68" s="87" t="b">
        <v>0</v>
      </c>
      <c r="AQ68" s="99" t="s">
        <v>1536</v>
      </c>
      <c r="AR68" s="87" t="s">
        <v>197</v>
      </c>
      <c r="AS68" s="87">
        <v>0</v>
      </c>
      <c r="AT68" s="87">
        <v>0</v>
      </c>
      <c r="AU68" s="87"/>
      <c r="AV68" s="87"/>
      <c r="AW68" s="87"/>
      <c r="AX68" s="87"/>
      <c r="AY68" s="87"/>
      <c r="AZ68" s="87"/>
      <c r="BA68" s="87"/>
      <c r="BB68" s="87"/>
      <c r="BC68">
        <v>1</v>
      </c>
      <c r="BD68" s="86" t="str">
        <f>REPLACE(INDEX(GroupVertices[Group],MATCH(Edges[[#This Row],[Vertex 1]],GroupVertices[Vertex],0)),1,1,"")</f>
        <v>20</v>
      </c>
      <c r="BE68" s="86" t="str">
        <f>REPLACE(INDEX(GroupVertices[Group],MATCH(Edges[[#This Row],[Vertex 2]],GroupVertices[Vertex],0)),1,1,"")</f>
        <v>20</v>
      </c>
      <c r="BF68" s="48">
        <v>0</v>
      </c>
      <c r="BG68" s="49">
        <v>0</v>
      </c>
      <c r="BH68" s="48">
        <v>0</v>
      </c>
      <c r="BI68" s="49">
        <v>0</v>
      </c>
      <c r="BJ68" s="48">
        <v>0</v>
      </c>
      <c r="BK68" s="49">
        <v>0</v>
      </c>
      <c r="BL68" s="48">
        <v>46</v>
      </c>
      <c r="BM68" s="49">
        <v>100</v>
      </c>
      <c r="BN68" s="48">
        <v>46</v>
      </c>
    </row>
    <row r="69" spans="1:66" ht="15">
      <c r="A69" s="65" t="s">
        <v>264</v>
      </c>
      <c r="B69" s="65" t="s">
        <v>296</v>
      </c>
      <c r="C69" s="66" t="s">
        <v>4023</v>
      </c>
      <c r="D69" s="67">
        <v>3</v>
      </c>
      <c r="E69" s="66" t="s">
        <v>132</v>
      </c>
      <c r="F69" s="69">
        <v>32</v>
      </c>
      <c r="G69" s="66"/>
      <c r="H69" s="70"/>
      <c r="I69" s="71"/>
      <c r="J69" s="71"/>
      <c r="K69" s="34" t="s">
        <v>65</v>
      </c>
      <c r="L69" s="72">
        <v>69</v>
      </c>
      <c r="M69" s="72"/>
      <c r="N69" s="73"/>
      <c r="O69" s="87" t="s">
        <v>450</v>
      </c>
      <c r="P69" s="90">
        <v>43688.89273148148</v>
      </c>
      <c r="Q69" s="87" t="s">
        <v>467</v>
      </c>
      <c r="R69" s="87"/>
      <c r="S69" s="87"/>
      <c r="T69" s="87"/>
      <c r="U69" s="87"/>
      <c r="V69" s="92" t="s">
        <v>709</v>
      </c>
      <c r="W69" s="90">
        <v>43688.89273148148</v>
      </c>
      <c r="X69" s="96">
        <v>43688</v>
      </c>
      <c r="Y69" s="99" t="s">
        <v>827</v>
      </c>
      <c r="Z69" s="92" t="s">
        <v>1065</v>
      </c>
      <c r="AA69" s="87"/>
      <c r="AB69" s="87"/>
      <c r="AC69" s="99" t="s">
        <v>1311</v>
      </c>
      <c r="AD69" s="87"/>
      <c r="AE69" s="87" t="b">
        <v>0</v>
      </c>
      <c r="AF69" s="87">
        <v>0</v>
      </c>
      <c r="AG69" s="99" t="s">
        <v>1564</v>
      </c>
      <c r="AH69" s="87" t="b">
        <v>0</v>
      </c>
      <c r="AI69" s="87" t="s">
        <v>1598</v>
      </c>
      <c r="AJ69" s="87"/>
      <c r="AK69" s="99" t="s">
        <v>1564</v>
      </c>
      <c r="AL69" s="87" t="b">
        <v>0</v>
      </c>
      <c r="AM69" s="87">
        <v>24</v>
      </c>
      <c r="AN69" s="99" t="s">
        <v>1347</v>
      </c>
      <c r="AO69" s="87" t="s">
        <v>1604</v>
      </c>
      <c r="AP69" s="87" t="b">
        <v>0</v>
      </c>
      <c r="AQ69" s="99" t="s">
        <v>1347</v>
      </c>
      <c r="AR69" s="87" t="s">
        <v>197</v>
      </c>
      <c r="AS69" s="87">
        <v>0</v>
      </c>
      <c r="AT69" s="87">
        <v>0</v>
      </c>
      <c r="AU69" s="87"/>
      <c r="AV69" s="87"/>
      <c r="AW69" s="87"/>
      <c r="AX69" s="87"/>
      <c r="AY69" s="87"/>
      <c r="AZ69" s="87"/>
      <c r="BA69" s="87"/>
      <c r="BB69" s="87"/>
      <c r="BC69">
        <v>1</v>
      </c>
      <c r="BD69" s="86" t="str">
        <f>REPLACE(INDEX(GroupVertices[Group],MATCH(Edges[[#This Row],[Vertex 1]],GroupVertices[Vertex],0)),1,1,"")</f>
        <v>1</v>
      </c>
      <c r="BE69" s="86" t="str">
        <f>REPLACE(INDEX(GroupVertices[Group],MATCH(Edges[[#This Row],[Vertex 2]],GroupVertices[Vertex],0)),1,1,"")</f>
        <v>1</v>
      </c>
      <c r="BF69" s="48">
        <v>0</v>
      </c>
      <c r="BG69" s="49">
        <v>0</v>
      </c>
      <c r="BH69" s="48">
        <v>0</v>
      </c>
      <c r="BI69" s="49">
        <v>0</v>
      </c>
      <c r="BJ69" s="48">
        <v>0</v>
      </c>
      <c r="BK69" s="49">
        <v>0</v>
      </c>
      <c r="BL69" s="48">
        <v>39</v>
      </c>
      <c r="BM69" s="49">
        <v>100</v>
      </c>
      <c r="BN69" s="48">
        <v>39</v>
      </c>
    </row>
    <row r="70" spans="1:66" ht="15">
      <c r="A70" s="65" t="s">
        <v>265</v>
      </c>
      <c r="B70" s="65" t="s">
        <v>296</v>
      </c>
      <c r="C70" s="66" t="s">
        <v>4023</v>
      </c>
      <c r="D70" s="67">
        <v>3</v>
      </c>
      <c r="E70" s="66" t="s">
        <v>132</v>
      </c>
      <c r="F70" s="69">
        <v>32</v>
      </c>
      <c r="G70" s="66"/>
      <c r="H70" s="70"/>
      <c r="I70" s="71"/>
      <c r="J70" s="71"/>
      <c r="K70" s="34" t="s">
        <v>65</v>
      </c>
      <c r="L70" s="72">
        <v>70</v>
      </c>
      <c r="M70" s="72"/>
      <c r="N70" s="73"/>
      <c r="O70" s="87" t="s">
        <v>450</v>
      </c>
      <c r="P70" s="90">
        <v>43688.920335648145</v>
      </c>
      <c r="Q70" s="87" t="s">
        <v>467</v>
      </c>
      <c r="R70" s="87"/>
      <c r="S70" s="87"/>
      <c r="T70" s="87"/>
      <c r="U70" s="87"/>
      <c r="V70" s="92" t="s">
        <v>710</v>
      </c>
      <c r="W70" s="90">
        <v>43688.920335648145</v>
      </c>
      <c r="X70" s="96">
        <v>43688</v>
      </c>
      <c r="Y70" s="99" t="s">
        <v>828</v>
      </c>
      <c r="Z70" s="92" t="s">
        <v>1066</v>
      </c>
      <c r="AA70" s="87"/>
      <c r="AB70" s="87"/>
      <c r="AC70" s="99" t="s">
        <v>1312</v>
      </c>
      <c r="AD70" s="87"/>
      <c r="AE70" s="87" t="b">
        <v>0</v>
      </c>
      <c r="AF70" s="87">
        <v>0</v>
      </c>
      <c r="AG70" s="99" t="s">
        <v>1564</v>
      </c>
      <c r="AH70" s="87" t="b">
        <v>0</v>
      </c>
      <c r="AI70" s="87" t="s">
        <v>1598</v>
      </c>
      <c r="AJ70" s="87"/>
      <c r="AK70" s="99" t="s">
        <v>1564</v>
      </c>
      <c r="AL70" s="87" t="b">
        <v>0</v>
      </c>
      <c r="AM70" s="87">
        <v>24</v>
      </c>
      <c r="AN70" s="99" t="s">
        <v>1347</v>
      </c>
      <c r="AO70" s="87" t="s">
        <v>1604</v>
      </c>
      <c r="AP70" s="87" t="b">
        <v>0</v>
      </c>
      <c r="AQ70" s="99" t="s">
        <v>1347</v>
      </c>
      <c r="AR70" s="87" t="s">
        <v>197</v>
      </c>
      <c r="AS70" s="87">
        <v>0</v>
      </c>
      <c r="AT70" s="87">
        <v>0</v>
      </c>
      <c r="AU70" s="87"/>
      <c r="AV70" s="87"/>
      <c r="AW70" s="87"/>
      <c r="AX70" s="87"/>
      <c r="AY70" s="87"/>
      <c r="AZ70" s="87"/>
      <c r="BA70" s="87"/>
      <c r="BB70" s="87"/>
      <c r="BC70">
        <v>1</v>
      </c>
      <c r="BD70" s="86" t="str">
        <f>REPLACE(INDEX(GroupVertices[Group],MATCH(Edges[[#This Row],[Vertex 1]],GroupVertices[Vertex],0)),1,1,"")</f>
        <v>1</v>
      </c>
      <c r="BE70" s="86" t="str">
        <f>REPLACE(INDEX(GroupVertices[Group],MATCH(Edges[[#This Row],[Vertex 2]],GroupVertices[Vertex],0)),1,1,"")</f>
        <v>1</v>
      </c>
      <c r="BF70" s="48">
        <v>0</v>
      </c>
      <c r="BG70" s="49">
        <v>0</v>
      </c>
      <c r="BH70" s="48">
        <v>0</v>
      </c>
      <c r="BI70" s="49">
        <v>0</v>
      </c>
      <c r="BJ70" s="48">
        <v>0</v>
      </c>
      <c r="BK70" s="49">
        <v>0</v>
      </c>
      <c r="BL70" s="48">
        <v>39</v>
      </c>
      <c r="BM70" s="49">
        <v>100</v>
      </c>
      <c r="BN70" s="48">
        <v>39</v>
      </c>
    </row>
    <row r="71" spans="1:66" ht="15">
      <c r="A71" s="65" t="s">
        <v>266</v>
      </c>
      <c r="B71" s="65" t="s">
        <v>296</v>
      </c>
      <c r="C71" s="66" t="s">
        <v>4023</v>
      </c>
      <c r="D71" s="67">
        <v>3</v>
      </c>
      <c r="E71" s="66" t="s">
        <v>132</v>
      </c>
      <c r="F71" s="69">
        <v>32</v>
      </c>
      <c r="G71" s="66"/>
      <c r="H71" s="70"/>
      <c r="I71" s="71"/>
      <c r="J71" s="71"/>
      <c r="K71" s="34" t="s">
        <v>65</v>
      </c>
      <c r="L71" s="72">
        <v>71</v>
      </c>
      <c r="M71" s="72"/>
      <c r="N71" s="73"/>
      <c r="O71" s="87" t="s">
        <v>450</v>
      </c>
      <c r="P71" s="90">
        <v>43688.940671296295</v>
      </c>
      <c r="Q71" s="87" t="s">
        <v>467</v>
      </c>
      <c r="R71" s="87"/>
      <c r="S71" s="87"/>
      <c r="T71" s="87"/>
      <c r="U71" s="87"/>
      <c r="V71" s="92" t="s">
        <v>711</v>
      </c>
      <c r="W71" s="90">
        <v>43688.940671296295</v>
      </c>
      <c r="X71" s="96">
        <v>43688</v>
      </c>
      <c r="Y71" s="99" t="s">
        <v>829</v>
      </c>
      <c r="Z71" s="92" t="s">
        <v>1067</v>
      </c>
      <c r="AA71" s="87"/>
      <c r="AB71" s="87"/>
      <c r="AC71" s="99" t="s">
        <v>1313</v>
      </c>
      <c r="AD71" s="87"/>
      <c r="AE71" s="87" t="b">
        <v>0</v>
      </c>
      <c r="AF71" s="87">
        <v>0</v>
      </c>
      <c r="AG71" s="99" t="s">
        <v>1564</v>
      </c>
      <c r="AH71" s="87" t="b">
        <v>0</v>
      </c>
      <c r="AI71" s="87" t="s">
        <v>1598</v>
      </c>
      <c r="AJ71" s="87"/>
      <c r="AK71" s="99" t="s">
        <v>1564</v>
      </c>
      <c r="AL71" s="87" t="b">
        <v>0</v>
      </c>
      <c r="AM71" s="87">
        <v>24</v>
      </c>
      <c r="AN71" s="99" t="s">
        <v>1347</v>
      </c>
      <c r="AO71" s="87" t="s">
        <v>1604</v>
      </c>
      <c r="AP71" s="87" t="b">
        <v>0</v>
      </c>
      <c r="AQ71" s="99" t="s">
        <v>1347</v>
      </c>
      <c r="AR71" s="87" t="s">
        <v>197</v>
      </c>
      <c r="AS71" s="87">
        <v>0</v>
      </c>
      <c r="AT71" s="87">
        <v>0</v>
      </c>
      <c r="AU71" s="87"/>
      <c r="AV71" s="87"/>
      <c r="AW71" s="87"/>
      <c r="AX71" s="87"/>
      <c r="AY71" s="87"/>
      <c r="AZ71" s="87"/>
      <c r="BA71" s="87"/>
      <c r="BB71" s="87"/>
      <c r="BC71">
        <v>1</v>
      </c>
      <c r="BD71" s="86" t="str">
        <f>REPLACE(INDEX(GroupVertices[Group],MATCH(Edges[[#This Row],[Vertex 1]],GroupVertices[Vertex],0)),1,1,"")</f>
        <v>1</v>
      </c>
      <c r="BE71" s="86" t="str">
        <f>REPLACE(INDEX(GroupVertices[Group],MATCH(Edges[[#This Row],[Vertex 2]],GroupVertices[Vertex],0)),1,1,"")</f>
        <v>1</v>
      </c>
      <c r="BF71" s="48">
        <v>0</v>
      </c>
      <c r="BG71" s="49">
        <v>0</v>
      </c>
      <c r="BH71" s="48">
        <v>0</v>
      </c>
      <c r="BI71" s="49">
        <v>0</v>
      </c>
      <c r="BJ71" s="48">
        <v>0</v>
      </c>
      <c r="BK71" s="49">
        <v>0</v>
      </c>
      <c r="BL71" s="48">
        <v>39</v>
      </c>
      <c r="BM71" s="49">
        <v>100</v>
      </c>
      <c r="BN71" s="48">
        <v>39</v>
      </c>
    </row>
    <row r="72" spans="1:66" ht="15">
      <c r="A72" s="65" t="s">
        <v>267</v>
      </c>
      <c r="B72" s="65" t="s">
        <v>267</v>
      </c>
      <c r="C72" s="66" t="s">
        <v>4023</v>
      </c>
      <c r="D72" s="67">
        <v>3</v>
      </c>
      <c r="E72" s="66" t="s">
        <v>132</v>
      </c>
      <c r="F72" s="69">
        <v>32</v>
      </c>
      <c r="G72" s="66"/>
      <c r="H72" s="70"/>
      <c r="I72" s="71"/>
      <c r="J72" s="71"/>
      <c r="K72" s="34" t="s">
        <v>65</v>
      </c>
      <c r="L72" s="72">
        <v>72</v>
      </c>
      <c r="M72" s="72"/>
      <c r="N72" s="73"/>
      <c r="O72" s="87" t="s">
        <v>197</v>
      </c>
      <c r="P72" s="90">
        <v>43688.958287037036</v>
      </c>
      <c r="Q72" s="87" t="s">
        <v>472</v>
      </c>
      <c r="R72" s="92" t="s">
        <v>601</v>
      </c>
      <c r="S72" s="87" t="s">
        <v>649</v>
      </c>
      <c r="T72" s="87"/>
      <c r="U72" s="87"/>
      <c r="V72" s="92" t="s">
        <v>712</v>
      </c>
      <c r="W72" s="90">
        <v>43688.958287037036</v>
      </c>
      <c r="X72" s="96">
        <v>43688</v>
      </c>
      <c r="Y72" s="99" t="s">
        <v>830</v>
      </c>
      <c r="Z72" s="92" t="s">
        <v>1068</v>
      </c>
      <c r="AA72" s="87"/>
      <c r="AB72" s="87"/>
      <c r="AC72" s="99" t="s">
        <v>1314</v>
      </c>
      <c r="AD72" s="87"/>
      <c r="AE72" s="87" t="b">
        <v>0</v>
      </c>
      <c r="AF72" s="87">
        <v>0</v>
      </c>
      <c r="AG72" s="99" t="s">
        <v>1564</v>
      </c>
      <c r="AH72" s="87" t="b">
        <v>1</v>
      </c>
      <c r="AI72" s="87" t="s">
        <v>1595</v>
      </c>
      <c r="AJ72" s="87"/>
      <c r="AK72" s="99" t="s">
        <v>1603</v>
      </c>
      <c r="AL72" s="87" t="b">
        <v>0</v>
      </c>
      <c r="AM72" s="87">
        <v>0</v>
      </c>
      <c r="AN72" s="99" t="s">
        <v>1564</v>
      </c>
      <c r="AO72" s="87" t="s">
        <v>1605</v>
      </c>
      <c r="AP72" s="87" t="b">
        <v>0</v>
      </c>
      <c r="AQ72" s="99" t="s">
        <v>1314</v>
      </c>
      <c r="AR72" s="87" t="s">
        <v>197</v>
      </c>
      <c r="AS72" s="87">
        <v>0</v>
      </c>
      <c r="AT72" s="87">
        <v>0</v>
      </c>
      <c r="AU72" s="87"/>
      <c r="AV72" s="87"/>
      <c r="AW72" s="87"/>
      <c r="AX72" s="87"/>
      <c r="AY72" s="87"/>
      <c r="AZ72" s="87"/>
      <c r="BA72" s="87"/>
      <c r="BB72" s="87"/>
      <c r="BC72">
        <v>1</v>
      </c>
      <c r="BD72" s="86" t="str">
        <f>REPLACE(INDEX(GroupVertices[Group],MATCH(Edges[[#This Row],[Vertex 1]],GroupVertices[Vertex],0)),1,1,"")</f>
        <v>3</v>
      </c>
      <c r="BE72" s="86" t="str">
        <f>REPLACE(INDEX(GroupVertices[Group],MATCH(Edges[[#This Row],[Vertex 2]],GroupVertices[Vertex],0)),1,1,"")</f>
        <v>3</v>
      </c>
      <c r="BF72" s="48">
        <v>0</v>
      </c>
      <c r="BG72" s="49">
        <v>0</v>
      </c>
      <c r="BH72" s="48">
        <v>0</v>
      </c>
      <c r="BI72" s="49">
        <v>0</v>
      </c>
      <c r="BJ72" s="48">
        <v>0</v>
      </c>
      <c r="BK72" s="49">
        <v>0</v>
      </c>
      <c r="BL72" s="48">
        <v>10</v>
      </c>
      <c r="BM72" s="49">
        <v>100</v>
      </c>
      <c r="BN72" s="48">
        <v>10</v>
      </c>
    </row>
    <row r="73" spans="1:66" ht="15">
      <c r="A73" s="65" t="s">
        <v>268</v>
      </c>
      <c r="B73" s="65" t="s">
        <v>296</v>
      </c>
      <c r="C73" s="66" t="s">
        <v>4023</v>
      </c>
      <c r="D73" s="67">
        <v>3</v>
      </c>
      <c r="E73" s="66" t="s">
        <v>132</v>
      </c>
      <c r="F73" s="69">
        <v>32</v>
      </c>
      <c r="G73" s="66"/>
      <c r="H73" s="70"/>
      <c r="I73" s="71"/>
      <c r="J73" s="71"/>
      <c r="K73" s="34" t="s">
        <v>65</v>
      </c>
      <c r="L73" s="72">
        <v>73</v>
      </c>
      <c r="M73" s="72"/>
      <c r="N73" s="73"/>
      <c r="O73" s="87" t="s">
        <v>450</v>
      </c>
      <c r="P73" s="90">
        <v>43689.150034722225</v>
      </c>
      <c r="Q73" s="87" t="s">
        <v>467</v>
      </c>
      <c r="R73" s="87"/>
      <c r="S73" s="87"/>
      <c r="T73" s="87"/>
      <c r="U73" s="87"/>
      <c r="V73" s="92" t="s">
        <v>713</v>
      </c>
      <c r="W73" s="90">
        <v>43689.150034722225</v>
      </c>
      <c r="X73" s="96">
        <v>43689</v>
      </c>
      <c r="Y73" s="99" t="s">
        <v>831</v>
      </c>
      <c r="Z73" s="92" t="s">
        <v>1069</v>
      </c>
      <c r="AA73" s="87"/>
      <c r="AB73" s="87"/>
      <c r="AC73" s="99" t="s">
        <v>1315</v>
      </c>
      <c r="AD73" s="87"/>
      <c r="AE73" s="87" t="b">
        <v>0</v>
      </c>
      <c r="AF73" s="87">
        <v>0</v>
      </c>
      <c r="AG73" s="99" t="s">
        <v>1564</v>
      </c>
      <c r="AH73" s="87" t="b">
        <v>0</v>
      </c>
      <c r="AI73" s="87" t="s">
        <v>1598</v>
      </c>
      <c r="AJ73" s="87"/>
      <c r="AK73" s="99" t="s">
        <v>1564</v>
      </c>
      <c r="AL73" s="87" t="b">
        <v>0</v>
      </c>
      <c r="AM73" s="87">
        <v>24</v>
      </c>
      <c r="AN73" s="99" t="s">
        <v>1347</v>
      </c>
      <c r="AO73" s="87" t="s">
        <v>1608</v>
      </c>
      <c r="AP73" s="87" t="b">
        <v>0</v>
      </c>
      <c r="AQ73" s="99" t="s">
        <v>1347</v>
      </c>
      <c r="AR73" s="87" t="s">
        <v>197</v>
      </c>
      <c r="AS73" s="87">
        <v>0</v>
      </c>
      <c r="AT73" s="87">
        <v>0</v>
      </c>
      <c r="AU73" s="87"/>
      <c r="AV73" s="87"/>
      <c r="AW73" s="87"/>
      <c r="AX73" s="87"/>
      <c r="AY73" s="87"/>
      <c r="AZ73" s="87"/>
      <c r="BA73" s="87"/>
      <c r="BB73" s="87"/>
      <c r="BC73">
        <v>1</v>
      </c>
      <c r="BD73" s="86" t="str">
        <f>REPLACE(INDEX(GroupVertices[Group],MATCH(Edges[[#This Row],[Vertex 1]],GroupVertices[Vertex],0)),1,1,"")</f>
        <v>1</v>
      </c>
      <c r="BE73" s="86" t="str">
        <f>REPLACE(INDEX(GroupVertices[Group],MATCH(Edges[[#This Row],[Vertex 2]],GroupVertices[Vertex],0)),1,1,"")</f>
        <v>1</v>
      </c>
      <c r="BF73" s="48">
        <v>0</v>
      </c>
      <c r="BG73" s="49">
        <v>0</v>
      </c>
      <c r="BH73" s="48">
        <v>0</v>
      </c>
      <c r="BI73" s="49">
        <v>0</v>
      </c>
      <c r="BJ73" s="48">
        <v>0</v>
      </c>
      <c r="BK73" s="49">
        <v>0</v>
      </c>
      <c r="BL73" s="48">
        <v>39</v>
      </c>
      <c r="BM73" s="49">
        <v>100</v>
      </c>
      <c r="BN73" s="48">
        <v>39</v>
      </c>
    </row>
    <row r="74" spans="1:66" ht="15">
      <c r="A74" s="65" t="s">
        <v>269</v>
      </c>
      <c r="B74" s="65" t="s">
        <v>296</v>
      </c>
      <c r="C74" s="66" t="s">
        <v>4023</v>
      </c>
      <c r="D74" s="67">
        <v>3</v>
      </c>
      <c r="E74" s="66" t="s">
        <v>132</v>
      </c>
      <c r="F74" s="69">
        <v>32</v>
      </c>
      <c r="G74" s="66"/>
      <c r="H74" s="70"/>
      <c r="I74" s="71"/>
      <c r="J74" s="71"/>
      <c r="K74" s="34" t="s">
        <v>65</v>
      </c>
      <c r="L74" s="72">
        <v>74</v>
      </c>
      <c r="M74" s="72"/>
      <c r="N74" s="73"/>
      <c r="O74" s="87" t="s">
        <v>450</v>
      </c>
      <c r="P74" s="90">
        <v>43689.22935185185</v>
      </c>
      <c r="Q74" s="87" t="s">
        <v>467</v>
      </c>
      <c r="R74" s="87"/>
      <c r="S74" s="87"/>
      <c r="T74" s="87"/>
      <c r="U74" s="87"/>
      <c r="V74" s="92" t="s">
        <v>714</v>
      </c>
      <c r="W74" s="90">
        <v>43689.22935185185</v>
      </c>
      <c r="X74" s="96">
        <v>43689</v>
      </c>
      <c r="Y74" s="99" t="s">
        <v>832</v>
      </c>
      <c r="Z74" s="92" t="s">
        <v>1070</v>
      </c>
      <c r="AA74" s="87"/>
      <c r="AB74" s="87"/>
      <c r="AC74" s="99" t="s">
        <v>1316</v>
      </c>
      <c r="AD74" s="87"/>
      <c r="AE74" s="87" t="b">
        <v>0</v>
      </c>
      <c r="AF74" s="87">
        <v>0</v>
      </c>
      <c r="AG74" s="99" t="s">
        <v>1564</v>
      </c>
      <c r="AH74" s="87" t="b">
        <v>0</v>
      </c>
      <c r="AI74" s="87" t="s">
        <v>1598</v>
      </c>
      <c r="AJ74" s="87"/>
      <c r="AK74" s="99" t="s">
        <v>1564</v>
      </c>
      <c r="AL74" s="87" t="b">
        <v>0</v>
      </c>
      <c r="AM74" s="87">
        <v>24</v>
      </c>
      <c r="AN74" s="99" t="s">
        <v>1347</v>
      </c>
      <c r="AO74" s="87" t="s">
        <v>1604</v>
      </c>
      <c r="AP74" s="87" t="b">
        <v>0</v>
      </c>
      <c r="AQ74" s="99" t="s">
        <v>1347</v>
      </c>
      <c r="AR74" s="87" t="s">
        <v>197</v>
      </c>
      <c r="AS74" s="87">
        <v>0</v>
      </c>
      <c r="AT74" s="87">
        <v>0</v>
      </c>
      <c r="AU74" s="87"/>
      <c r="AV74" s="87"/>
      <c r="AW74" s="87"/>
      <c r="AX74" s="87"/>
      <c r="AY74" s="87"/>
      <c r="AZ74" s="87"/>
      <c r="BA74" s="87"/>
      <c r="BB74" s="87"/>
      <c r="BC74">
        <v>1</v>
      </c>
      <c r="BD74" s="86" t="str">
        <f>REPLACE(INDEX(GroupVertices[Group],MATCH(Edges[[#This Row],[Vertex 1]],GroupVertices[Vertex],0)),1,1,"")</f>
        <v>1</v>
      </c>
      <c r="BE74" s="86" t="str">
        <f>REPLACE(INDEX(GroupVertices[Group],MATCH(Edges[[#This Row],[Vertex 2]],GroupVertices[Vertex],0)),1,1,"")</f>
        <v>1</v>
      </c>
      <c r="BF74" s="48">
        <v>0</v>
      </c>
      <c r="BG74" s="49">
        <v>0</v>
      </c>
      <c r="BH74" s="48">
        <v>0</v>
      </c>
      <c r="BI74" s="49">
        <v>0</v>
      </c>
      <c r="BJ74" s="48">
        <v>0</v>
      </c>
      <c r="BK74" s="49">
        <v>0</v>
      </c>
      <c r="BL74" s="48">
        <v>39</v>
      </c>
      <c r="BM74" s="49">
        <v>100</v>
      </c>
      <c r="BN74" s="48">
        <v>39</v>
      </c>
    </row>
    <row r="75" spans="1:66" ht="15">
      <c r="A75" s="65" t="s">
        <v>270</v>
      </c>
      <c r="B75" s="65" t="s">
        <v>270</v>
      </c>
      <c r="C75" s="66" t="s">
        <v>4023</v>
      </c>
      <c r="D75" s="67">
        <v>3</v>
      </c>
      <c r="E75" s="66" t="s">
        <v>132</v>
      </c>
      <c r="F75" s="69">
        <v>32</v>
      </c>
      <c r="G75" s="66"/>
      <c r="H75" s="70"/>
      <c r="I75" s="71"/>
      <c r="J75" s="71"/>
      <c r="K75" s="34" t="s">
        <v>65</v>
      </c>
      <c r="L75" s="72">
        <v>75</v>
      </c>
      <c r="M75" s="72"/>
      <c r="N75" s="73"/>
      <c r="O75" s="87" t="s">
        <v>197</v>
      </c>
      <c r="P75" s="90">
        <v>43689.248194444444</v>
      </c>
      <c r="Q75" s="87" t="s">
        <v>473</v>
      </c>
      <c r="R75" s="92" t="s">
        <v>602</v>
      </c>
      <c r="S75" s="87" t="s">
        <v>650</v>
      </c>
      <c r="T75" s="87"/>
      <c r="U75" s="87"/>
      <c r="V75" s="92" t="s">
        <v>715</v>
      </c>
      <c r="W75" s="90">
        <v>43689.248194444444</v>
      </c>
      <c r="X75" s="96">
        <v>43689</v>
      </c>
      <c r="Y75" s="99" t="s">
        <v>833</v>
      </c>
      <c r="Z75" s="92" t="s">
        <v>1071</v>
      </c>
      <c r="AA75" s="87"/>
      <c r="AB75" s="87"/>
      <c r="AC75" s="99" t="s">
        <v>1317</v>
      </c>
      <c r="AD75" s="87"/>
      <c r="AE75" s="87" t="b">
        <v>0</v>
      </c>
      <c r="AF75" s="87">
        <v>4</v>
      </c>
      <c r="AG75" s="99" t="s">
        <v>1564</v>
      </c>
      <c r="AH75" s="87" t="b">
        <v>0</v>
      </c>
      <c r="AI75" s="87" t="s">
        <v>1598</v>
      </c>
      <c r="AJ75" s="87"/>
      <c r="AK75" s="99" t="s">
        <v>1564</v>
      </c>
      <c r="AL75" s="87" t="b">
        <v>0</v>
      </c>
      <c r="AM75" s="87">
        <v>1</v>
      </c>
      <c r="AN75" s="99" t="s">
        <v>1564</v>
      </c>
      <c r="AO75" s="87" t="s">
        <v>1605</v>
      </c>
      <c r="AP75" s="87" t="b">
        <v>0</v>
      </c>
      <c r="AQ75" s="99" t="s">
        <v>1317</v>
      </c>
      <c r="AR75" s="87" t="s">
        <v>197</v>
      </c>
      <c r="AS75" s="87">
        <v>0</v>
      </c>
      <c r="AT75" s="87">
        <v>0</v>
      </c>
      <c r="AU75" s="87"/>
      <c r="AV75" s="87"/>
      <c r="AW75" s="87"/>
      <c r="AX75" s="87"/>
      <c r="AY75" s="87"/>
      <c r="AZ75" s="87"/>
      <c r="BA75" s="87"/>
      <c r="BB75" s="87"/>
      <c r="BC75">
        <v>1</v>
      </c>
      <c r="BD75" s="86" t="str">
        <f>REPLACE(INDEX(GroupVertices[Group],MATCH(Edges[[#This Row],[Vertex 1]],GroupVertices[Vertex],0)),1,1,"")</f>
        <v>1</v>
      </c>
      <c r="BE75" s="86" t="str">
        <f>REPLACE(INDEX(GroupVertices[Group],MATCH(Edges[[#This Row],[Vertex 2]],GroupVertices[Vertex],0)),1,1,"")</f>
        <v>1</v>
      </c>
      <c r="BF75" s="48">
        <v>0</v>
      </c>
      <c r="BG75" s="49">
        <v>0</v>
      </c>
      <c r="BH75" s="48">
        <v>0</v>
      </c>
      <c r="BI75" s="49">
        <v>0</v>
      </c>
      <c r="BJ75" s="48">
        <v>0</v>
      </c>
      <c r="BK75" s="49">
        <v>0</v>
      </c>
      <c r="BL75" s="48">
        <v>45</v>
      </c>
      <c r="BM75" s="49">
        <v>100</v>
      </c>
      <c r="BN75" s="48">
        <v>45</v>
      </c>
    </row>
    <row r="76" spans="1:66" ht="15">
      <c r="A76" s="65" t="s">
        <v>271</v>
      </c>
      <c r="B76" s="65" t="s">
        <v>270</v>
      </c>
      <c r="C76" s="66" t="s">
        <v>4023</v>
      </c>
      <c r="D76" s="67">
        <v>3</v>
      </c>
      <c r="E76" s="66" t="s">
        <v>132</v>
      </c>
      <c r="F76" s="69">
        <v>32</v>
      </c>
      <c r="G76" s="66"/>
      <c r="H76" s="70"/>
      <c r="I76" s="71"/>
      <c r="J76" s="71"/>
      <c r="K76" s="34" t="s">
        <v>65</v>
      </c>
      <c r="L76" s="72">
        <v>76</v>
      </c>
      <c r="M76" s="72"/>
      <c r="N76" s="73"/>
      <c r="O76" s="87" t="s">
        <v>450</v>
      </c>
      <c r="P76" s="90">
        <v>43689.25137731482</v>
      </c>
      <c r="Q76" s="87" t="s">
        <v>473</v>
      </c>
      <c r="R76" s="87"/>
      <c r="S76" s="87"/>
      <c r="T76" s="87"/>
      <c r="U76" s="87"/>
      <c r="V76" s="92" t="s">
        <v>716</v>
      </c>
      <c r="W76" s="90">
        <v>43689.25137731482</v>
      </c>
      <c r="X76" s="96">
        <v>43689</v>
      </c>
      <c r="Y76" s="99" t="s">
        <v>834</v>
      </c>
      <c r="Z76" s="92" t="s">
        <v>1072</v>
      </c>
      <c r="AA76" s="87"/>
      <c r="AB76" s="87"/>
      <c r="AC76" s="99" t="s">
        <v>1318</v>
      </c>
      <c r="AD76" s="87"/>
      <c r="AE76" s="87" t="b">
        <v>0</v>
      </c>
      <c r="AF76" s="87">
        <v>0</v>
      </c>
      <c r="AG76" s="99" t="s">
        <v>1564</v>
      </c>
      <c r="AH76" s="87" t="b">
        <v>0</v>
      </c>
      <c r="AI76" s="87" t="s">
        <v>1598</v>
      </c>
      <c r="AJ76" s="87"/>
      <c r="AK76" s="99" t="s">
        <v>1564</v>
      </c>
      <c r="AL76" s="87" t="b">
        <v>0</v>
      </c>
      <c r="AM76" s="87">
        <v>1</v>
      </c>
      <c r="AN76" s="99" t="s">
        <v>1317</v>
      </c>
      <c r="AO76" s="87" t="s">
        <v>1608</v>
      </c>
      <c r="AP76" s="87" t="b">
        <v>0</v>
      </c>
      <c r="AQ76" s="99" t="s">
        <v>1317</v>
      </c>
      <c r="AR76" s="87" t="s">
        <v>197</v>
      </c>
      <c r="AS76" s="87">
        <v>0</v>
      </c>
      <c r="AT76" s="87">
        <v>0</v>
      </c>
      <c r="AU76" s="87"/>
      <c r="AV76" s="87"/>
      <c r="AW76" s="87"/>
      <c r="AX76" s="87"/>
      <c r="AY76" s="87"/>
      <c r="AZ76" s="87"/>
      <c r="BA76" s="87"/>
      <c r="BB76" s="87"/>
      <c r="BC76">
        <v>1</v>
      </c>
      <c r="BD76" s="86" t="str">
        <f>REPLACE(INDEX(GroupVertices[Group],MATCH(Edges[[#This Row],[Vertex 1]],GroupVertices[Vertex],0)),1,1,"")</f>
        <v>1</v>
      </c>
      <c r="BE76" s="86" t="str">
        <f>REPLACE(INDEX(GroupVertices[Group],MATCH(Edges[[#This Row],[Vertex 2]],GroupVertices[Vertex],0)),1,1,"")</f>
        <v>1</v>
      </c>
      <c r="BF76" s="48">
        <v>0</v>
      </c>
      <c r="BG76" s="49">
        <v>0</v>
      </c>
      <c r="BH76" s="48">
        <v>0</v>
      </c>
      <c r="BI76" s="49">
        <v>0</v>
      </c>
      <c r="BJ76" s="48">
        <v>0</v>
      </c>
      <c r="BK76" s="49">
        <v>0</v>
      </c>
      <c r="BL76" s="48">
        <v>45</v>
      </c>
      <c r="BM76" s="49">
        <v>100</v>
      </c>
      <c r="BN76" s="48">
        <v>45</v>
      </c>
    </row>
    <row r="77" spans="1:66" ht="15">
      <c r="A77" s="65" t="s">
        <v>271</v>
      </c>
      <c r="B77" s="65" t="s">
        <v>296</v>
      </c>
      <c r="C77" s="66" t="s">
        <v>4023</v>
      </c>
      <c r="D77" s="67">
        <v>3</v>
      </c>
      <c r="E77" s="66" t="s">
        <v>132</v>
      </c>
      <c r="F77" s="69">
        <v>32</v>
      </c>
      <c r="G77" s="66"/>
      <c r="H77" s="70"/>
      <c r="I77" s="71"/>
      <c r="J77" s="71"/>
      <c r="K77" s="34" t="s">
        <v>65</v>
      </c>
      <c r="L77" s="72">
        <v>77</v>
      </c>
      <c r="M77" s="72"/>
      <c r="N77" s="73"/>
      <c r="O77" s="87" t="s">
        <v>450</v>
      </c>
      <c r="P77" s="90">
        <v>43688.892060185186</v>
      </c>
      <c r="Q77" s="87" t="s">
        <v>467</v>
      </c>
      <c r="R77" s="87"/>
      <c r="S77" s="87"/>
      <c r="T77" s="87"/>
      <c r="U77" s="87"/>
      <c r="V77" s="92" t="s">
        <v>716</v>
      </c>
      <c r="W77" s="90">
        <v>43688.892060185186</v>
      </c>
      <c r="X77" s="96">
        <v>43688</v>
      </c>
      <c r="Y77" s="99" t="s">
        <v>835</v>
      </c>
      <c r="Z77" s="92" t="s">
        <v>1073</v>
      </c>
      <c r="AA77" s="87"/>
      <c r="AB77" s="87"/>
      <c r="AC77" s="99" t="s">
        <v>1319</v>
      </c>
      <c r="AD77" s="87"/>
      <c r="AE77" s="87" t="b">
        <v>0</v>
      </c>
      <c r="AF77" s="87">
        <v>0</v>
      </c>
      <c r="AG77" s="99" t="s">
        <v>1564</v>
      </c>
      <c r="AH77" s="87" t="b">
        <v>0</v>
      </c>
      <c r="AI77" s="87" t="s">
        <v>1598</v>
      </c>
      <c r="AJ77" s="87"/>
      <c r="AK77" s="99" t="s">
        <v>1564</v>
      </c>
      <c r="AL77" s="87" t="b">
        <v>0</v>
      </c>
      <c r="AM77" s="87">
        <v>24</v>
      </c>
      <c r="AN77" s="99" t="s">
        <v>1347</v>
      </c>
      <c r="AO77" s="87" t="s">
        <v>1608</v>
      </c>
      <c r="AP77" s="87" t="b">
        <v>0</v>
      </c>
      <c r="AQ77" s="99" t="s">
        <v>1347</v>
      </c>
      <c r="AR77" s="87" t="s">
        <v>197</v>
      </c>
      <c r="AS77" s="87">
        <v>0</v>
      </c>
      <c r="AT77" s="87">
        <v>0</v>
      </c>
      <c r="AU77" s="87"/>
      <c r="AV77" s="87"/>
      <c r="AW77" s="87"/>
      <c r="AX77" s="87"/>
      <c r="AY77" s="87"/>
      <c r="AZ77" s="87"/>
      <c r="BA77" s="87"/>
      <c r="BB77" s="87"/>
      <c r="BC77">
        <v>1</v>
      </c>
      <c r="BD77" s="86" t="str">
        <f>REPLACE(INDEX(GroupVertices[Group],MATCH(Edges[[#This Row],[Vertex 1]],GroupVertices[Vertex],0)),1,1,"")</f>
        <v>1</v>
      </c>
      <c r="BE77" s="86" t="str">
        <f>REPLACE(INDEX(GroupVertices[Group],MATCH(Edges[[#This Row],[Vertex 2]],GroupVertices[Vertex],0)),1,1,"")</f>
        <v>1</v>
      </c>
      <c r="BF77" s="48">
        <v>0</v>
      </c>
      <c r="BG77" s="49">
        <v>0</v>
      </c>
      <c r="BH77" s="48">
        <v>0</v>
      </c>
      <c r="BI77" s="49">
        <v>0</v>
      </c>
      <c r="BJ77" s="48">
        <v>0</v>
      </c>
      <c r="BK77" s="49">
        <v>0</v>
      </c>
      <c r="BL77" s="48">
        <v>39</v>
      </c>
      <c r="BM77" s="49">
        <v>100</v>
      </c>
      <c r="BN77" s="48">
        <v>39</v>
      </c>
    </row>
    <row r="78" spans="1:66" ht="15">
      <c r="A78" s="65" t="s">
        <v>272</v>
      </c>
      <c r="B78" s="65" t="s">
        <v>400</v>
      </c>
      <c r="C78" s="66" t="s">
        <v>4023</v>
      </c>
      <c r="D78" s="67">
        <v>3</v>
      </c>
      <c r="E78" s="66" t="s">
        <v>132</v>
      </c>
      <c r="F78" s="69">
        <v>32</v>
      </c>
      <c r="G78" s="66"/>
      <c r="H78" s="70"/>
      <c r="I78" s="71"/>
      <c r="J78" s="71"/>
      <c r="K78" s="34" t="s">
        <v>65</v>
      </c>
      <c r="L78" s="72">
        <v>78</v>
      </c>
      <c r="M78" s="72"/>
      <c r="N78" s="73"/>
      <c r="O78" s="87" t="s">
        <v>448</v>
      </c>
      <c r="P78" s="90">
        <v>43688.83510416667</v>
      </c>
      <c r="Q78" s="87" t="s">
        <v>474</v>
      </c>
      <c r="R78" s="87"/>
      <c r="S78" s="87"/>
      <c r="T78" s="87"/>
      <c r="U78" s="87"/>
      <c r="V78" s="92" t="s">
        <v>717</v>
      </c>
      <c r="W78" s="90">
        <v>43688.83510416667</v>
      </c>
      <c r="X78" s="96">
        <v>43688</v>
      </c>
      <c r="Y78" s="99" t="s">
        <v>836</v>
      </c>
      <c r="Z78" s="92" t="s">
        <v>1074</v>
      </c>
      <c r="AA78" s="87"/>
      <c r="AB78" s="87"/>
      <c r="AC78" s="99" t="s">
        <v>1320</v>
      </c>
      <c r="AD78" s="99" t="s">
        <v>1537</v>
      </c>
      <c r="AE78" s="87" t="b">
        <v>0</v>
      </c>
      <c r="AF78" s="87">
        <v>3</v>
      </c>
      <c r="AG78" s="99" t="s">
        <v>1573</v>
      </c>
      <c r="AH78" s="87" t="b">
        <v>0</v>
      </c>
      <c r="AI78" s="87" t="s">
        <v>1595</v>
      </c>
      <c r="AJ78" s="87"/>
      <c r="AK78" s="99" t="s">
        <v>1564</v>
      </c>
      <c r="AL78" s="87" t="b">
        <v>0</v>
      </c>
      <c r="AM78" s="87">
        <v>1</v>
      </c>
      <c r="AN78" s="99" t="s">
        <v>1564</v>
      </c>
      <c r="AO78" s="87" t="s">
        <v>1604</v>
      </c>
      <c r="AP78" s="87" t="b">
        <v>0</v>
      </c>
      <c r="AQ78" s="99" t="s">
        <v>1537</v>
      </c>
      <c r="AR78" s="87" t="s">
        <v>197</v>
      </c>
      <c r="AS78" s="87">
        <v>0</v>
      </c>
      <c r="AT78" s="87">
        <v>0</v>
      </c>
      <c r="AU78" s="87"/>
      <c r="AV78" s="87"/>
      <c r="AW78" s="87"/>
      <c r="AX78" s="87"/>
      <c r="AY78" s="87"/>
      <c r="AZ78" s="87"/>
      <c r="BA78" s="87"/>
      <c r="BB78" s="87"/>
      <c r="BC78">
        <v>1</v>
      </c>
      <c r="BD78" s="86" t="str">
        <f>REPLACE(INDEX(GroupVertices[Group],MATCH(Edges[[#This Row],[Vertex 1]],GroupVertices[Vertex],0)),1,1,"")</f>
        <v>7</v>
      </c>
      <c r="BE78" s="86" t="str">
        <f>REPLACE(INDEX(GroupVertices[Group],MATCH(Edges[[#This Row],[Vertex 2]],GroupVertices[Vertex],0)),1,1,"")</f>
        <v>7</v>
      </c>
      <c r="BF78" s="48"/>
      <c r="BG78" s="49"/>
      <c r="BH78" s="48"/>
      <c r="BI78" s="49"/>
      <c r="BJ78" s="48"/>
      <c r="BK78" s="49"/>
      <c r="BL78" s="48"/>
      <c r="BM78" s="49"/>
      <c r="BN78" s="48"/>
    </row>
    <row r="79" spans="1:66" ht="15">
      <c r="A79" s="65" t="s">
        <v>272</v>
      </c>
      <c r="B79" s="65" t="s">
        <v>401</v>
      </c>
      <c r="C79" s="66" t="s">
        <v>4023</v>
      </c>
      <c r="D79" s="67">
        <v>3</v>
      </c>
      <c r="E79" s="66" t="s">
        <v>132</v>
      </c>
      <c r="F79" s="69">
        <v>32</v>
      </c>
      <c r="G79" s="66"/>
      <c r="H79" s="70"/>
      <c r="I79" s="71"/>
      <c r="J79" s="71"/>
      <c r="K79" s="34" t="s">
        <v>65</v>
      </c>
      <c r="L79" s="72">
        <v>79</v>
      </c>
      <c r="M79" s="72"/>
      <c r="N79" s="73"/>
      <c r="O79" s="87" t="s">
        <v>448</v>
      </c>
      <c r="P79" s="90">
        <v>43688.83510416667</v>
      </c>
      <c r="Q79" s="87" t="s">
        <v>474</v>
      </c>
      <c r="R79" s="87"/>
      <c r="S79" s="87"/>
      <c r="T79" s="87"/>
      <c r="U79" s="87"/>
      <c r="V79" s="92" t="s">
        <v>717</v>
      </c>
      <c r="W79" s="90">
        <v>43688.83510416667</v>
      </c>
      <c r="X79" s="96">
        <v>43688</v>
      </c>
      <c r="Y79" s="99" t="s">
        <v>836</v>
      </c>
      <c r="Z79" s="92" t="s">
        <v>1074</v>
      </c>
      <c r="AA79" s="87"/>
      <c r="AB79" s="87"/>
      <c r="AC79" s="99" t="s">
        <v>1320</v>
      </c>
      <c r="AD79" s="99" t="s">
        <v>1537</v>
      </c>
      <c r="AE79" s="87" t="b">
        <v>0</v>
      </c>
      <c r="AF79" s="87">
        <v>3</v>
      </c>
      <c r="AG79" s="99" t="s">
        <v>1573</v>
      </c>
      <c r="AH79" s="87" t="b">
        <v>0</v>
      </c>
      <c r="AI79" s="87" t="s">
        <v>1595</v>
      </c>
      <c r="AJ79" s="87"/>
      <c r="AK79" s="99" t="s">
        <v>1564</v>
      </c>
      <c r="AL79" s="87" t="b">
        <v>0</v>
      </c>
      <c r="AM79" s="87">
        <v>1</v>
      </c>
      <c r="AN79" s="99" t="s">
        <v>1564</v>
      </c>
      <c r="AO79" s="87" t="s">
        <v>1604</v>
      </c>
      <c r="AP79" s="87" t="b">
        <v>0</v>
      </c>
      <c r="AQ79" s="99" t="s">
        <v>1537</v>
      </c>
      <c r="AR79" s="87" t="s">
        <v>197</v>
      </c>
      <c r="AS79" s="87">
        <v>0</v>
      </c>
      <c r="AT79" s="87">
        <v>0</v>
      </c>
      <c r="AU79" s="87"/>
      <c r="AV79" s="87"/>
      <c r="AW79" s="87"/>
      <c r="AX79" s="87"/>
      <c r="AY79" s="87"/>
      <c r="AZ79" s="87"/>
      <c r="BA79" s="87"/>
      <c r="BB79" s="87"/>
      <c r="BC79">
        <v>1</v>
      </c>
      <c r="BD79" s="86" t="str">
        <f>REPLACE(INDEX(GroupVertices[Group],MATCH(Edges[[#This Row],[Vertex 1]],GroupVertices[Vertex],0)),1,1,"")</f>
        <v>7</v>
      </c>
      <c r="BE79" s="86" t="str">
        <f>REPLACE(INDEX(GroupVertices[Group],MATCH(Edges[[#This Row],[Vertex 2]],GroupVertices[Vertex],0)),1,1,"")</f>
        <v>7</v>
      </c>
      <c r="BF79" s="48"/>
      <c r="BG79" s="49"/>
      <c r="BH79" s="48"/>
      <c r="BI79" s="49"/>
      <c r="BJ79" s="48"/>
      <c r="BK79" s="49"/>
      <c r="BL79" s="48"/>
      <c r="BM79" s="49"/>
      <c r="BN79" s="48"/>
    </row>
    <row r="80" spans="1:66" ht="15">
      <c r="A80" s="65" t="s">
        <v>272</v>
      </c>
      <c r="B80" s="65" t="s">
        <v>402</v>
      </c>
      <c r="C80" s="66" t="s">
        <v>4023</v>
      </c>
      <c r="D80" s="67">
        <v>3</v>
      </c>
      <c r="E80" s="66" t="s">
        <v>132</v>
      </c>
      <c r="F80" s="69">
        <v>32</v>
      </c>
      <c r="G80" s="66"/>
      <c r="H80" s="70"/>
      <c r="I80" s="71"/>
      <c r="J80" s="71"/>
      <c r="K80" s="34" t="s">
        <v>65</v>
      </c>
      <c r="L80" s="72">
        <v>80</v>
      </c>
      <c r="M80" s="72"/>
      <c r="N80" s="73"/>
      <c r="O80" s="87" t="s">
        <v>448</v>
      </c>
      <c r="P80" s="90">
        <v>43688.83510416667</v>
      </c>
      <c r="Q80" s="87" t="s">
        <v>474</v>
      </c>
      <c r="R80" s="87"/>
      <c r="S80" s="87"/>
      <c r="T80" s="87"/>
      <c r="U80" s="87"/>
      <c r="V80" s="92" t="s">
        <v>717</v>
      </c>
      <c r="W80" s="90">
        <v>43688.83510416667</v>
      </c>
      <c r="X80" s="96">
        <v>43688</v>
      </c>
      <c r="Y80" s="99" t="s">
        <v>836</v>
      </c>
      <c r="Z80" s="92" t="s">
        <v>1074</v>
      </c>
      <c r="AA80" s="87"/>
      <c r="AB80" s="87"/>
      <c r="AC80" s="99" t="s">
        <v>1320</v>
      </c>
      <c r="AD80" s="99" t="s">
        <v>1537</v>
      </c>
      <c r="AE80" s="87" t="b">
        <v>0</v>
      </c>
      <c r="AF80" s="87">
        <v>3</v>
      </c>
      <c r="AG80" s="99" t="s">
        <v>1573</v>
      </c>
      <c r="AH80" s="87" t="b">
        <v>0</v>
      </c>
      <c r="AI80" s="87" t="s">
        <v>1595</v>
      </c>
      <c r="AJ80" s="87"/>
      <c r="AK80" s="99" t="s">
        <v>1564</v>
      </c>
      <c r="AL80" s="87" t="b">
        <v>0</v>
      </c>
      <c r="AM80" s="87">
        <v>1</v>
      </c>
      <c r="AN80" s="99" t="s">
        <v>1564</v>
      </c>
      <c r="AO80" s="87" t="s">
        <v>1604</v>
      </c>
      <c r="AP80" s="87" t="b">
        <v>0</v>
      </c>
      <c r="AQ80" s="99" t="s">
        <v>1537</v>
      </c>
      <c r="AR80" s="87" t="s">
        <v>197</v>
      </c>
      <c r="AS80" s="87">
        <v>0</v>
      </c>
      <c r="AT80" s="87">
        <v>0</v>
      </c>
      <c r="AU80" s="87"/>
      <c r="AV80" s="87"/>
      <c r="AW80" s="87"/>
      <c r="AX80" s="87"/>
      <c r="AY80" s="87"/>
      <c r="AZ80" s="87"/>
      <c r="BA80" s="87"/>
      <c r="BB80" s="87"/>
      <c r="BC80">
        <v>1</v>
      </c>
      <c r="BD80" s="86" t="str">
        <f>REPLACE(INDEX(GroupVertices[Group],MATCH(Edges[[#This Row],[Vertex 1]],GroupVertices[Vertex],0)),1,1,"")</f>
        <v>7</v>
      </c>
      <c r="BE80" s="86" t="str">
        <f>REPLACE(INDEX(GroupVertices[Group],MATCH(Edges[[#This Row],[Vertex 2]],GroupVertices[Vertex],0)),1,1,"")</f>
        <v>7</v>
      </c>
      <c r="BF80" s="48"/>
      <c r="BG80" s="49"/>
      <c r="BH80" s="48"/>
      <c r="BI80" s="49"/>
      <c r="BJ80" s="48"/>
      <c r="BK80" s="49"/>
      <c r="BL80" s="48"/>
      <c r="BM80" s="49"/>
      <c r="BN80" s="48"/>
    </row>
    <row r="81" spans="1:66" ht="15">
      <c r="A81" s="65" t="s">
        <v>272</v>
      </c>
      <c r="B81" s="65" t="s">
        <v>403</v>
      </c>
      <c r="C81" s="66" t="s">
        <v>4023</v>
      </c>
      <c r="D81" s="67">
        <v>3</v>
      </c>
      <c r="E81" s="66" t="s">
        <v>132</v>
      </c>
      <c r="F81" s="69">
        <v>32</v>
      </c>
      <c r="G81" s="66"/>
      <c r="H81" s="70"/>
      <c r="I81" s="71"/>
      <c r="J81" s="71"/>
      <c r="K81" s="34" t="s">
        <v>65</v>
      </c>
      <c r="L81" s="72">
        <v>81</v>
      </c>
      <c r="M81" s="72"/>
      <c r="N81" s="73"/>
      <c r="O81" s="87" t="s">
        <v>449</v>
      </c>
      <c r="P81" s="90">
        <v>43688.83510416667</v>
      </c>
      <c r="Q81" s="87" t="s">
        <v>474</v>
      </c>
      <c r="R81" s="87"/>
      <c r="S81" s="87"/>
      <c r="T81" s="87"/>
      <c r="U81" s="87"/>
      <c r="V81" s="92" t="s">
        <v>717</v>
      </c>
      <c r="W81" s="90">
        <v>43688.83510416667</v>
      </c>
      <c r="X81" s="96">
        <v>43688</v>
      </c>
      <c r="Y81" s="99" t="s">
        <v>836</v>
      </c>
      <c r="Z81" s="92" t="s">
        <v>1074</v>
      </c>
      <c r="AA81" s="87"/>
      <c r="AB81" s="87"/>
      <c r="AC81" s="99" t="s">
        <v>1320</v>
      </c>
      <c r="AD81" s="99" t="s">
        <v>1537</v>
      </c>
      <c r="AE81" s="87" t="b">
        <v>0</v>
      </c>
      <c r="AF81" s="87">
        <v>3</v>
      </c>
      <c r="AG81" s="99" t="s">
        <v>1573</v>
      </c>
      <c r="AH81" s="87" t="b">
        <v>0</v>
      </c>
      <c r="AI81" s="87" t="s">
        <v>1595</v>
      </c>
      <c r="AJ81" s="87"/>
      <c r="AK81" s="99" t="s">
        <v>1564</v>
      </c>
      <c r="AL81" s="87" t="b">
        <v>0</v>
      </c>
      <c r="AM81" s="87">
        <v>1</v>
      </c>
      <c r="AN81" s="99" t="s">
        <v>1564</v>
      </c>
      <c r="AO81" s="87" t="s">
        <v>1604</v>
      </c>
      <c r="AP81" s="87" t="b">
        <v>0</v>
      </c>
      <c r="AQ81" s="99" t="s">
        <v>1537</v>
      </c>
      <c r="AR81" s="87" t="s">
        <v>197</v>
      </c>
      <c r="AS81" s="87">
        <v>0</v>
      </c>
      <c r="AT81" s="87">
        <v>0</v>
      </c>
      <c r="AU81" s="87"/>
      <c r="AV81" s="87"/>
      <c r="AW81" s="87"/>
      <c r="AX81" s="87"/>
      <c r="AY81" s="87"/>
      <c r="AZ81" s="87"/>
      <c r="BA81" s="87"/>
      <c r="BB81" s="87"/>
      <c r="BC81">
        <v>1</v>
      </c>
      <c r="BD81" s="86" t="str">
        <f>REPLACE(INDEX(GroupVertices[Group],MATCH(Edges[[#This Row],[Vertex 1]],GroupVertices[Vertex],0)),1,1,"")</f>
        <v>7</v>
      </c>
      <c r="BE81" s="86" t="str">
        <f>REPLACE(INDEX(GroupVertices[Group],MATCH(Edges[[#This Row],[Vertex 2]],GroupVertices[Vertex],0)),1,1,"")</f>
        <v>7</v>
      </c>
      <c r="BF81" s="48">
        <v>0</v>
      </c>
      <c r="BG81" s="49">
        <v>0</v>
      </c>
      <c r="BH81" s="48">
        <v>0</v>
      </c>
      <c r="BI81" s="49">
        <v>0</v>
      </c>
      <c r="BJ81" s="48">
        <v>0</v>
      </c>
      <c r="BK81" s="49">
        <v>0</v>
      </c>
      <c r="BL81" s="48">
        <v>30</v>
      </c>
      <c r="BM81" s="49">
        <v>100</v>
      </c>
      <c r="BN81" s="48">
        <v>30</v>
      </c>
    </row>
    <row r="82" spans="1:66" ht="15">
      <c r="A82" s="65" t="s">
        <v>273</v>
      </c>
      <c r="B82" s="65" t="s">
        <v>272</v>
      </c>
      <c r="C82" s="66" t="s">
        <v>4023</v>
      </c>
      <c r="D82" s="67">
        <v>3</v>
      </c>
      <c r="E82" s="66" t="s">
        <v>132</v>
      </c>
      <c r="F82" s="69">
        <v>32</v>
      </c>
      <c r="G82" s="66"/>
      <c r="H82" s="70"/>
      <c r="I82" s="71"/>
      <c r="J82" s="71"/>
      <c r="K82" s="34" t="s">
        <v>65</v>
      </c>
      <c r="L82" s="72">
        <v>82</v>
      </c>
      <c r="M82" s="72"/>
      <c r="N82" s="73"/>
      <c r="O82" s="87" t="s">
        <v>450</v>
      </c>
      <c r="P82" s="90">
        <v>43689.25407407407</v>
      </c>
      <c r="Q82" s="87" t="s">
        <v>474</v>
      </c>
      <c r="R82" s="87"/>
      <c r="S82" s="87"/>
      <c r="T82" s="87"/>
      <c r="U82" s="87"/>
      <c r="V82" s="92" t="s">
        <v>718</v>
      </c>
      <c r="W82" s="90">
        <v>43689.25407407407</v>
      </c>
      <c r="X82" s="96">
        <v>43689</v>
      </c>
      <c r="Y82" s="99" t="s">
        <v>837</v>
      </c>
      <c r="Z82" s="92" t="s">
        <v>1075</v>
      </c>
      <c r="AA82" s="87"/>
      <c r="AB82" s="87"/>
      <c r="AC82" s="99" t="s">
        <v>1321</v>
      </c>
      <c r="AD82" s="87"/>
      <c r="AE82" s="87" t="b">
        <v>0</v>
      </c>
      <c r="AF82" s="87">
        <v>0</v>
      </c>
      <c r="AG82" s="99" t="s">
        <v>1564</v>
      </c>
      <c r="AH82" s="87" t="b">
        <v>0</v>
      </c>
      <c r="AI82" s="87" t="s">
        <v>1595</v>
      </c>
      <c r="AJ82" s="87"/>
      <c r="AK82" s="99" t="s">
        <v>1564</v>
      </c>
      <c r="AL82" s="87" t="b">
        <v>0</v>
      </c>
      <c r="AM82" s="87">
        <v>1</v>
      </c>
      <c r="AN82" s="99" t="s">
        <v>1320</v>
      </c>
      <c r="AO82" s="87" t="s">
        <v>1605</v>
      </c>
      <c r="AP82" s="87" t="b">
        <v>0</v>
      </c>
      <c r="AQ82" s="99" t="s">
        <v>1320</v>
      </c>
      <c r="AR82" s="87" t="s">
        <v>197</v>
      </c>
      <c r="AS82" s="87">
        <v>0</v>
      </c>
      <c r="AT82" s="87">
        <v>0</v>
      </c>
      <c r="AU82" s="87"/>
      <c r="AV82" s="87"/>
      <c r="AW82" s="87"/>
      <c r="AX82" s="87"/>
      <c r="AY82" s="87"/>
      <c r="AZ82" s="87"/>
      <c r="BA82" s="87"/>
      <c r="BB82" s="87"/>
      <c r="BC82">
        <v>1</v>
      </c>
      <c r="BD82" s="86" t="str">
        <f>REPLACE(INDEX(GroupVertices[Group],MATCH(Edges[[#This Row],[Vertex 1]],GroupVertices[Vertex],0)),1,1,"")</f>
        <v>7</v>
      </c>
      <c r="BE82" s="86" t="str">
        <f>REPLACE(INDEX(GroupVertices[Group],MATCH(Edges[[#This Row],[Vertex 2]],GroupVertices[Vertex],0)),1,1,"")</f>
        <v>7</v>
      </c>
      <c r="BF82" s="48"/>
      <c r="BG82" s="49"/>
      <c r="BH82" s="48"/>
      <c r="BI82" s="49"/>
      <c r="BJ82" s="48"/>
      <c r="BK82" s="49"/>
      <c r="BL82" s="48"/>
      <c r="BM82" s="49"/>
      <c r="BN82" s="48"/>
    </row>
    <row r="83" spans="1:66" ht="15">
      <c r="A83" s="65" t="s">
        <v>273</v>
      </c>
      <c r="B83" s="65" t="s">
        <v>400</v>
      </c>
      <c r="C83" s="66" t="s">
        <v>4023</v>
      </c>
      <c r="D83" s="67">
        <v>3</v>
      </c>
      <c r="E83" s="66" t="s">
        <v>132</v>
      </c>
      <c r="F83" s="69">
        <v>32</v>
      </c>
      <c r="G83" s="66"/>
      <c r="H83" s="70"/>
      <c r="I83" s="71"/>
      <c r="J83" s="71"/>
      <c r="K83" s="34" t="s">
        <v>65</v>
      </c>
      <c r="L83" s="72">
        <v>83</v>
      </c>
      <c r="M83" s="72"/>
      <c r="N83" s="73"/>
      <c r="O83" s="87" t="s">
        <v>448</v>
      </c>
      <c r="P83" s="90">
        <v>43689.25407407407</v>
      </c>
      <c r="Q83" s="87" t="s">
        <v>474</v>
      </c>
      <c r="R83" s="87"/>
      <c r="S83" s="87"/>
      <c r="T83" s="87"/>
      <c r="U83" s="87"/>
      <c r="V83" s="92" t="s">
        <v>718</v>
      </c>
      <c r="W83" s="90">
        <v>43689.25407407407</v>
      </c>
      <c r="X83" s="96">
        <v>43689</v>
      </c>
      <c r="Y83" s="99" t="s">
        <v>837</v>
      </c>
      <c r="Z83" s="92" t="s">
        <v>1075</v>
      </c>
      <c r="AA83" s="87"/>
      <c r="AB83" s="87"/>
      <c r="AC83" s="99" t="s">
        <v>1321</v>
      </c>
      <c r="AD83" s="87"/>
      <c r="AE83" s="87" t="b">
        <v>0</v>
      </c>
      <c r="AF83" s="87">
        <v>0</v>
      </c>
      <c r="AG83" s="99" t="s">
        <v>1564</v>
      </c>
      <c r="AH83" s="87" t="b">
        <v>0</v>
      </c>
      <c r="AI83" s="87" t="s">
        <v>1595</v>
      </c>
      <c r="AJ83" s="87"/>
      <c r="AK83" s="99" t="s">
        <v>1564</v>
      </c>
      <c r="AL83" s="87" t="b">
        <v>0</v>
      </c>
      <c r="AM83" s="87">
        <v>1</v>
      </c>
      <c r="AN83" s="99" t="s">
        <v>1320</v>
      </c>
      <c r="AO83" s="87" t="s">
        <v>1605</v>
      </c>
      <c r="AP83" s="87" t="b">
        <v>0</v>
      </c>
      <c r="AQ83" s="99" t="s">
        <v>1320</v>
      </c>
      <c r="AR83" s="87" t="s">
        <v>197</v>
      </c>
      <c r="AS83" s="87">
        <v>0</v>
      </c>
      <c r="AT83" s="87">
        <v>0</v>
      </c>
      <c r="AU83" s="87"/>
      <c r="AV83" s="87"/>
      <c r="AW83" s="87"/>
      <c r="AX83" s="87"/>
      <c r="AY83" s="87"/>
      <c r="AZ83" s="87"/>
      <c r="BA83" s="87"/>
      <c r="BB83" s="87"/>
      <c r="BC83">
        <v>1</v>
      </c>
      <c r="BD83" s="86" t="str">
        <f>REPLACE(INDEX(GroupVertices[Group],MATCH(Edges[[#This Row],[Vertex 1]],GroupVertices[Vertex],0)),1,1,"")</f>
        <v>7</v>
      </c>
      <c r="BE83" s="86" t="str">
        <f>REPLACE(INDEX(GroupVertices[Group],MATCH(Edges[[#This Row],[Vertex 2]],GroupVertices[Vertex],0)),1,1,"")</f>
        <v>7</v>
      </c>
      <c r="BF83" s="48"/>
      <c r="BG83" s="49"/>
      <c r="BH83" s="48"/>
      <c r="BI83" s="49"/>
      <c r="BJ83" s="48"/>
      <c r="BK83" s="49"/>
      <c r="BL83" s="48"/>
      <c r="BM83" s="49"/>
      <c r="BN83" s="48"/>
    </row>
    <row r="84" spans="1:66" ht="15">
      <c r="A84" s="65" t="s">
        <v>273</v>
      </c>
      <c r="B84" s="65" t="s">
        <v>402</v>
      </c>
      <c r="C84" s="66" t="s">
        <v>4023</v>
      </c>
      <c r="D84" s="67">
        <v>3</v>
      </c>
      <c r="E84" s="66" t="s">
        <v>132</v>
      </c>
      <c r="F84" s="69">
        <v>32</v>
      </c>
      <c r="G84" s="66"/>
      <c r="H84" s="70"/>
      <c r="I84" s="71"/>
      <c r="J84" s="71"/>
      <c r="K84" s="34" t="s">
        <v>65</v>
      </c>
      <c r="L84" s="72">
        <v>84</v>
      </c>
      <c r="M84" s="72"/>
      <c r="N84" s="73"/>
      <c r="O84" s="87" t="s">
        <v>448</v>
      </c>
      <c r="P84" s="90">
        <v>43689.25407407407</v>
      </c>
      <c r="Q84" s="87" t="s">
        <v>474</v>
      </c>
      <c r="R84" s="87"/>
      <c r="S84" s="87"/>
      <c r="T84" s="87"/>
      <c r="U84" s="87"/>
      <c r="V84" s="92" t="s">
        <v>718</v>
      </c>
      <c r="W84" s="90">
        <v>43689.25407407407</v>
      </c>
      <c r="X84" s="96">
        <v>43689</v>
      </c>
      <c r="Y84" s="99" t="s">
        <v>837</v>
      </c>
      <c r="Z84" s="92" t="s">
        <v>1075</v>
      </c>
      <c r="AA84" s="87"/>
      <c r="AB84" s="87"/>
      <c r="AC84" s="99" t="s">
        <v>1321</v>
      </c>
      <c r="AD84" s="87"/>
      <c r="AE84" s="87" t="b">
        <v>0</v>
      </c>
      <c r="AF84" s="87">
        <v>0</v>
      </c>
      <c r="AG84" s="99" t="s">
        <v>1564</v>
      </c>
      <c r="AH84" s="87" t="b">
        <v>0</v>
      </c>
      <c r="AI84" s="87" t="s">
        <v>1595</v>
      </c>
      <c r="AJ84" s="87"/>
      <c r="AK84" s="99" t="s">
        <v>1564</v>
      </c>
      <c r="AL84" s="87" t="b">
        <v>0</v>
      </c>
      <c r="AM84" s="87">
        <v>1</v>
      </c>
      <c r="AN84" s="99" t="s">
        <v>1320</v>
      </c>
      <c r="AO84" s="87" t="s">
        <v>1605</v>
      </c>
      <c r="AP84" s="87" t="b">
        <v>0</v>
      </c>
      <c r="AQ84" s="99" t="s">
        <v>1320</v>
      </c>
      <c r="AR84" s="87" t="s">
        <v>197</v>
      </c>
      <c r="AS84" s="87">
        <v>0</v>
      </c>
      <c r="AT84" s="87">
        <v>0</v>
      </c>
      <c r="AU84" s="87"/>
      <c r="AV84" s="87"/>
      <c r="AW84" s="87"/>
      <c r="AX84" s="87"/>
      <c r="AY84" s="87"/>
      <c r="AZ84" s="87"/>
      <c r="BA84" s="87"/>
      <c r="BB84" s="87"/>
      <c r="BC84">
        <v>1</v>
      </c>
      <c r="BD84" s="86" t="str">
        <f>REPLACE(INDEX(GroupVertices[Group],MATCH(Edges[[#This Row],[Vertex 1]],GroupVertices[Vertex],0)),1,1,"")</f>
        <v>7</v>
      </c>
      <c r="BE84" s="86" t="str">
        <f>REPLACE(INDEX(GroupVertices[Group],MATCH(Edges[[#This Row],[Vertex 2]],GroupVertices[Vertex],0)),1,1,"")</f>
        <v>7</v>
      </c>
      <c r="BF84" s="48"/>
      <c r="BG84" s="49"/>
      <c r="BH84" s="48"/>
      <c r="BI84" s="49"/>
      <c r="BJ84" s="48"/>
      <c r="BK84" s="49"/>
      <c r="BL84" s="48"/>
      <c r="BM84" s="49"/>
      <c r="BN84" s="48"/>
    </row>
    <row r="85" spans="1:66" ht="15">
      <c r="A85" s="65" t="s">
        <v>273</v>
      </c>
      <c r="B85" s="65" t="s">
        <v>403</v>
      </c>
      <c r="C85" s="66" t="s">
        <v>4023</v>
      </c>
      <c r="D85" s="67">
        <v>3</v>
      </c>
      <c r="E85" s="66" t="s">
        <v>132</v>
      </c>
      <c r="F85" s="69">
        <v>32</v>
      </c>
      <c r="G85" s="66"/>
      <c r="H85" s="70"/>
      <c r="I85" s="71"/>
      <c r="J85" s="71"/>
      <c r="K85" s="34" t="s">
        <v>65</v>
      </c>
      <c r="L85" s="72">
        <v>85</v>
      </c>
      <c r="M85" s="72"/>
      <c r="N85" s="73"/>
      <c r="O85" s="87" t="s">
        <v>449</v>
      </c>
      <c r="P85" s="90">
        <v>43689.25407407407</v>
      </c>
      <c r="Q85" s="87" t="s">
        <v>474</v>
      </c>
      <c r="R85" s="87"/>
      <c r="S85" s="87"/>
      <c r="T85" s="87"/>
      <c r="U85" s="87"/>
      <c r="V85" s="92" t="s">
        <v>718</v>
      </c>
      <c r="W85" s="90">
        <v>43689.25407407407</v>
      </c>
      <c r="X85" s="96">
        <v>43689</v>
      </c>
      <c r="Y85" s="99" t="s">
        <v>837</v>
      </c>
      <c r="Z85" s="92" t="s">
        <v>1075</v>
      </c>
      <c r="AA85" s="87"/>
      <c r="AB85" s="87"/>
      <c r="AC85" s="99" t="s">
        <v>1321</v>
      </c>
      <c r="AD85" s="87"/>
      <c r="AE85" s="87" t="b">
        <v>0</v>
      </c>
      <c r="AF85" s="87">
        <v>0</v>
      </c>
      <c r="AG85" s="99" t="s">
        <v>1564</v>
      </c>
      <c r="AH85" s="87" t="b">
        <v>0</v>
      </c>
      <c r="AI85" s="87" t="s">
        <v>1595</v>
      </c>
      <c r="AJ85" s="87"/>
      <c r="AK85" s="99" t="s">
        <v>1564</v>
      </c>
      <c r="AL85" s="87" t="b">
        <v>0</v>
      </c>
      <c r="AM85" s="87">
        <v>1</v>
      </c>
      <c r="AN85" s="99" t="s">
        <v>1320</v>
      </c>
      <c r="AO85" s="87" t="s">
        <v>1605</v>
      </c>
      <c r="AP85" s="87" t="b">
        <v>0</v>
      </c>
      <c r="AQ85" s="99" t="s">
        <v>1320</v>
      </c>
      <c r="AR85" s="87" t="s">
        <v>197</v>
      </c>
      <c r="AS85" s="87">
        <v>0</v>
      </c>
      <c r="AT85" s="87">
        <v>0</v>
      </c>
      <c r="AU85" s="87"/>
      <c r="AV85" s="87"/>
      <c r="AW85" s="87"/>
      <c r="AX85" s="87"/>
      <c r="AY85" s="87"/>
      <c r="AZ85" s="87"/>
      <c r="BA85" s="87"/>
      <c r="BB85" s="87"/>
      <c r="BC85">
        <v>1</v>
      </c>
      <c r="BD85" s="86" t="str">
        <f>REPLACE(INDEX(GroupVertices[Group],MATCH(Edges[[#This Row],[Vertex 1]],GroupVertices[Vertex],0)),1,1,"")</f>
        <v>7</v>
      </c>
      <c r="BE85" s="86" t="str">
        <f>REPLACE(INDEX(GroupVertices[Group],MATCH(Edges[[#This Row],[Vertex 2]],GroupVertices[Vertex],0)),1,1,"")</f>
        <v>7</v>
      </c>
      <c r="BF85" s="48"/>
      <c r="BG85" s="49"/>
      <c r="BH85" s="48"/>
      <c r="BI85" s="49"/>
      <c r="BJ85" s="48"/>
      <c r="BK85" s="49"/>
      <c r="BL85" s="48"/>
      <c r="BM85" s="49"/>
      <c r="BN85" s="48"/>
    </row>
    <row r="86" spans="1:66" ht="15">
      <c r="A86" s="65" t="s">
        <v>273</v>
      </c>
      <c r="B86" s="65" t="s">
        <v>401</v>
      </c>
      <c r="C86" s="66" t="s">
        <v>4023</v>
      </c>
      <c r="D86" s="67">
        <v>3</v>
      </c>
      <c r="E86" s="66" t="s">
        <v>132</v>
      </c>
      <c r="F86" s="69">
        <v>32</v>
      </c>
      <c r="G86" s="66"/>
      <c r="H86" s="70"/>
      <c r="I86" s="71"/>
      <c r="J86" s="71"/>
      <c r="K86" s="34" t="s">
        <v>65</v>
      </c>
      <c r="L86" s="72">
        <v>86</v>
      </c>
      <c r="M86" s="72"/>
      <c r="N86" s="73"/>
      <c r="O86" s="87" t="s">
        <v>448</v>
      </c>
      <c r="P86" s="90">
        <v>43689.25407407407</v>
      </c>
      <c r="Q86" s="87" t="s">
        <v>474</v>
      </c>
      <c r="R86" s="87"/>
      <c r="S86" s="87"/>
      <c r="T86" s="87"/>
      <c r="U86" s="87"/>
      <c r="V86" s="92" t="s">
        <v>718</v>
      </c>
      <c r="W86" s="90">
        <v>43689.25407407407</v>
      </c>
      <c r="X86" s="96">
        <v>43689</v>
      </c>
      <c r="Y86" s="99" t="s">
        <v>837</v>
      </c>
      <c r="Z86" s="92" t="s">
        <v>1075</v>
      </c>
      <c r="AA86" s="87"/>
      <c r="AB86" s="87"/>
      <c r="AC86" s="99" t="s">
        <v>1321</v>
      </c>
      <c r="AD86" s="87"/>
      <c r="AE86" s="87" t="b">
        <v>0</v>
      </c>
      <c r="AF86" s="87">
        <v>0</v>
      </c>
      <c r="AG86" s="99" t="s">
        <v>1564</v>
      </c>
      <c r="AH86" s="87" t="b">
        <v>0</v>
      </c>
      <c r="AI86" s="87" t="s">
        <v>1595</v>
      </c>
      <c r="AJ86" s="87"/>
      <c r="AK86" s="99" t="s">
        <v>1564</v>
      </c>
      <c r="AL86" s="87" t="b">
        <v>0</v>
      </c>
      <c r="AM86" s="87">
        <v>1</v>
      </c>
      <c r="AN86" s="99" t="s">
        <v>1320</v>
      </c>
      <c r="AO86" s="87" t="s">
        <v>1605</v>
      </c>
      <c r="AP86" s="87" t="b">
        <v>0</v>
      </c>
      <c r="AQ86" s="99" t="s">
        <v>1320</v>
      </c>
      <c r="AR86" s="87" t="s">
        <v>197</v>
      </c>
      <c r="AS86" s="87">
        <v>0</v>
      </c>
      <c r="AT86" s="87">
        <v>0</v>
      </c>
      <c r="AU86" s="87"/>
      <c r="AV86" s="87"/>
      <c r="AW86" s="87"/>
      <c r="AX86" s="87"/>
      <c r="AY86" s="87"/>
      <c r="AZ86" s="87"/>
      <c r="BA86" s="87"/>
      <c r="BB86" s="87"/>
      <c r="BC86">
        <v>1</v>
      </c>
      <c r="BD86" s="86" t="str">
        <f>REPLACE(INDEX(GroupVertices[Group],MATCH(Edges[[#This Row],[Vertex 1]],GroupVertices[Vertex],0)),1,1,"")</f>
        <v>7</v>
      </c>
      <c r="BE86" s="86" t="str">
        <f>REPLACE(INDEX(GroupVertices[Group],MATCH(Edges[[#This Row],[Vertex 2]],GroupVertices[Vertex],0)),1,1,"")</f>
        <v>7</v>
      </c>
      <c r="BF86" s="48">
        <v>0</v>
      </c>
      <c r="BG86" s="49">
        <v>0</v>
      </c>
      <c r="BH86" s="48">
        <v>0</v>
      </c>
      <c r="BI86" s="49">
        <v>0</v>
      </c>
      <c r="BJ86" s="48">
        <v>0</v>
      </c>
      <c r="BK86" s="49">
        <v>0</v>
      </c>
      <c r="BL86" s="48">
        <v>30</v>
      </c>
      <c r="BM86" s="49">
        <v>100</v>
      </c>
      <c r="BN86" s="48">
        <v>30</v>
      </c>
    </row>
    <row r="87" spans="1:66" ht="15">
      <c r="A87" s="65" t="s">
        <v>274</v>
      </c>
      <c r="B87" s="65" t="s">
        <v>296</v>
      </c>
      <c r="C87" s="66" t="s">
        <v>4023</v>
      </c>
      <c r="D87" s="67">
        <v>3</v>
      </c>
      <c r="E87" s="66" t="s">
        <v>132</v>
      </c>
      <c r="F87" s="69">
        <v>32</v>
      </c>
      <c r="G87" s="66"/>
      <c r="H87" s="70"/>
      <c r="I87" s="71"/>
      <c r="J87" s="71"/>
      <c r="K87" s="34" t="s">
        <v>65</v>
      </c>
      <c r="L87" s="72">
        <v>87</v>
      </c>
      <c r="M87" s="72"/>
      <c r="N87" s="73"/>
      <c r="O87" s="87" t="s">
        <v>450</v>
      </c>
      <c r="P87" s="90">
        <v>43689.28857638889</v>
      </c>
      <c r="Q87" s="87" t="s">
        <v>467</v>
      </c>
      <c r="R87" s="87"/>
      <c r="S87" s="87"/>
      <c r="T87" s="87"/>
      <c r="U87" s="87"/>
      <c r="V87" s="92" t="s">
        <v>719</v>
      </c>
      <c r="W87" s="90">
        <v>43689.28857638889</v>
      </c>
      <c r="X87" s="96">
        <v>43689</v>
      </c>
      <c r="Y87" s="99" t="s">
        <v>838</v>
      </c>
      <c r="Z87" s="92" t="s">
        <v>1076</v>
      </c>
      <c r="AA87" s="87"/>
      <c r="AB87" s="87"/>
      <c r="AC87" s="99" t="s">
        <v>1322</v>
      </c>
      <c r="AD87" s="87"/>
      <c r="AE87" s="87" t="b">
        <v>0</v>
      </c>
      <c r="AF87" s="87">
        <v>0</v>
      </c>
      <c r="AG87" s="99" t="s">
        <v>1564</v>
      </c>
      <c r="AH87" s="87" t="b">
        <v>0</v>
      </c>
      <c r="AI87" s="87" t="s">
        <v>1598</v>
      </c>
      <c r="AJ87" s="87"/>
      <c r="AK87" s="99" t="s">
        <v>1564</v>
      </c>
      <c r="AL87" s="87" t="b">
        <v>0</v>
      </c>
      <c r="AM87" s="87">
        <v>24</v>
      </c>
      <c r="AN87" s="99" t="s">
        <v>1347</v>
      </c>
      <c r="AO87" s="87" t="s">
        <v>1604</v>
      </c>
      <c r="AP87" s="87" t="b">
        <v>0</v>
      </c>
      <c r="AQ87" s="99" t="s">
        <v>1347</v>
      </c>
      <c r="AR87" s="87" t="s">
        <v>197</v>
      </c>
      <c r="AS87" s="87">
        <v>0</v>
      </c>
      <c r="AT87" s="87">
        <v>0</v>
      </c>
      <c r="AU87" s="87"/>
      <c r="AV87" s="87"/>
      <c r="AW87" s="87"/>
      <c r="AX87" s="87"/>
      <c r="AY87" s="87"/>
      <c r="AZ87" s="87"/>
      <c r="BA87" s="87"/>
      <c r="BB87" s="87"/>
      <c r="BC87">
        <v>1</v>
      </c>
      <c r="BD87" s="86" t="str">
        <f>REPLACE(INDEX(GroupVertices[Group],MATCH(Edges[[#This Row],[Vertex 1]],GroupVertices[Vertex],0)),1,1,"")</f>
        <v>1</v>
      </c>
      <c r="BE87" s="86" t="str">
        <f>REPLACE(INDEX(GroupVertices[Group],MATCH(Edges[[#This Row],[Vertex 2]],GroupVertices[Vertex],0)),1,1,"")</f>
        <v>1</v>
      </c>
      <c r="BF87" s="48">
        <v>0</v>
      </c>
      <c r="BG87" s="49">
        <v>0</v>
      </c>
      <c r="BH87" s="48">
        <v>0</v>
      </c>
      <c r="BI87" s="49">
        <v>0</v>
      </c>
      <c r="BJ87" s="48">
        <v>0</v>
      </c>
      <c r="BK87" s="49">
        <v>0</v>
      </c>
      <c r="BL87" s="48">
        <v>39</v>
      </c>
      <c r="BM87" s="49">
        <v>100</v>
      </c>
      <c r="BN87" s="48">
        <v>39</v>
      </c>
    </row>
    <row r="88" spans="1:66" ht="15">
      <c r="A88" s="65" t="s">
        <v>275</v>
      </c>
      <c r="B88" s="65" t="s">
        <v>345</v>
      </c>
      <c r="C88" s="66" t="s">
        <v>4023</v>
      </c>
      <c r="D88" s="67">
        <v>3</v>
      </c>
      <c r="E88" s="66" t="s">
        <v>132</v>
      </c>
      <c r="F88" s="69">
        <v>32</v>
      </c>
      <c r="G88" s="66"/>
      <c r="H88" s="70"/>
      <c r="I88" s="71"/>
      <c r="J88" s="71"/>
      <c r="K88" s="34" t="s">
        <v>65</v>
      </c>
      <c r="L88" s="72">
        <v>88</v>
      </c>
      <c r="M88" s="72"/>
      <c r="N88" s="73"/>
      <c r="O88" s="87" t="s">
        <v>448</v>
      </c>
      <c r="P88" s="90">
        <v>43689.25204861111</v>
      </c>
      <c r="Q88" s="87" t="s">
        <v>475</v>
      </c>
      <c r="R88" s="87"/>
      <c r="S88" s="87"/>
      <c r="T88" s="87"/>
      <c r="U88" s="87"/>
      <c r="V88" s="92" t="s">
        <v>720</v>
      </c>
      <c r="W88" s="90">
        <v>43689.25204861111</v>
      </c>
      <c r="X88" s="96">
        <v>43689</v>
      </c>
      <c r="Y88" s="99" t="s">
        <v>839</v>
      </c>
      <c r="Z88" s="92" t="s">
        <v>1077</v>
      </c>
      <c r="AA88" s="87"/>
      <c r="AB88" s="87"/>
      <c r="AC88" s="99" t="s">
        <v>1323</v>
      </c>
      <c r="AD88" s="99" t="s">
        <v>1538</v>
      </c>
      <c r="AE88" s="87" t="b">
        <v>0</v>
      </c>
      <c r="AF88" s="87">
        <v>3</v>
      </c>
      <c r="AG88" s="99" t="s">
        <v>1574</v>
      </c>
      <c r="AH88" s="87" t="b">
        <v>0</v>
      </c>
      <c r="AI88" s="87" t="s">
        <v>1595</v>
      </c>
      <c r="AJ88" s="87"/>
      <c r="AK88" s="99" t="s">
        <v>1564</v>
      </c>
      <c r="AL88" s="87" t="b">
        <v>0</v>
      </c>
      <c r="AM88" s="87">
        <v>1</v>
      </c>
      <c r="AN88" s="99" t="s">
        <v>1564</v>
      </c>
      <c r="AO88" s="87" t="s">
        <v>1604</v>
      </c>
      <c r="AP88" s="87" t="b">
        <v>0</v>
      </c>
      <c r="AQ88" s="99" t="s">
        <v>1538</v>
      </c>
      <c r="AR88" s="87" t="s">
        <v>197</v>
      </c>
      <c r="AS88" s="87">
        <v>0</v>
      </c>
      <c r="AT88" s="87">
        <v>0</v>
      </c>
      <c r="AU88" s="87"/>
      <c r="AV88" s="87"/>
      <c r="AW88" s="87"/>
      <c r="AX88" s="87"/>
      <c r="AY88" s="87"/>
      <c r="AZ88" s="87"/>
      <c r="BA88" s="87"/>
      <c r="BB88" s="87"/>
      <c r="BC88">
        <v>1</v>
      </c>
      <c r="BD88" s="86" t="str">
        <f>REPLACE(INDEX(GroupVertices[Group],MATCH(Edges[[#This Row],[Vertex 1]],GroupVertices[Vertex],0)),1,1,"")</f>
        <v>5</v>
      </c>
      <c r="BE88" s="86" t="str">
        <f>REPLACE(INDEX(GroupVertices[Group],MATCH(Edges[[#This Row],[Vertex 2]],GroupVertices[Vertex],0)),1,1,"")</f>
        <v>5</v>
      </c>
      <c r="BF88" s="48"/>
      <c r="BG88" s="49"/>
      <c r="BH88" s="48"/>
      <c r="BI88" s="49"/>
      <c r="BJ88" s="48"/>
      <c r="BK88" s="49"/>
      <c r="BL88" s="48"/>
      <c r="BM88" s="49"/>
      <c r="BN88" s="48"/>
    </row>
    <row r="89" spans="1:66" ht="15">
      <c r="A89" s="65" t="s">
        <v>275</v>
      </c>
      <c r="B89" s="65" t="s">
        <v>404</v>
      </c>
      <c r="C89" s="66" t="s">
        <v>4023</v>
      </c>
      <c r="D89" s="67">
        <v>3</v>
      </c>
      <c r="E89" s="66" t="s">
        <v>132</v>
      </c>
      <c r="F89" s="69">
        <v>32</v>
      </c>
      <c r="G89" s="66"/>
      <c r="H89" s="70"/>
      <c r="I89" s="71"/>
      <c r="J89" s="71"/>
      <c r="K89" s="34" t="s">
        <v>65</v>
      </c>
      <c r="L89" s="72">
        <v>89</v>
      </c>
      <c r="M89" s="72"/>
      <c r="N89" s="73"/>
      <c r="O89" s="87" t="s">
        <v>449</v>
      </c>
      <c r="P89" s="90">
        <v>43689.25204861111</v>
      </c>
      <c r="Q89" s="87" t="s">
        <v>475</v>
      </c>
      <c r="R89" s="87"/>
      <c r="S89" s="87"/>
      <c r="T89" s="87"/>
      <c r="U89" s="87"/>
      <c r="V89" s="92" t="s">
        <v>720</v>
      </c>
      <c r="W89" s="90">
        <v>43689.25204861111</v>
      </c>
      <c r="X89" s="96">
        <v>43689</v>
      </c>
      <c r="Y89" s="99" t="s">
        <v>839</v>
      </c>
      <c r="Z89" s="92" t="s">
        <v>1077</v>
      </c>
      <c r="AA89" s="87"/>
      <c r="AB89" s="87"/>
      <c r="AC89" s="99" t="s">
        <v>1323</v>
      </c>
      <c r="AD89" s="99" t="s">
        <v>1538</v>
      </c>
      <c r="AE89" s="87" t="b">
        <v>0</v>
      </c>
      <c r="AF89" s="87">
        <v>3</v>
      </c>
      <c r="AG89" s="99" t="s">
        <v>1574</v>
      </c>
      <c r="AH89" s="87" t="b">
        <v>0</v>
      </c>
      <c r="AI89" s="87" t="s">
        <v>1595</v>
      </c>
      <c r="AJ89" s="87"/>
      <c r="AK89" s="99" t="s">
        <v>1564</v>
      </c>
      <c r="AL89" s="87" t="b">
        <v>0</v>
      </c>
      <c r="AM89" s="87">
        <v>1</v>
      </c>
      <c r="AN89" s="99" t="s">
        <v>1564</v>
      </c>
      <c r="AO89" s="87" t="s">
        <v>1604</v>
      </c>
      <c r="AP89" s="87" t="b">
        <v>0</v>
      </c>
      <c r="AQ89" s="99" t="s">
        <v>1538</v>
      </c>
      <c r="AR89" s="87" t="s">
        <v>197</v>
      </c>
      <c r="AS89" s="87">
        <v>0</v>
      </c>
      <c r="AT89" s="87">
        <v>0</v>
      </c>
      <c r="AU89" s="87"/>
      <c r="AV89" s="87"/>
      <c r="AW89" s="87"/>
      <c r="AX89" s="87"/>
      <c r="AY89" s="87"/>
      <c r="AZ89" s="87"/>
      <c r="BA89" s="87"/>
      <c r="BB89" s="87"/>
      <c r="BC89">
        <v>1</v>
      </c>
      <c r="BD89" s="86" t="str">
        <f>REPLACE(INDEX(GroupVertices[Group],MATCH(Edges[[#This Row],[Vertex 1]],GroupVertices[Vertex],0)),1,1,"")</f>
        <v>5</v>
      </c>
      <c r="BE89" s="86" t="str">
        <f>REPLACE(INDEX(GroupVertices[Group],MATCH(Edges[[#This Row],[Vertex 2]],GroupVertices[Vertex],0)),1,1,"")</f>
        <v>5</v>
      </c>
      <c r="BF89" s="48">
        <v>0</v>
      </c>
      <c r="BG89" s="49">
        <v>0</v>
      </c>
      <c r="BH89" s="48">
        <v>0</v>
      </c>
      <c r="BI89" s="49">
        <v>0</v>
      </c>
      <c r="BJ89" s="48">
        <v>0</v>
      </c>
      <c r="BK89" s="49">
        <v>0</v>
      </c>
      <c r="BL89" s="48">
        <v>11</v>
      </c>
      <c r="BM89" s="49">
        <v>100</v>
      </c>
      <c r="BN89" s="48">
        <v>11</v>
      </c>
    </row>
    <row r="90" spans="1:66" ht="15">
      <c r="A90" s="65" t="s">
        <v>276</v>
      </c>
      <c r="B90" s="65" t="s">
        <v>275</v>
      </c>
      <c r="C90" s="66" t="s">
        <v>4023</v>
      </c>
      <c r="D90" s="67">
        <v>3</v>
      </c>
      <c r="E90" s="66" t="s">
        <v>132</v>
      </c>
      <c r="F90" s="69">
        <v>32</v>
      </c>
      <c r="G90" s="66"/>
      <c r="H90" s="70"/>
      <c r="I90" s="71"/>
      <c r="J90" s="71"/>
      <c r="K90" s="34" t="s">
        <v>65</v>
      </c>
      <c r="L90" s="72">
        <v>90</v>
      </c>
      <c r="M90" s="72"/>
      <c r="N90" s="73"/>
      <c r="O90" s="87" t="s">
        <v>450</v>
      </c>
      <c r="P90" s="90">
        <v>43689.28886574074</v>
      </c>
      <c r="Q90" s="87" t="s">
        <v>475</v>
      </c>
      <c r="R90" s="87"/>
      <c r="S90" s="87"/>
      <c r="T90" s="87"/>
      <c r="U90" s="87"/>
      <c r="V90" s="92" t="s">
        <v>721</v>
      </c>
      <c r="W90" s="90">
        <v>43689.28886574074</v>
      </c>
      <c r="X90" s="96">
        <v>43689</v>
      </c>
      <c r="Y90" s="99" t="s">
        <v>840</v>
      </c>
      <c r="Z90" s="92" t="s">
        <v>1078</v>
      </c>
      <c r="AA90" s="87"/>
      <c r="AB90" s="87"/>
      <c r="AC90" s="99" t="s">
        <v>1324</v>
      </c>
      <c r="AD90" s="87"/>
      <c r="AE90" s="87" t="b">
        <v>0</v>
      </c>
      <c r="AF90" s="87">
        <v>0</v>
      </c>
      <c r="AG90" s="99" t="s">
        <v>1564</v>
      </c>
      <c r="AH90" s="87" t="b">
        <v>0</v>
      </c>
      <c r="AI90" s="87" t="s">
        <v>1595</v>
      </c>
      <c r="AJ90" s="87"/>
      <c r="AK90" s="99" t="s">
        <v>1564</v>
      </c>
      <c r="AL90" s="87" t="b">
        <v>0</v>
      </c>
      <c r="AM90" s="87">
        <v>1</v>
      </c>
      <c r="AN90" s="99" t="s">
        <v>1323</v>
      </c>
      <c r="AO90" s="87" t="s">
        <v>1604</v>
      </c>
      <c r="AP90" s="87" t="b">
        <v>0</v>
      </c>
      <c r="AQ90" s="99" t="s">
        <v>1323</v>
      </c>
      <c r="AR90" s="87" t="s">
        <v>197</v>
      </c>
      <c r="AS90" s="87">
        <v>0</v>
      </c>
      <c r="AT90" s="87">
        <v>0</v>
      </c>
      <c r="AU90" s="87"/>
      <c r="AV90" s="87"/>
      <c r="AW90" s="87"/>
      <c r="AX90" s="87"/>
      <c r="AY90" s="87"/>
      <c r="AZ90" s="87"/>
      <c r="BA90" s="87"/>
      <c r="BB90" s="87"/>
      <c r="BC90">
        <v>1</v>
      </c>
      <c r="BD90" s="86" t="str">
        <f>REPLACE(INDEX(GroupVertices[Group],MATCH(Edges[[#This Row],[Vertex 1]],GroupVertices[Vertex],0)),1,1,"")</f>
        <v>5</v>
      </c>
      <c r="BE90" s="86" t="str">
        <f>REPLACE(INDEX(GroupVertices[Group],MATCH(Edges[[#This Row],[Vertex 2]],GroupVertices[Vertex],0)),1,1,"")</f>
        <v>5</v>
      </c>
      <c r="BF90" s="48"/>
      <c r="BG90" s="49"/>
      <c r="BH90" s="48"/>
      <c r="BI90" s="49"/>
      <c r="BJ90" s="48"/>
      <c r="BK90" s="49"/>
      <c r="BL90" s="48"/>
      <c r="BM90" s="49"/>
      <c r="BN90" s="48"/>
    </row>
    <row r="91" spans="1:66" ht="15">
      <c r="A91" s="65" t="s">
        <v>276</v>
      </c>
      <c r="B91" s="65" t="s">
        <v>404</v>
      </c>
      <c r="C91" s="66" t="s">
        <v>4023</v>
      </c>
      <c r="D91" s="67">
        <v>3</v>
      </c>
      <c r="E91" s="66" t="s">
        <v>132</v>
      </c>
      <c r="F91" s="69">
        <v>32</v>
      </c>
      <c r="G91" s="66"/>
      <c r="H91" s="70"/>
      <c r="I91" s="71"/>
      <c r="J91" s="71"/>
      <c r="K91" s="34" t="s">
        <v>65</v>
      </c>
      <c r="L91" s="72">
        <v>91</v>
      </c>
      <c r="M91" s="72"/>
      <c r="N91" s="73"/>
      <c r="O91" s="87" t="s">
        <v>449</v>
      </c>
      <c r="P91" s="90">
        <v>43689.28886574074</v>
      </c>
      <c r="Q91" s="87" t="s">
        <v>475</v>
      </c>
      <c r="R91" s="87"/>
      <c r="S91" s="87"/>
      <c r="T91" s="87"/>
      <c r="U91" s="87"/>
      <c r="V91" s="92" t="s">
        <v>721</v>
      </c>
      <c r="W91" s="90">
        <v>43689.28886574074</v>
      </c>
      <c r="X91" s="96">
        <v>43689</v>
      </c>
      <c r="Y91" s="99" t="s">
        <v>840</v>
      </c>
      <c r="Z91" s="92" t="s">
        <v>1078</v>
      </c>
      <c r="AA91" s="87"/>
      <c r="AB91" s="87"/>
      <c r="AC91" s="99" t="s">
        <v>1324</v>
      </c>
      <c r="AD91" s="87"/>
      <c r="AE91" s="87" t="b">
        <v>0</v>
      </c>
      <c r="AF91" s="87">
        <v>0</v>
      </c>
      <c r="AG91" s="99" t="s">
        <v>1564</v>
      </c>
      <c r="AH91" s="87" t="b">
        <v>0</v>
      </c>
      <c r="AI91" s="87" t="s">
        <v>1595</v>
      </c>
      <c r="AJ91" s="87"/>
      <c r="AK91" s="99" t="s">
        <v>1564</v>
      </c>
      <c r="AL91" s="87" t="b">
        <v>0</v>
      </c>
      <c r="AM91" s="87">
        <v>1</v>
      </c>
      <c r="AN91" s="99" t="s">
        <v>1323</v>
      </c>
      <c r="AO91" s="87" t="s">
        <v>1604</v>
      </c>
      <c r="AP91" s="87" t="b">
        <v>0</v>
      </c>
      <c r="AQ91" s="99" t="s">
        <v>1323</v>
      </c>
      <c r="AR91" s="87" t="s">
        <v>197</v>
      </c>
      <c r="AS91" s="87">
        <v>0</v>
      </c>
      <c r="AT91" s="87">
        <v>0</v>
      </c>
      <c r="AU91" s="87"/>
      <c r="AV91" s="87"/>
      <c r="AW91" s="87"/>
      <c r="AX91" s="87"/>
      <c r="AY91" s="87"/>
      <c r="AZ91" s="87"/>
      <c r="BA91" s="87"/>
      <c r="BB91" s="87"/>
      <c r="BC91">
        <v>1</v>
      </c>
      <c r="BD91" s="86" t="str">
        <f>REPLACE(INDEX(GroupVertices[Group],MATCH(Edges[[#This Row],[Vertex 1]],GroupVertices[Vertex],0)),1,1,"")</f>
        <v>5</v>
      </c>
      <c r="BE91" s="86" t="str">
        <f>REPLACE(INDEX(GroupVertices[Group],MATCH(Edges[[#This Row],[Vertex 2]],GroupVertices[Vertex],0)),1,1,"")</f>
        <v>5</v>
      </c>
      <c r="BF91" s="48"/>
      <c r="BG91" s="49"/>
      <c r="BH91" s="48"/>
      <c r="BI91" s="49"/>
      <c r="BJ91" s="48"/>
      <c r="BK91" s="49"/>
      <c r="BL91" s="48"/>
      <c r="BM91" s="49"/>
      <c r="BN91" s="48"/>
    </row>
    <row r="92" spans="1:66" ht="15">
      <c r="A92" s="65" t="s">
        <v>276</v>
      </c>
      <c r="B92" s="65" t="s">
        <v>345</v>
      </c>
      <c r="C92" s="66" t="s">
        <v>4023</v>
      </c>
      <c r="D92" s="67">
        <v>3</v>
      </c>
      <c r="E92" s="66" t="s">
        <v>132</v>
      </c>
      <c r="F92" s="69">
        <v>32</v>
      </c>
      <c r="G92" s="66"/>
      <c r="H92" s="70"/>
      <c r="I92" s="71"/>
      <c r="J92" s="71"/>
      <c r="K92" s="34" t="s">
        <v>65</v>
      </c>
      <c r="L92" s="72">
        <v>92</v>
      </c>
      <c r="M92" s="72"/>
      <c r="N92" s="73"/>
      <c r="O92" s="87" t="s">
        <v>448</v>
      </c>
      <c r="P92" s="90">
        <v>43689.28886574074</v>
      </c>
      <c r="Q92" s="87" t="s">
        <v>475</v>
      </c>
      <c r="R92" s="87"/>
      <c r="S92" s="87"/>
      <c r="T92" s="87"/>
      <c r="U92" s="87"/>
      <c r="V92" s="92" t="s">
        <v>721</v>
      </c>
      <c r="W92" s="90">
        <v>43689.28886574074</v>
      </c>
      <c r="X92" s="96">
        <v>43689</v>
      </c>
      <c r="Y92" s="99" t="s">
        <v>840</v>
      </c>
      <c r="Z92" s="92" t="s">
        <v>1078</v>
      </c>
      <c r="AA92" s="87"/>
      <c r="AB92" s="87"/>
      <c r="AC92" s="99" t="s">
        <v>1324</v>
      </c>
      <c r="AD92" s="87"/>
      <c r="AE92" s="87" t="b">
        <v>0</v>
      </c>
      <c r="AF92" s="87">
        <v>0</v>
      </c>
      <c r="AG92" s="99" t="s">
        <v>1564</v>
      </c>
      <c r="AH92" s="87" t="b">
        <v>0</v>
      </c>
      <c r="AI92" s="87" t="s">
        <v>1595</v>
      </c>
      <c r="AJ92" s="87"/>
      <c r="AK92" s="99" t="s">
        <v>1564</v>
      </c>
      <c r="AL92" s="87" t="b">
        <v>0</v>
      </c>
      <c r="AM92" s="87">
        <v>1</v>
      </c>
      <c r="AN92" s="99" t="s">
        <v>1323</v>
      </c>
      <c r="AO92" s="87" t="s">
        <v>1604</v>
      </c>
      <c r="AP92" s="87" t="b">
        <v>0</v>
      </c>
      <c r="AQ92" s="99" t="s">
        <v>1323</v>
      </c>
      <c r="AR92" s="87" t="s">
        <v>197</v>
      </c>
      <c r="AS92" s="87">
        <v>0</v>
      </c>
      <c r="AT92" s="87">
        <v>0</v>
      </c>
      <c r="AU92" s="87"/>
      <c r="AV92" s="87"/>
      <c r="AW92" s="87"/>
      <c r="AX92" s="87"/>
      <c r="AY92" s="87"/>
      <c r="AZ92" s="87"/>
      <c r="BA92" s="87"/>
      <c r="BB92" s="87"/>
      <c r="BC92">
        <v>1</v>
      </c>
      <c r="BD92" s="86" t="str">
        <f>REPLACE(INDEX(GroupVertices[Group],MATCH(Edges[[#This Row],[Vertex 1]],GroupVertices[Vertex],0)),1,1,"")</f>
        <v>5</v>
      </c>
      <c r="BE92" s="86" t="str">
        <f>REPLACE(INDEX(GroupVertices[Group],MATCH(Edges[[#This Row],[Vertex 2]],GroupVertices[Vertex],0)),1,1,"")</f>
        <v>5</v>
      </c>
      <c r="BF92" s="48">
        <v>0</v>
      </c>
      <c r="BG92" s="49">
        <v>0</v>
      </c>
      <c r="BH92" s="48">
        <v>0</v>
      </c>
      <c r="BI92" s="49">
        <v>0</v>
      </c>
      <c r="BJ92" s="48">
        <v>0</v>
      </c>
      <c r="BK92" s="49">
        <v>0</v>
      </c>
      <c r="BL92" s="48">
        <v>11</v>
      </c>
      <c r="BM92" s="49">
        <v>100</v>
      </c>
      <c r="BN92" s="48">
        <v>11</v>
      </c>
    </row>
    <row r="93" spans="1:66" ht="15">
      <c r="A93" s="65" t="s">
        <v>277</v>
      </c>
      <c r="B93" s="65" t="s">
        <v>277</v>
      </c>
      <c r="C93" s="66" t="s">
        <v>4024</v>
      </c>
      <c r="D93" s="67">
        <v>4.2727272727272725</v>
      </c>
      <c r="E93" s="66" t="s">
        <v>136</v>
      </c>
      <c r="F93" s="69">
        <v>29.92</v>
      </c>
      <c r="G93" s="66"/>
      <c r="H93" s="70"/>
      <c r="I93" s="71"/>
      <c r="J93" s="71"/>
      <c r="K93" s="34" t="s">
        <v>65</v>
      </c>
      <c r="L93" s="72">
        <v>93</v>
      </c>
      <c r="M93" s="72"/>
      <c r="N93" s="73"/>
      <c r="O93" s="87" t="s">
        <v>197</v>
      </c>
      <c r="P93" s="90">
        <v>43687.293287037035</v>
      </c>
      <c r="Q93" s="87" t="s">
        <v>476</v>
      </c>
      <c r="R93" s="87"/>
      <c r="S93" s="87"/>
      <c r="T93" s="87" t="s">
        <v>658</v>
      </c>
      <c r="U93" s="92" t="s">
        <v>670</v>
      </c>
      <c r="V93" s="92" t="s">
        <v>670</v>
      </c>
      <c r="W93" s="90">
        <v>43687.293287037035</v>
      </c>
      <c r="X93" s="96">
        <v>43687</v>
      </c>
      <c r="Y93" s="99" t="s">
        <v>841</v>
      </c>
      <c r="Z93" s="92" t="s">
        <v>1079</v>
      </c>
      <c r="AA93" s="87"/>
      <c r="AB93" s="87"/>
      <c r="AC93" s="99" t="s">
        <v>1325</v>
      </c>
      <c r="AD93" s="87"/>
      <c r="AE93" s="87" t="b">
        <v>0</v>
      </c>
      <c r="AF93" s="87">
        <v>0</v>
      </c>
      <c r="AG93" s="99" t="s">
        <v>1564</v>
      </c>
      <c r="AH93" s="87" t="b">
        <v>0</v>
      </c>
      <c r="AI93" s="87" t="s">
        <v>1599</v>
      </c>
      <c r="AJ93" s="87"/>
      <c r="AK93" s="99" t="s">
        <v>1564</v>
      </c>
      <c r="AL93" s="87" t="b">
        <v>0</v>
      </c>
      <c r="AM93" s="87">
        <v>0</v>
      </c>
      <c r="AN93" s="99" t="s">
        <v>1564</v>
      </c>
      <c r="AO93" s="87" t="s">
        <v>1610</v>
      </c>
      <c r="AP93" s="87" t="b">
        <v>0</v>
      </c>
      <c r="AQ93" s="99" t="s">
        <v>1325</v>
      </c>
      <c r="AR93" s="87" t="s">
        <v>197</v>
      </c>
      <c r="AS93" s="87">
        <v>0</v>
      </c>
      <c r="AT93" s="87">
        <v>0</v>
      </c>
      <c r="AU93" s="87"/>
      <c r="AV93" s="87"/>
      <c r="AW93" s="87"/>
      <c r="AX93" s="87"/>
      <c r="AY93" s="87"/>
      <c r="AZ93" s="87"/>
      <c r="BA93" s="87"/>
      <c r="BB93" s="87"/>
      <c r="BC93">
        <v>3</v>
      </c>
      <c r="BD93" s="86" t="str">
        <f>REPLACE(INDEX(GroupVertices[Group],MATCH(Edges[[#This Row],[Vertex 1]],GroupVertices[Vertex],0)),1,1,"")</f>
        <v>3</v>
      </c>
      <c r="BE93" s="86" t="str">
        <f>REPLACE(INDEX(GroupVertices[Group],MATCH(Edges[[#This Row],[Vertex 2]],GroupVertices[Vertex],0)),1,1,"")</f>
        <v>3</v>
      </c>
      <c r="BF93" s="48">
        <v>0</v>
      </c>
      <c r="BG93" s="49">
        <v>0</v>
      </c>
      <c r="BH93" s="48">
        <v>0</v>
      </c>
      <c r="BI93" s="49">
        <v>0</v>
      </c>
      <c r="BJ93" s="48">
        <v>0</v>
      </c>
      <c r="BK93" s="49">
        <v>0</v>
      </c>
      <c r="BL93" s="48">
        <v>33</v>
      </c>
      <c r="BM93" s="49">
        <v>100</v>
      </c>
      <c r="BN93" s="48">
        <v>33</v>
      </c>
    </row>
    <row r="94" spans="1:66" ht="15">
      <c r="A94" s="65" t="s">
        <v>277</v>
      </c>
      <c r="B94" s="65" t="s">
        <v>277</v>
      </c>
      <c r="C94" s="66" t="s">
        <v>4024</v>
      </c>
      <c r="D94" s="67">
        <v>4.2727272727272725</v>
      </c>
      <c r="E94" s="66" t="s">
        <v>136</v>
      </c>
      <c r="F94" s="69">
        <v>29.92</v>
      </c>
      <c r="G94" s="66"/>
      <c r="H94" s="70"/>
      <c r="I94" s="71"/>
      <c r="J94" s="71"/>
      <c r="K94" s="34" t="s">
        <v>65</v>
      </c>
      <c r="L94" s="72">
        <v>94</v>
      </c>
      <c r="M94" s="72"/>
      <c r="N94" s="73"/>
      <c r="O94" s="87" t="s">
        <v>197</v>
      </c>
      <c r="P94" s="90">
        <v>43689.29337962963</v>
      </c>
      <c r="Q94" s="87" t="s">
        <v>477</v>
      </c>
      <c r="R94" s="87"/>
      <c r="S94" s="87"/>
      <c r="T94" s="87" t="s">
        <v>658</v>
      </c>
      <c r="U94" s="92" t="s">
        <v>671</v>
      </c>
      <c r="V94" s="92" t="s">
        <v>671</v>
      </c>
      <c r="W94" s="90">
        <v>43689.29337962963</v>
      </c>
      <c r="X94" s="96">
        <v>43689</v>
      </c>
      <c r="Y94" s="99" t="s">
        <v>842</v>
      </c>
      <c r="Z94" s="92" t="s">
        <v>1080</v>
      </c>
      <c r="AA94" s="87"/>
      <c r="AB94" s="87"/>
      <c r="AC94" s="99" t="s">
        <v>1326</v>
      </c>
      <c r="AD94" s="87"/>
      <c r="AE94" s="87" t="b">
        <v>0</v>
      </c>
      <c r="AF94" s="87">
        <v>0</v>
      </c>
      <c r="AG94" s="99" t="s">
        <v>1564</v>
      </c>
      <c r="AH94" s="87" t="b">
        <v>0</v>
      </c>
      <c r="AI94" s="87" t="s">
        <v>1599</v>
      </c>
      <c r="AJ94" s="87"/>
      <c r="AK94" s="99" t="s">
        <v>1564</v>
      </c>
      <c r="AL94" s="87" t="b">
        <v>0</v>
      </c>
      <c r="AM94" s="87">
        <v>0</v>
      </c>
      <c r="AN94" s="99" t="s">
        <v>1564</v>
      </c>
      <c r="AO94" s="87" t="s">
        <v>1610</v>
      </c>
      <c r="AP94" s="87" t="b">
        <v>0</v>
      </c>
      <c r="AQ94" s="99" t="s">
        <v>1326</v>
      </c>
      <c r="AR94" s="87" t="s">
        <v>197</v>
      </c>
      <c r="AS94" s="87">
        <v>0</v>
      </c>
      <c r="AT94" s="87">
        <v>0</v>
      </c>
      <c r="AU94" s="87"/>
      <c r="AV94" s="87"/>
      <c r="AW94" s="87"/>
      <c r="AX94" s="87"/>
      <c r="AY94" s="87"/>
      <c r="AZ94" s="87"/>
      <c r="BA94" s="87"/>
      <c r="BB94" s="87"/>
      <c r="BC94">
        <v>3</v>
      </c>
      <c r="BD94" s="86" t="str">
        <f>REPLACE(INDEX(GroupVertices[Group],MATCH(Edges[[#This Row],[Vertex 1]],GroupVertices[Vertex],0)),1,1,"")</f>
        <v>3</v>
      </c>
      <c r="BE94" s="86" t="str">
        <f>REPLACE(INDEX(GroupVertices[Group],MATCH(Edges[[#This Row],[Vertex 2]],GroupVertices[Vertex],0)),1,1,"")</f>
        <v>3</v>
      </c>
      <c r="BF94" s="48">
        <v>0</v>
      </c>
      <c r="BG94" s="49">
        <v>0</v>
      </c>
      <c r="BH94" s="48">
        <v>0</v>
      </c>
      <c r="BI94" s="49">
        <v>0</v>
      </c>
      <c r="BJ94" s="48">
        <v>0</v>
      </c>
      <c r="BK94" s="49">
        <v>0</v>
      </c>
      <c r="BL94" s="48">
        <v>33</v>
      </c>
      <c r="BM94" s="49">
        <v>100</v>
      </c>
      <c r="BN94" s="48">
        <v>33</v>
      </c>
    </row>
    <row r="95" spans="1:66" ht="15">
      <c r="A95" s="65" t="s">
        <v>277</v>
      </c>
      <c r="B95" s="65" t="s">
        <v>277</v>
      </c>
      <c r="C95" s="66" t="s">
        <v>4024</v>
      </c>
      <c r="D95" s="67">
        <v>4.2727272727272725</v>
      </c>
      <c r="E95" s="66" t="s">
        <v>136</v>
      </c>
      <c r="F95" s="69">
        <v>29.92</v>
      </c>
      <c r="G95" s="66"/>
      <c r="H95" s="70"/>
      <c r="I95" s="71"/>
      <c r="J95" s="71"/>
      <c r="K95" s="34" t="s">
        <v>65</v>
      </c>
      <c r="L95" s="72">
        <v>95</v>
      </c>
      <c r="M95" s="72"/>
      <c r="N95" s="73"/>
      <c r="O95" s="87" t="s">
        <v>197</v>
      </c>
      <c r="P95" s="90">
        <v>43689.29399305556</v>
      </c>
      <c r="Q95" s="87" t="s">
        <v>478</v>
      </c>
      <c r="R95" s="87"/>
      <c r="S95" s="87"/>
      <c r="T95" s="87" t="s">
        <v>659</v>
      </c>
      <c r="U95" s="87" t="s">
        <v>672</v>
      </c>
      <c r="V95" s="87" t="s">
        <v>672</v>
      </c>
      <c r="W95" s="90">
        <v>43689.29399305556</v>
      </c>
      <c r="X95" s="96">
        <v>43689</v>
      </c>
      <c r="Y95" s="99" t="s">
        <v>843</v>
      </c>
      <c r="Z95" s="92" t="s">
        <v>1081</v>
      </c>
      <c r="AA95" s="87"/>
      <c r="AB95" s="87"/>
      <c r="AC95" s="99" t="s">
        <v>1327</v>
      </c>
      <c r="AD95" s="87"/>
      <c r="AE95" s="87" t="b">
        <v>0</v>
      </c>
      <c r="AF95" s="87">
        <v>0</v>
      </c>
      <c r="AG95" s="99" t="s">
        <v>1564</v>
      </c>
      <c r="AH95" s="87" t="b">
        <v>0</v>
      </c>
      <c r="AI95" s="87" t="s">
        <v>1599</v>
      </c>
      <c r="AJ95" s="87"/>
      <c r="AK95" s="99" t="s">
        <v>1564</v>
      </c>
      <c r="AL95" s="87" t="b">
        <v>0</v>
      </c>
      <c r="AM95" s="87">
        <v>0</v>
      </c>
      <c r="AN95" s="99" t="s">
        <v>1564</v>
      </c>
      <c r="AO95" s="87" t="s">
        <v>1610</v>
      </c>
      <c r="AP95" s="87" t="b">
        <v>0</v>
      </c>
      <c r="AQ95" s="99" t="s">
        <v>1327</v>
      </c>
      <c r="AR95" s="87" t="s">
        <v>197</v>
      </c>
      <c r="AS95" s="87">
        <v>0</v>
      </c>
      <c r="AT95" s="87">
        <v>0</v>
      </c>
      <c r="AU95" s="87"/>
      <c r="AV95" s="87"/>
      <c r="AW95" s="87"/>
      <c r="AX95" s="87"/>
      <c r="AY95" s="87"/>
      <c r="AZ95" s="87"/>
      <c r="BA95" s="87"/>
      <c r="BB95" s="87"/>
      <c r="BC95">
        <v>3</v>
      </c>
      <c r="BD95" s="86" t="str">
        <f>REPLACE(INDEX(GroupVertices[Group],MATCH(Edges[[#This Row],[Vertex 1]],GroupVertices[Vertex],0)),1,1,"")</f>
        <v>3</v>
      </c>
      <c r="BE95" s="86" t="str">
        <f>REPLACE(INDEX(GroupVertices[Group],MATCH(Edges[[#This Row],[Vertex 2]],GroupVertices[Vertex],0)),1,1,"")</f>
        <v>3</v>
      </c>
      <c r="BF95" s="48">
        <v>0</v>
      </c>
      <c r="BG95" s="49">
        <v>0</v>
      </c>
      <c r="BH95" s="48">
        <v>0</v>
      </c>
      <c r="BI95" s="49">
        <v>0</v>
      </c>
      <c r="BJ95" s="48">
        <v>0</v>
      </c>
      <c r="BK95" s="49">
        <v>0</v>
      </c>
      <c r="BL95" s="48">
        <v>34</v>
      </c>
      <c r="BM95" s="49">
        <v>100</v>
      </c>
      <c r="BN95" s="48">
        <v>34</v>
      </c>
    </row>
    <row r="96" spans="1:66" ht="15">
      <c r="A96" s="65" t="s">
        <v>278</v>
      </c>
      <c r="B96" s="65" t="s">
        <v>296</v>
      </c>
      <c r="C96" s="66" t="s">
        <v>4023</v>
      </c>
      <c r="D96" s="67">
        <v>3</v>
      </c>
      <c r="E96" s="66" t="s">
        <v>132</v>
      </c>
      <c r="F96" s="69">
        <v>32</v>
      </c>
      <c r="G96" s="66"/>
      <c r="H96" s="70"/>
      <c r="I96" s="71"/>
      <c r="J96" s="71"/>
      <c r="K96" s="34" t="s">
        <v>65</v>
      </c>
      <c r="L96" s="72">
        <v>96</v>
      </c>
      <c r="M96" s="72"/>
      <c r="N96" s="73"/>
      <c r="O96" s="87" t="s">
        <v>450</v>
      </c>
      <c r="P96" s="90">
        <v>43689.39770833333</v>
      </c>
      <c r="Q96" s="87" t="s">
        <v>467</v>
      </c>
      <c r="R96" s="87"/>
      <c r="S96" s="87"/>
      <c r="T96" s="87"/>
      <c r="U96" s="87"/>
      <c r="V96" s="92" t="s">
        <v>722</v>
      </c>
      <c r="W96" s="90">
        <v>43689.39770833333</v>
      </c>
      <c r="X96" s="96">
        <v>43689</v>
      </c>
      <c r="Y96" s="99" t="s">
        <v>844</v>
      </c>
      <c r="Z96" s="92" t="s">
        <v>1082</v>
      </c>
      <c r="AA96" s="87"/>
      <c r="AB96" s="87"/>
      <c r="AC96" s="99" t="s">
        <v>1328</v>
      </c>
      <c r="AD96" s="87"/>
      <c r="AE96" s="87" t="b">
        <v>0</v>
      </c>
      <c r="AF96" s="87">
        <v>0</v>
      </c>
      <c r="AG96" s="99" t="s">
        <v>1564</v>
      </c>
      <c r="AH96" s="87" t="b">
        <v>0</v>
      </c>
      <c r="AI96" s="87" t="s">
        <v>1598</v>
      </c>
      <c r="AJ96" s="87"/>
      <c r="AK96" s="99" t="s">
        <v>1564</v>
      </c>
      <c r="AL96" s="87" t="b">
        <v>0</v>
      </c>
      <c r="AM96" s="87">
        <v>24</v>
      </c>
      <c r="AN96" s="99" t="s">
        <v>1347</v>
      </c>
      <c r="AO96" s="87" t="s">
        <v>1608</v>
      </c>
      <c r="AP96" s="87" t="b">
        <v>0</v>
      </c>
      <c r="AQ96" s="99" t="s">
        <v>1347</v>
      </c>
      <c r="AR96" s="87" t="s">
        <v>197</v>
      </c>
      <c r="AS96" s="87">
        <v>0</v>
      </c>
      <c r="AT96" s="87">
        <v>0</v>
      </c>
      <c r="AU96" s="87"/>
      <c r="AV96" s="87"/>
      <c r="AW96" s="87"/>
      <c r="AX96" s="87"/>
      <c r="AY96" s="87"/>
      <c r="AZ96" s="87"/>
      <c r="BA96" s="87"/>
      <c r="BB96" s="87"/>
      <c r="BC96">
        <v>1</v>
      </c>
      <c r="BD96" s="86" t="str">
        <f>REPLACE(INDEX(GroupVertices[Group],MATCH(Edges[[#This Row],[Vertex 1]],GroupVertices[Vertex],0)),1,1,"")</f>
        <v>1</v>
      </c>
      <c r="BE96" s="86" t="str">
        <f>REPLACE(INDEX(GroupVertices[Group],MATCH(Edges[[#This Row],[Vertex 2]],GroupVertices[Vertex],0)),1,1,"")</f>
        <v>1</v>
      </c>
      <c r="BF96" s="48">
        <v>0</v>
      </c>
      <c r="BG96" s="49">
        <v>0</v>
      </c>
      <c r="BH96" s="48">
        <v>0</v>
      </c>
      <c r="BI96" s="49">
        <v>0</v>
      </c>
      <c r="BJ96" s="48">
        <v>0</v>
      </c>
      <c r="BK96" s="49">
        <v>0</v>
      </c>
      <c r="BL96" s="48">
        <v>39</v>
      </c>
      <c r="BM96" s="49">
        <v>100</v>
      </c>
      <c r="BN96" s="48">
        <v>39</v>
      </c>
    </row>
    <row r="97" spans="1:66" ht="15">
      <c r="A97" s="65" t="s">
        <v>279</v>
      </c>
      <c r="B97" s="65" t="s">
        <v>405</v>
      </c>
      <c r="C97" s="66" t="s">
        <v>4023</v>
      </c>
      <c r="D97" s="67">
        <v>3</v>
      </c>
      <c r="E97" s="66" t="s">
        <v>132</v>
      </c>
      <c r="F97" s="69">
        <v>32</v>
      </c>
      <c r="G97" s="66"/>
      <c r="H97" s="70"/>
      <c r="I97" s="71"/>
      <c r="J97" s="71"/>
      <c r="K97" s="34" t="s">
        <v>65</v>
      </c>
      <c r="L97" s="72">
        <v>97</v>
      </c>
      <c r="M97" s="72"/>
      <c r="N97" s="73"/>
      <c r="O97" s="87" t="s">
        <v>448</v>
      </c>
      <c r="P97" s="90">
        <v>43689.406851851854</v>
      </c>
      <c r="Q97" s="87" t="s">
        <v>479</v>
      </c>
      <c r="R97" s="87"/>
      <c r="S97" s="87"/>
      <c r="T97" s="87"/>
      <c r="U97" s="87"/>
      <c r="V97" s="92" t="s">
        <v>723</v>
      </c>
      <c r="W97" s="90">
        <v>43689.406851851854</v>
      </c>
      <c r="X97" s="96">
        <v>43689</v>
      </c>
      <c r="Y97" s="99" t="s">
        <v>845</v>
      </c>
      <c r="Z97" s="92" t="s">
        <v>1083</v>
      </c>
      <c r="AA97" s="87"/>
      <c r="AB97" s="87"/>
      <c r="AC97" s="99" t="s">
        <v>1329</v>
      </c>
      <c r="AD97" s="99" t="s">
        <v>1539</v>
      </c>
      <c r="AE97" s="87" t="b">
        <v>0</v>
      </c>
      <c r="AF97" s="87">
        <v>2</v>
      </c>
      <c r="AG97" s="99" t="s">
        <v>1575</v>
      </c>
      <c r="AH97" s="87" t="b">
        <v>0</v>
      </c>
      <c r="AI97" s="87" t="s">
        <v>1595</v>
      </c>
      <c r="AJ97" s="87"/>
      <c r="AK97" s="99" t="s">
        <v>1564</v>
      </c>
      <c r="AL97" s="87" t="b">
        <v>0</v>
      </c>
      <c r="AM97" s="87">
        <v>0</v>
      </c>
      <c r="AN97" s="99" t="s">
        <v>1564</v>
      </c>
      <c r="AO97" s="87" t="s">
        <v>1605</v>
      </c>
      <c r="AP97" s="87" t="b">
        <v>0</v>
      </c>
      <c r="AQ97" s="99" t="s">
        <v>1539</v>
      </c>
      <c r="AR97" s="87" t="s">
        <v>197</v>
      </c>
      <c r="AS97" s="87">
        <v>0</v>
      </c>
      <c r="AT97" s="87">
        <v>0</v>
      </c>
      <c r="AU97" s="87"/>
      <c r="AV97" s="87"/>
      <c r="AW97" s="87"/>
      <c r="AX97" s="87"/>
      <c r="AY97" s="87"/>
      <c r="AZ97" s="87"/>
      <c r="BA97" s="87"/>
      <c r="BB97" s="87"/>
      <c r="BC97">
        <v>1</v>
      </c>
      <c r="BD97" s="86" t="str">
        <f>REPLACE(INDEX(GroupVertices[Group],MATCH(Edges[[#This Row],[Vertex 1]],GroupVertices[Vertex],0)),1,1,"")</f>
        <v>15</v>
      </c>
      <c r="BE97" s="86" t="str">
        <f>REPLACE(INDEX(GroupVertices[Group],MATCH(Edges[[#This Row],[Vertex 2]],GroupVertices[Vertex],0)),1,1,"")</f>
        <v>15</v>
      </c>
      <c r="BF97" s="48"/>
      <c r="BG97" s="49"/>
      <c r="BH97" s="48"/>
      <c r="BI97" s="49"/>
      <c r="BJ97" s="48"/>
      <c r="BK97" s="49"/>
      <c r="BL97" s="48"/>
      <c r="BM97" s="49"/>
      <c r="BN97" s="48"/>
    </row>
    <row r="98" spans="1:66" ht="15">
      <c r="A98" s="65" t="s">
        <v>279</v>
      </c>
      <c r="B98" s="65" t="s">
        <v>406</v>
      </c>
      <c r="C98" s="66" t="s">
        <v>4023</v>
      </c>
      <c r="D98" s="67">
        <v>3</v>
      </c>
      <c r="E98" s="66" t="s">
        <v>132</v>
      </c>
      <c r="F98" s="69">
        <v>32</v>
      </c>
      <c r="G98" s="66"/>
      <c r="H98" s="70"/>
      <c r="I98" s="71"/>
      <c r="J98" s="71"/>
      <c r="K98" s="34" t="s">
        <v>65</v>
      </c>
      <c r="L98" s="72">
        <v>98</v>
      </c>
      <c r="M98" s="72"/>
      <c r="N98" s="73"/>
      <c r="O98" s="87" t="s">
        <v>448</v>
      </c>
      <c r="P98" s="90">
        <v>43689.406851851854</v>
      </c>
      <c r="Q98" s="87" t="s">
        <v>479</v>
      </c>
      <c r="R98" s="87"/>
      <c r="S98" s="87"/>
      <c r="T98" s="87"/>
      <c r="U98" s="87"/>
      <c r="V98" s="92" t="s">
        <v>723</v>
      </c>
      <c r="W98" s="90">
        <v>43689.406851851854</v>
      </c>
      <c r="X98" s="96">
        <v>43689</v>
      </c>
      <c r="Y98" s="99" t="s">
        <v>845</v>
      </c>
      <c r="Z98" s="92" t="s">
        <v>1083</v>
      </c>
      <c r="AA98" s="87"/>
      <c r="AB98" s="87"/>
      <c r="AC98" s="99" t="s">
        <v>1329</v>
      </c>
      <c r="AD98" s="99" t="s">
        <v>1539</v>
      </c>
      <c r="AE98" s="87" t="b">
        <v>0</v>
      </c>
      <c r="AF98" s="87">
        <v>2</v>
      </c>
      <c r="AG98" s="99" t="s">
        <v>1575</v>
      </c>
      <c r="AH98" s="87" t="b">
        <v>0</v>
      </c>
      <c r="AI98" s="87" t="s">
        <v>1595</v>
      </c>
      <c r="AJ98" s="87"/>
      <c r="AK98" s="99" t="s">
        <v>1564</v>
      </c>
      <c r="AL98" s="87" t="b">
        <v>0</v>
      </c>
      <c r="AM98" s="87">
        <v>0</v>
      </c>
      <c r="AN98" s="99" t="s">
        <v>1564</v>
      </c>
      <c r="AO98" s="87" t="s">
        <v>1605</v>
      </c>
      <c r="AP98" s="87" t="b">
        <v>0</v>
      </c>
      <c r="AQ98" s="99" t="s">
        <v>1539</v>
      </c>
      <c r="AR98" s="87" t="s">
        <v>197</v>
      </c>
      <c r="AS98" s="87">
        <v>0</v>
      </c>
      <c r="AT98" s="87">
        <v>0</v>
      </c>
      <c r="AU98" s="87"/>
      <c r="AV98" s="87"/>
      <c r="AW98" s="87"/>
      <c r="AX98" s="87"/>
      <c r="AY98" s="87"/>
      <c r="AZ98" s="87"/>
      <c r="BA98" s="87"/>
      <c r="BB98" s="87"/>
      <c r="BC98">
        <v>1</v>
      </c>
      <c r="BD98" s="86" t="str">
        <f>REPLACE(INDEX(GroupVertices[Group],MATCH(Edges[[#This Row],[Vertex 1]],GroupVertices[Vertex],0)),1,1,"")</f>
        <v>15</v>
      </c>
      <c r="BE98" s="86" t="str">
        <f>REPLACE(INDEX(GroupVertices[Group],MATCH(Edges[[#This Row],[Vertex 2]],GroupVertices[Vertex],0)),1,1,"")</f>
        <v>15</v>
      </c>
      <c r="BF98" s="48"/>
      <c r="BG98" s="49"/>
      <c r="BH98" s="48"/>
      <c r="BI98" s="49"/>
      <c r="BJ98" s="48"/>
      <c r="BK98" s="49"/>
      <c r="BL98" s="48"/>
      <c r="BM98" s="49"/>
      <c r="BN98" s="48"/>
    </row>
    <row r="99" spans="1:66" ht="15">
      <c r="A99" s="65" t="s">
        <v>279</v>
      </c>
      <c r="B99" s="65" t="s">
        <v>407</v>
      </c>
      <c r="C99" s="66" t="s">
        <v>4023</v>
      </c>
      <c r="D99" s="67">
        <v>3</v>
      </c>
      <c r="E99" s="66" t="s">
        <v>132</v>
      </c>
      <c r="F99" s="69">
        <v>32</v>
      </c>
      <c r="G99" s="66"/>
      <c r="H99" s="70"/>
      <c r="I99" s="71"/>
      <c r="J99" s="71"/>
      <c r="K99" s="34" t="s">
        <v>65</v>
      </c>
      <c r="L99" s="72">
        <v>99</v>
      </c>
      <c r="M99" s="72"/>
      <c r="N99" s="73"/>
      <c r="O99" s="87" t="s">
        <v>449</v>
      </c>
      <c r="P99" s="90">
        <v>43689.406851851854</v>
      </c>
      <c r="Q99" s="87" t="s">
        <v>479</v>
      </c>
      <c r="R99" s="87"/>
      <c r="S99" s="87"/>
      <c r="T99" s="87"/>
      <c r="U99" s="87"/>
      <c r="V99" s="92" t="s">
        <v>723</v>
      </c>
      <c r="W99" s="90">
        <v>43689.406851851854</v>
      </c>
      <c r="X99" s="96">
        <v>43689</v>
      </c>
      <c r="Y99" s="99" t="s">
        <v>845</v>
      </c>
      <c r="Z99" s="92" t="s">
        <v>1083</v>
      </c>
      <c r="AA99" s="87"/>
      <c r="AB99" s="87"/>
      <c r="AC99" s="99" t="s">
        <v>1329</v>
      </c>
      <c r="AD99" s="99" t="s">
        <v>1539</v>
      </c>
      <c r="AE99" s="87" t="b">
        <v>0</v>
      </c>
      <c r="AF99" s="87">
        <v>2</v>
      </c>
      <c r="AG99" s="99" t="s">
        <v>1575</v>
      </c>
      <c r="AH99" s="87" t="b">
        <v>0</v>
      </c>
      <c r="AI99" s="87" t="s">
        <v>1595</v>
      </c>
      <c r="AJ99" s="87"/>
      <c r="AK99" s="99" t="s">
        <v>1564</v>
      </c>
      <c r="AL99" s="87" t="b">
        <v>0</v>
      </c>
      <c r="AM99" s="87">
        <v>0</v>
      </c>
      <c r="AN99" s="99" t="s">
        <v>1564</v>
      </c>
      <c r="AO99" s="87" t="s">
        <v>1605</v>
      </c>
      <c r="AP99" s="87" t="b">
        <v>0</v>
      </c>
      <c r="AQ99" s="99" t="s">
        <v>1539</v>
      </c>
      <c r="AR99" s="87" t="s">
        <v>197</v>
      </c>
      <c r="AS99" s="87">
        <v>0</v>
      </c>
      <c r="AT99" s="87">
        <v>0</v>
      </c>
      <c r="AU99" s="87"/>
      <c r="AV99" s="87"/>
      <c r="AW99" s="87"/>
      <c r="AX99" s="87"/>
      <c r="AY99" s="87"/>
      <c r="AZ99" s="87"/>
      <c r="BA99" s="87"/>
      <c r="BB99" s="87"/>
      <c r="BC99">
        <v>1</v>
      </c>
      <c r="BD99" s="86" t="str">
        <f>REPLACE(INDEX(GroupVertices[Group],MATCH(Edges[[#This Row],[Vertex 1]],GroupVertices[Vertex],0)),1,1,"")</f>
        <v>15</v>
      </c>
      <c r="BE99" s="86" t="str">
        <f>REPLACE(INDEX(GroupVertices[Group],MATCH(Edges[[#This Row],[Vertex 2]],GroupVertices[Vertex],0)),1,1,"")</f>
        <v>15</v>
      </c>
      <c r="BF99" s="48">
        <v>0</v>
      </c>
      <c r="BG99" s="49">
        <v>0</v>
      </c>
      <c r="BH99" s="48">
        <v>0</v>
      </c>
      <c r="BI99" s="49">
        <v>0</v>
      </c>
      <c r="BJ99" s="48">
        <v>0</v>
      </c>
      <c r="BK99" s="49">
        <v>0</v>
      </c>
      <c r="BL99" s="48">
        <v>32</v>
      </c>
      <c r="BM99" s="49">
        <v>100</v>
      </c>
      <c r="BN99" s="48">
        <v>32</v>
      </c>
    </row>
    <row r="100" spans="1:66" ht="15">
      <c r="A100" s="65" t="s">
        <v>280</v>
      </c>
      <c r="B100" s="65" t="s">
        <v>296</v>
      </c>
      <c r="C100" s="66" t="s">
        <v>4023</v>
      </c>
      <c r="D100" s="67">
        <v>3</v>
      </c>
      <c r="E100" s="66" t="s">
        <v>132</v>
      </c>
      <c r="F100" s="69">
        <v>32</v>
      </c>
      <c r="G100" s="66"/>
      <c r="H100" s="70"/>
      <c r="I100" s="71"/>
      <c r="J100" s="71"/>
      <c r="K100" s="34" t="s">
        <v>65</v>
      </c>
      <c r="L100" s="72">
        <v>100</v>
      </c>
      <c r="M100" s="72"/>
      <c r="N100" s="73"/>
      <c r="O100" s="87" t="s">
        <v>450</v>
      </c>
      <c r="P100" s="90">
        <v>43689.423726851855</v>
      </c>
      <c r="Q100" s="87" t="s">
        <v>467</v>
      </c>
      <c r="R100" s="87"/>
      <c r="S100" s="87"/>
      <c r="T100" s="87"/>
      <c r="U100" s="87"/>
      <c r="V100" s="92" t="s">
        <v>724</v>
      </c>
      <c r="W100" s="90">
        <v>43689.423726851855</v>
      </c>
      <c r="X100" s="96">
        <v>43689</v>
      </c>
      <c r="Y100" s="99" t="s">
        <v>846</v>
      </c>
      <c r="Z100" s="92" t="s">
        <v>1084</v>
      </c>
      <c r="AA100" s="87"/>
      <c r="AB100" s="87"/>
      <c r="AC100" s="99" t="s">
        <v>1330</v>
      </c>
      <c r="AD100" s="87"/>
      <c r="AE100" s="87" t="b">
        <v>0</v>
      </c>
      <c r="AF100" s="87">
        <v>0</v>
      </c>
      <c r="AG100" s="99" t="s">
        <v>1564</v>
      </c>
      <c r="AH100" s="87" t="b">
        <v>0</v>
      </c>
      <c r="AI100" s="87" t="s">
        <v>1598</v>
      </c>
      <c r="AJ100" s="87"/>
      <c r="AK100" s="99" t="s">
        <v>1564</v>
      </c>
      <c r="AL100" s="87" t="b">
        <v>0</v>
      </c>
      <c r="AM100" s="87">
        <v>24</v>
      </c>
      <c r="AN100" s="99" t="s">
        <v>1347</v>
      </c>
      <c r="AO100" s="87" t="s">
        <v>1604</v>
      </c>
      <c r="AP100" s="87" t="b">
        <v>0</v>
      </c>
      <c r="AQ100" s="99" t="s">
        <v>1347</v>
      </c>
      <c r="AR100" s="87" t="s">
        <v>197</v>
      </c>
      <c r="AS100" s="87">
        <v>0</v>
      </c>
      <c r="AT100" s="87">
        <v>0</v>
      </c>
      <c r="AU100" s="87"/>
      <c r="AV100" s="87"/>
      <c r="AW100" s="87"/>
      <c r="AX100" s="87"/>
      <c r="AY100" s="87"/>
      <c r="AZ100" s="87"/>
      <c r="BA100" s="87"/>
      <c r="BB100" s="87"/>
      <c r="BC100">
        <v>1</v>
      </c>
      <c r="BD100" s="86" t="str">
        <f>REPLACE(INDEX(GroupVertices[Group],MATCH(Edges[[#This Row],[Vertex 1]],GroupVertices[Vertex],0)),1,1,"")</f>
        <v>1</v>
      </c>
      <c r="BE100" s="86" t="str">
        <f>REPLACE(INDEX(GroupVertices[Group],MATCH(Edges[[#This Row],[Vertex 2]],GroupVertices[Vertex],0)),1,1,"")</f>
        <v>1</v>
      </c>
      <c r="BF100" s="48">
        <v>0</v>
      </c>
      <c r="BG100" s="49">
        <v>0</v>
      </c>
      <c r="BH100" s="48">
        <v>0</v>
      </c>
      <c r="BI100" s="49">
        <v>0</v>
      </c>
      <c r="BJ100" s="48">
        <v>0</v>
      </c>
      <c r="BK100" s="49">
        <v>0</v>
      </c>
      <c r="BL100" s="48">
        <v>39</v>
      </c>
      <c r="BM100" s="49">
        <v>100</v>
      </c>
      <c r="BN100" s="48">
        <v>39</v>
      </c>
    </row>
    <row r="101" spans="1:66" ht="15">
      <c r="A101" s="65" t="s">
        <v>281</v>
      </c>
      <c r="B101" s="65" t="s">
        <v>296</v>
      </c>
      <c r="C101" s="66" t="s">
        <v>4023</v>
      </c>
      <c r="D101" s="67">
        <v>3</v>
      </c>
      <c r="E101" s="66" t="s">
        <v>132</v>
      </c>
      <c r="F101" s="69">
        <v>32</v>
      </c>
      <c r="G101" s="66"/>
      <c r="H101" s="70"/>
      <c r="I101" s="71"/>
      <c r="J101" s="71"/>
      <c r="K101" s="34" t="s">
        <v>65</v>
      </c>
      <c r="L101" s="72">
        <v>101</v>
      </c>
      <c r="M101" s="72"/>
      <c r="N101" s="73"/>
      <c r="O101" s="87" t="s">
        <v>450</v>
      </c>
      <c r="P101" s="90">
        <v>43689.67016203704</v>
      </c>
      <c r="Q101" s="87" t="s">
        <v>467</v>
      </c>
      <c r="R101" s="87"/>
      <c r="S101" s="87"/>
      <c r="T101" s="87"/>
      <c r="U101" s="87"/>
      <c r="V101" s="92" t="s">
        <v>725</v>
      </c>
      <c r="W101" s="90">
        <v>43689.67016203704</v>
      </c>
      <c r="X101" s="96">
        <v>43689</v>
      </c>
      <c r="Y101" s="99" t="s">
        <v>847</v>
      </c>
      <c r="Z101" s="92" t="s">
        <v>1085</v>
      </c>
      <c r="AA101" s="87"/>
      <c r="AB101" s="87"/>
      <c r="AC101" s="99" t="s">
        <v>1331</v>
      </c>
      <c r="AD101" s="87"/>
      <c r="AE101" s="87" t="b">
        <v>0</v>
      </c>
      <c r="AF101" s="87">
        <v>0</v>
      </c>
      <c r="AG101" s="99" t="s">
        <v>1564</v>
      </c>
      <c r="AH101" s="87" t="b">
        <v>0</v>
      </c>
      <c r="AI101" s="87" t="s">
        <v>1598</v>
      </c>
      <c r="AJ101" s="87"/>
      <c r="AK101" s="99" t="s">
        <v>1564</v>
      </c>
      <c r="AL101" s="87" t="b">
        <v>0</v>
      </c>
      <c r="AM101" s="87">
        <v>24</v>
      </c>
      <c r="AN101" s="99" t="s">
        <v>1347</v>
      </c>
      <c r="AO101" s="87" t="s">
        <v>1604</v>
      </c>
      <c r="AP101" s="87" t="b">
        <v>0</v>
      </c>
      <c r="AQ101" s="99" t="s">
        <v>1347</v>
      </c>
      <c r="AR101" s="87" t="s">
        <v>197</v>
      </c>
      <c r="AS101" s="87">
        <v>0</v>
      </c>
      <c r="AT101" s="87">
        <v>0</v>
      </c>
      <c r="AU101" s="87"/>
      <c r="AV101" s="87"/>
      <c r="AW101" s="87"/>
      <c r="AX101" s="87"/>
      <c r="AY101" s="87"/>
      <c r="AZ101" s="87"/>
      <c r="BA101" s="87"/>
      <c r="BB101" s="87"/>
      <c r="BC101">
        <v>1</v>
      </c>
      <c r="BD101" s="86" t="str">
        <f>REPLACE(INDEX(GroupVertices[Group],MATCH(Edges[[#This Row],[Vertex 1]],GroupVertices[Vertex],0)),1,1,"")</f>
        <v>1</v>
      </c>
      <c r="BE101" s="86" t="str">
        <f>REPLACE(INDEX(GroupVertices[Group],MATCH(Edges[[#This Row],[Vertex 2]],GroupVertices[Vertex],0)),1,1,"")</f>
        <v>1</v>
      </c>
      <c r="BF101" s="48">
        <v>0</v>
      </c>
      <c r="BG101" s="49">
        <v>0</v>
      </c>
      <c r="BH101" s="48">
        <v>0</v>
      </c>
      <c r="BI101" s="49">
        <v>0</v>
      </c>
      <c r="BJ101" s="48">
        <v>0</v>
      </c>
      <c r="BK101" s="49">
        <v>0</v>
      </c>
      <c r="BL101" s="48">
        <v>39</v>
      </c>
      <c r="BM101" s="49">
        <v>100</v>
      </c>
      <c r="BN101" s="48">
        <v>39</v>
      </c>
    </row>
    <row r="102" spans="1:66" ht="15">
      <c r="A102" s="65" t="s">
        <v>282</v>
      </c>
      <c r="B102" s="65" t="s">
        <v>302</v>
      </c>
      <c r="C102" s="66" t="s">
        <v>4023</v>
      </c>
      <c r="D102" s="67">
        <v>3</v>
      </c>
      <c r="E102" s="66" t="s">
        <v>132</v>
      </c>
      <c r="F102" s="69">
        <v>32</v>
      </c>
      <c r="G102" s="66"/>
      <c r="H102" s="70"/>
      <c r="I102" s="71"/>
      <c r="J102" s="71"/>
      <c r="K102" s="34" t="s">
        <v>65</v>
      </c>
      <c r="L102" s="72">
        <v>102</v>
      </c>
      <c r="M102" s="72"/>
      <c r="N102" s="73"/>
      <c r="O102" s="87" t="s">
        <v>450</v>
      </c>
      <c r="P102" s="90">
        <v>43689.723645833335</v>
      </c>
      <c r="Q102" s="87" t="s">
        <v>480</v>
      </c>
      <c r="R102" s="87"/>
      <c r="S102" s="87"/>
      <c r="T102" s="87"/>
      <c r="U102" s="87"/>
      <c r="V102" s="92" t="s">
        <v>726</v>
      </c>
      <c r="W102" s="90">
        <v>43689.723645833335</v>
      </c>
      <c r="X102" s="96">
        <v>43689</v>
      </c>
      <c r="Y102" s="99" t="s">
        <v>848</v>
      </c>
      <c r="Z102" s="92" t="s">
        <v>1086</v>
      </c>
      <c r="AA102" s="87"/>
      <c r="AB102" s="87"/>
      <c r="AC102" s="99" t="s">
        <v>1332</v>
      </c>
      <c r="AD102" s="87"/>
      <c r="AE102" s="87" t="b">
        <v>0</v>
      </c>
      <c r="AF102" s="87">
        <v>0</v>
      </c>
      <c r="AG102" s="99" t="s">
        <v>1564</v>
      </c>
      <c r="AH102" s="87" t="b">
        <v>0</v>
      </c>
      <c r="AI102" s="87" t="s">
        <v>1598</v>
      </c>
      <c r="AJ102" s="87"/>
      <c r="AK102" s="99" t="s">
        <v>1564</v>
      </c>
      <c r="AL102" s="87" t="b">
        <v>0</v>
      </c>
      <c r="AM102" s="87">
        <v>14</v>
      </c>
      <c r="AN102" s="99" t="s">
        <v>1356</v>
      </c>
      <c r="AO102" s="87" t="s">
        <v>1608</v>
      </c>
      <c r="AP102" s="87" t="b">
        <v>0</v>
      </c>
      <c r="AQ102" s="99" t="s">
        <v>1356</v>
      </c>
      <c r="AR102" s="87" t="s">
        <v>197</v>
      </c>
      <c r="AS102" s="87">
        <v>0</v>
      </c>
      <c r="AT102" s="87">
        <v>0</v>
      </c>
      <c r="AU102" s="87"/>
      <c r="AV102" s="87"/>
      <c r="AW102" s="87"/>
      <c r="AX102" s="87"/>
      <c r="AY102" s="87"/>
      <c r="AZ102" s="87"/>
      <c r="BA102" s="87"/>
      <c r="BB102" s="87"/>
      <c r="BC102">
        <v>1</v>
      </c>
      <c r="BD102" s="86" t="str">
        <f>REPLACE(INDEX(GroupVertices[Group],MATCH(Edges[[#This Row],[Vertex 1]],GroupVertices[Vertex],0)),1,1,"")</f>
        <v>6</v>
      </c>
      <c r="BE102" s="86" t="str">
        <f>REPLACE(INDEX(GroupVertices[Group],MATCH(Edges[[#This Row],[Vertex 2]],GroupVertices[Vertex],0)),1,1,"")</f>
        <v>6</v>
      </c>
      <c r="BF102" s="48">
        <v>0</v>
      </c>
      <c r="BG102" s="49">
        <v>0</v>
      </c>
      <c r="BH102" s="48">
        <v>0</v>
      </c>
      <c r="BI102" s="49">
        <v>0</v>
      </c>
      <c r="BJ102" s="48">
        <v>0</v>
      </c>
      <c r="BK102" s="49">
        <v>0</v>
      </c>
      <c r="BL102" s="48">
        <v>41</v>
      </c>
      <c r="BM102" s="49">
        <v>100</v>
      </c>
      <c r="BN102" s="48">
        <v>41</v>
      </c>
    </row>
    <row r="103" spans="1:66" ht="15">
      <c r="A103" s="65" t="s">
        <v>283</v>
      </c>
      <c r="B103" s="65" t="s">
        <v>302</v>
      </c>
      <c r="C103" s="66" t="s">
        <v>4023</v>
      </c>
      <c r="D103" s="67">
        <v>3</v>
      </c>
      <c r="E103" s="66" t="s">
        <v>132</v>
      </c>
      <c r="F103" s="69">
        <v>32</v>
      </c>
      <c r="G103" s="66"/>
      <c r="H103" s="70"/>
      <c r="I103" s="71"/>
      <c r="J103" s="71"/>
      <c r="K103" s="34" t="s">
        <v>65</v>
      </c>
      <c r="L103" s="72">
        <v>103</v>
      </c>
      <c r="M103" s="72"/>
      <c r="N103" s="73"/>
      <c r="O103" s="87" t="s">
        <v>450</v>
      </c>
      <c r="P103" s="90">
        <v>43689.72572916667</v>
      </c>
      <c r="Q103" s="87" t="s">
        <v>480</v>
      </c>
      <c r="R103" s="87"/>
      <c r="S103" s="87"/>
      <c r="T103" s="87"/>
      <c r="U103" s="87"/>
      <c r="V103" s="92" t="s">
        <v>727</v>
      </c>
      <c r="W103" s="90">
        <v>43689.72572916667</v>
      </c>
      <c r="X103" s="96">
        <v>43689</v>
      </c>
      <c r="Y103" s="99" t="s">
        <v>849</v>
      </c>
      <c r="Z103" s="92" t="s">
        <v>1087</v>
      </c>
      <c r="AA103" s="87"/>
      <c r="AB103" s="87"/>
      <c r="AC103" s="99" t="s">
        <v>1333</v>
      </c>
      <c r="AD103" s="87"/>
      <c r="AE103" s="87" t="b">
        <v>0</v>
      </c>
      <c r="AF103" s="87">
        <v>0</v>
      </c>
      <c r="AG103" s="99" t="s">
        <v>1564</v>
      </c>
      <c r="AH103" s="87" t="b">
        <v>0</v>
      </c>
      <c r="AI103" s="87" t="s">
        <v>1598</v>
      </c>
      <c r="AJ103" s="87"/>
      <c r="AK103" s="99" t="s">
        <v>1564</v>
      </c>
      <c r="AL103" s="87" t="b">
        <v>0</v>
      </c>
      <c r="AM103" s="87">
        <v>14</v>
      </c>
      <c r="AN103" s="99" t="s">
        <v>1356</v>
      </c>
      <c r="AO103" s="87" t="s">
        <v>1604</v>
      </c>
      <c r="AP103" s="87" t="b">
        <v>0</v>
      </c>
      <c r="AQ103" s="99" t="s">
        <v>1356</v>
      </c>
      <c r="AR103" s="87" t="s">
        <v>197</v>
      </c>
      <c r="AS103" s="87">
        <v>0</v>
      </c>
      <c r="AT103" s="87">
        <v>0</v>
      </c>
      <c r="AU103" s="87"/>
      <c r="AV103" s="87"/>
      <c r="AW103" s="87"/>
      <c r="AX103" s="87"/>
      <c r="AY103" s="87"/>
      <c r="AZ103" s="87"/>
      <c r="BA103" s="87"/>
      <c r="BB103" s="87"/>
      <c r="BC103">
        <v>1</v>
      </c>
      <c r="BD103" s="86" t="str">
        <f>REPLACE(INDEX(GroupVertices[Group],MATCH(Edges[[#This Row],[Vertex 1]],GroupVertices[Vertex],0)),1,1,"")</f>
        <v>6</v>
      </c>
      <c r="BE103" s="86" t="str">
        <f>REPLACE(INDEX(GroupVertices[Group],MATCH(Edges[[#This Row],[Vertex 2]],GroupVertices[Vertex],0)),1,1,"")</f>
        <v>6</v>
      </c>
      <c r="BF103" s="48">
        <v>0</v>
      </c>
      <c r="BG103" s="49">
        <v>0</v>
      </c>
      <c r="BH103" s="48">
        <v>0</v>
      </c>
      <c r="BI103" s="49">
        <v>0</v>
      </c>
      <c r="BJ103" s="48">
        <v>0</v>
      </c>
      <c r="BK103" s="49">
        <v>0</v>
      </c>
      <c r="BL103" s="48">
        <v>41</v>
      </c>
      <c r="BM103" s="49">
        <v>100</v>
      </c>
      <c r="BN103" s="48">
        <v>41</v>
      </c>
    </row>
    <row r="104" spans="1:66" ht="15">
      <c r="A104" s="65" t="s">
        <v>284</v>
      </c>
      <c r="B104" s="65" t="s">
        <v>296</v>
      </c>
      <c r="C104" s="66" t="s">
        <v>4023</v>
      </c>
      <c r="D104" s="67">
        <v>3</v>
      </c>
      <c r="E104" s="66" t="s">
        <v>132</v>
      </c>
      <c r="F104" s="69">
        <v>32</v>
      </c>
      <c r="G104" s="66"/>
      <c r="H104" s="70"/>
      <c r="I104" s="71"/>
      <c r="J104" s="71"/>
      <c r="K104" s="34" t="s">
        <v>65</v>
      </c>
      <c r="L104" s="72">
        <v>104</v>
      </c>
      <c r="M104" s="72"/>
      <c r="N104" s="73"/>
      <c r="O104" s="87" t="s">
        <v>450</v>
      </c>
      <c r="P104" s="90">
        <v>43689.73333333333</v>
      </c>
      <c r="Q104" s="87" t="s">
        <v>467</v>
      </c>
      <c r="R104" s="87"/>
      <c r="S104" s="87"/>
      <c r="T104" s="87"/>
      <c r="U104" s="87"/>
      <c r="V104" s="92" t="s">
        <v>728</v>
      </c>
      <c r="W104" s="90">
        <v>43689.73333333333</v>
      </c>
      <c r="X104" s="96">
        <v>43689</v>
      </c>
      <c r="Y104" s="99" t="s">
        <v>850</v>
      </c>
      <c r="Z104" s="92" t="s">
        <v>1088</v>
      </c>
      <c r="AA104" s="87"/>
      <c r="AB104" s="87"/>
      <c r="AC104" s="99" t="s">
        <v>1334</v>
      </c>
      <c r="AD104" s="87"/>
      <c r="AE104" s="87" t="b">
        <v>0</v>
      </c>
      <c r="AF104" s="87">
        <v>0</v>
      </c>
      <c r="AG104" s="99" t="s">
        <v>1564</v>
      </c>
      <c r="AH104" s="87" t="b">
        <v>0</v>
      </c>
      <c r="AI104" s="87" t="s">
        <v>1598</v>
      </c>
      <c r="AJ104" s="87"/>
      <c r="AK104" s="99" t="s">
        <v>1564</v>
      </c>
      <c r="AL104" s="87" t="b">
        <v>0</v>
      </c>
      <c r="AM104" s="87">
        <v>24</v>
      </c>
      <c r="AN104" s="99" t="s">
        <v>1347</v>
      </c>
      <c r="AO104" s="87" t="s">
        <v>1604</v>
      </c>
      <c r="AP104" s="87" t="b">
        <v>0</v>
      </c>
      <c r="AQ104" s="99" t="s">
        <v>1347</v>
      </c>
      <c r="AR104" s="87" t="s">
        <v>197</v>
      </c>
      <c r="AS104" s="87">
        <v>0</v>
      </c>
      <c r="AT104" s="87">
        <v>0</v>
      </c>
      <c r="AU104" s="87"/>
      <c r="AV104" s="87"/>
      <c r="AW104" s="87"/>
      <c r="AX104" s="87"/>
      <c r="AY104" s="87"/>
      <c r="AZ104" s="87"/>
      <c r="BA104" s="87"/>
      <c r="BB104" s="87"/>
      <c r="BC104">
        <v>1</v>
      </c>
      <c r="BD104" s="86" t="str">
        <f>REPLACE(INDEX(GroupVertices[Group],MATCH(Edges[[#This Row],[Vertex 1]],GroupVertices[Vertex],0)),1,1,"")</f>
        <v>1</v>
      </c>
      <c r="BE104" s="86" t="str">
        <f>REPLACE(INDEX(GroupVertices[Group],MATCH(Edges[[#This Row],[Vertex 2]],GroupVertices[Vertex],0)),1,1,"")</f>
        <v>1</v>
      </c>
      <c r="BF104" s="48">
        <v>0</v>
      </c>
      <c r="BG104" s="49">
        <v>0</v>
      </c>
      <c r="BH104" s="48">
        <v>0</v>
      </c>
      <c r="BI104" s="49">
        <v>0</v>
      </c>
      <c r="BJ104" s="48">
        <v>0</v>
      </c>
      <c r="BK104" s="49">
        <v>0</v>
      </c>
      <c r="BL104" s="48">
        <v>39</v>
      </c>
      <c r="BM104" s="49">
        <v>100</v>
      </c>
      <c r="BN104" s="48">
        <v>39</v>
      </c>
    </row>
    <row r="105" spans="1:66" ht="15">
      <c r="A105" s="65" t="s">
        <v>285</v>
      </c>
      <c r="B105" s="65" t="s">
        <v>302</v>
      </c>
      <c r="C105" s="66" t="s">
        <v>4023</v>
      </c>
      <c r="D105" s="67">
        <v>3</v>
      </c>
      <c r="E105" s="66" t="s">
        <v>132</v>
      </c>
      <c r="F105" s="69">
        <v>32</v>
      </c>
      <c r="G105" s="66"/>
      <c r="H105" s="70"/>
      <c r="I105" s="71"/>
      <c r="J105" s="71"/>
      <c r="K105" s="34" t="s">
        <v>65</v>
      </c>
      <c r="L105" s="72">
        <v>105</v>
      </c>
      <c r="M105" s="72"/>
      <c r="N105" s="73"/>
      <c r="O105" s="87" t="s">
        <v>450</v>
      </c>
      <c r="P105" s="90">
        <v>43689.75204861111</v>
      </c>
      <c r="Q105" s="87" t="s">
        <v>480</v>
      </c>
      <c r="R105" s="87"/>
      <c r="S105" s="87"/>
      <c r="T105" s="87"/>
      <c r="U105" s="87"/>
      <c r="V105" s="92" t="s">
        <v>729</v>
      </c>
      <c r="W105" s="90">
        <v>43689.75204861111</v>
      </c>
      <c r="X105" s="96">
        <v>43689</v>
      </c>
      <c r="Y105" s="99" t="s">
        <v>851</v>
      </c>
      <c r="Z105" s="92" t="s">
        <v>1089</v>
      </c>
      <c r="AA105" s="87"/>
      <c r="AB105" s="87"/>
      <c r="AC105" s="99" t="s">
        <v>1335</v>
      </c>
      <c r="AD105" s="87"/>
      <c r="AE105" s="87" t="b">
        <v>0</v>
      </c>
      <c r="AF105" s="87">
        <v>0</v>
      </c>
      <c r="AG105" s="99" t="s">
        <v>1564</v>
      </c>
      <c r="AH105" s="87" t="b">
        <v>0</v>
      </c>
      <c r="AI105" s="87" t="s">
        <v>1598</v>
      </c>
      <c r="AJ105" s="87"/>
      <c r="AK105" s="99" t="s">
        <v>1564</v>
      </c>
      <c r="AL105" s="87" t="b">
        <v>0</v>
      </c>
      <c r="AM105" s="87">
        <v>14</v>
      </c>
      <c r="AN105" s="99" t="s">
        <v>1356</v>
      </c>
      <c r="AO105" s="87" t="s">
        <v>1604</v>
      </c>
      <c r="AP105" s="87" t="b">
        <v>0</v>
      </c>
      <c r="AQ105" s="99" t="s">
        <v>1356</v>
      </c>
      <c r="AR105" s="87" t="s">
        <v>197</v>
      </c>
      <c r="AS105" s="87">
        <v>0</v>
      </c>
      <c r="AT105" s="87">
        <v>0</v>
      </c>
      <c r="AU105" s="87"/>
      <c r="AV105" s="87"/>
      <c r="AW105" s="87"/>
      <c r="AX105" s="87"/>
      <c r="AY105" s="87"/>
      <c r="AZ105" s="87"/>
      <c r="BA105" s="87"/>
      <c r="BB105" s="87"/>
      <c r="BC105">
        <v>1</v>
      </c>
      <c r="BD105" s="86" t="str">
        <f>REPLACE(INDEX(GroupVertices[Group],MATCH(Edges[[#This Row],[Vertex 1]],GroupVertices[Vertex],0)),1,1,"")</f>
        <v>6</v>
      </c>
      <c r="BE105" s="86" t="str">
        <f>REPLACE(INDEX(GroupVertices[Group],MATCH(Edges[[#This Row],[Vertex 2]],GroupVertices[Vertex],0)),1,1,"")</f>
        <v>6</v>
      </c>
      <c r="BF105" s="48">
        <v>0</v>
      </c>
      <c r="BG105" s="49">
        <v>0</v>
      </c>
      <c r="BH105" s="48">
        <v>0</v>
      </c>
      <c r="BI105" s="49">
        <v>0</v>
      </c>
      <c r="BJ105" s="48">
        <v>0</v>
      </c>
      <c r="BK105" s="49">
        <v>0</v>
      </c>
      <c r="BL105" s="48">
        <v>41</v>
      </c>
      <c r="BM105" s="49">
        <v>100</v>
      </c>
      <c r="BN105" s="48">
        <v>41</v>
      </c>
    </row>
    <row r="106" spans="1:66" ht="15">
      <c r="A106" s="65" t="s">
        <v>286</v>
      </c>
      <c r="B106" s="65" t="s">
        <v>296</v>
      </c>
      <c r="C106" s="66" t="s">
        <v>4023</v>
      </c>
      <c r="D106" s="67">
        <v>3</v>
      </c>
      <c r="E106" s="66" t="s">
        <v>132</v>
      </c>
      <c r="F106" s="69">
        <v>32</v>
      </c>
      <c r="G106" s="66"/>
      <c r="H106" s="70"/>
      <c r="I106" s="71"/>
      <c r="J106" s="71"/>
      <c r="K106" s="34" t="s">
        <v>65</v>
      </c>
      <c r="L106" s="72">
        <v>106</v>
      </c>
      <c r="M106" s="72"/>
      <c r="N106" s="73"/>
      <c r="O106" s="87" t="s">
        <v>450</v>
      </c>
      <c r="P106" s="90">
        <v>43688.85024305555</v>
      </c>
      <c r="Q106" s="87" t="s">
        <v>467</v>
      </c>
      <c r="R106" s="87"/>
      <c r="S106" s="87"/>
      <c r="T106" s="87"/>
      <c r="U106" s="87"/>
      <c r="V106" s="92" t="s">
        <v>730</v>
      </c>
      <c r="W106" s="90">
        <v>43688.85024305555</v>
      </c>
      <c r="X106" s="96">
        <v>43688</v>
      </c>
      <c r="Y106" s="99" t="s">
        <v>852</v>
      </c>
      <c r="Z106" s="92" t="s">
        <v>1090</v>
      </c>
      <c r="AA106" s="87"/>
      <c r="AB106" s="87"/>
      <c r="AC106" s="99" t="s">
        <v>1336</v>
      </c>
      <c r="AD106" s="87"/>
      <c r="AE106" s="87" t="b">
        <v>0</v>
      </c>
      <c r="AF106" s="87">
        <v>0</v>
      </c>
      <c r="AG106" s="99" t="s">
        <v>1564</v>
      </c>
      <c r="AH106" s="87" t="b">
        <v>0</v>
      </c>
      <c r="AI106" s="87" t="s">
        <v>1598</v>
      </c>
      <c r="AJ106" s="87"/>
      <c r="AK106" s="99" t="s">
        <v>1564</v>
      </c>
      <c r="AL106" s="87" t="b">
        <v>0</v>
      </c>
      <c r="AM106" s="87">
        <v>24</v>
      </c>
      <c r="AN106" s="99" t="s">
        <v>1347</v>
      </c>
      <c r="AO106" s="87" t="s">
        <v>1608</v>
      </c>
      <c r="AP106" s="87" t="b">
        <v>0</v>
      </c>
      <c r="AQ106" s="99" t="s">
        <v>1347</v>
      </c>
      <c r="AR106" s="87" t="s">
        <v>197</v>
      </c>
      <c r="AS106" s="87">
        <v>0</v>
      </c>
      <c r="AT106" s="87">
        <v>0</v>
      </c>
      <c r="AU106" s="87"/>
      <c r="AV106" s="87"/>
      <c r="AW106" s="87"/>
      <c r="AX106" s="87"/>
      <c r="AY106" s="87"/>
      <c r="AZ106" s="87"/>
      <c r="BA106" s="87"/>
      <c r="BB106" s="87"/>
      <c r="BC106">
        <v>1</v>
      </c>
      <c r="BD106" s="86" t="str">
        <f>REPLACE(INDEX(GroupVertices[Group],MATCH(Edges[[#This Row],[Vertex 1]],GroupVertices[Vertex],0)),1,1,"")</f>
        <v>6</v>
      </c>
      <c r="BE106" s="86" t="str">
        <f>REPLACE(INDEX(GroupVertices[Group],MATCH(Edges[[#This Row],[Vertex 2]],GroupVertices[Vertex],0)),1,1,"")</f>
        <v>1</v>
      </c>
      <c r="BF106" s="48">
        <v>0</v>
      </c>
      <c r="BG106" s="49">
        <v>0</v>
      </c>
      <c r="BH106" s="48">
        <v>0</v>
      </c>
      <c r="BI106" s="49">
        <v>0</v>
      </c>
      <c r="BJ106" s="48">
        <v>0</v>
      </c>
      <c r="BK106" s="49">
        <v>0</v>
      </c>
      <c r="BL106" s="48">
        <v>39</v>
      </c>
      <c r="BM106" s="49">
        <v>100</v>
      </c>
      <c r="BN106" s="48">
        <v>39</v>
      </c>
    </row>
    <row r="107" spans="1:66" ht="15">
      <c r="A107" s="65" t="s">
        <v>286</v>
      </c>
      <c r="B107" s="65" t="s">
        <v>302</v>
      </c>
      <c r="C107" s="66" t="s">
        <v>4023</v>
      </c>
      <c r="D107" s="67">
        <v>3</v>
      </c>
      <c r="E107" s="66" t="s">
        <v>132</v>
      </c>
      <c r="F107" s="69">
        <v>32</v>
      </c>
      <c r="G107" s="66"/>
      <c r="H107" s="70"/>
      <c r="I107" s="71"/>
      <c r="J107" s="71"/>
      <c r="K107" s="34" t="s">
        <v>65</v>
      </c>
      <c r="L107" s="72">
        <v>107</v>
      </c>
      <c r="M107" s="72"/>
      <c r="N107" s="73"/>
      <c r="O107" s="87" t="s">
        <v>450</v>
      </c>
      <c r="P107" s="90">
        <v>43689.805763888886</v>
      </c>
      <c r="Q107" s="87" t="s">
        <v>480</v>
      </c>
      <c r="R107" s="87"/>
      <c r="S107" s="87"/>
      <c r="T107" s="87"/>
      <c r="U107" s="87"/>
      <c r="V107" s="92" t="s">
        <v>730</v>
      </c>
      <c r="W107" s="90">
        <v>43689.805763888886</v>
      </c>
      <c r="X107" s="96">
        <v>43689</v>
      </c>
      <c r="Y107" s="99" t="s">
        <v>853</v>
      </c>
      <c r="Z107" s="92" t="s">
        <v>1091</v>
      </c>
      <c r="AA107" s="87"/>
      <c r="AB107" s="87"/>
      <c r="AC107" s="99" t="s">
        <v>1337</v>
      </c>
      <c r="AD107" s="87"/>
      <c r="AE107" s="87" t="b">
        <v>0</v>
      </c>
      <c r="AF107" s="87">
        <v>0</v>
      </c>
      <c r="AG107" s="99" t="s">
        <v>1564</v>
      </c>
      <c r="AH107" s="87" t="b">
        <v>0</v>
      </c>
      <c r="AI107" s="87" t="s">
        <v>1598</v>
      </c>
      <c r="AJ107" s="87"/>
      <c r="AK107" s="99" t="s">
        <v>1564</v>
      </c>
      <c r="AL107" s="87" t="b">
        <v>0</v>
      </c>
      <c r="AM107" s="87">
        <v>14</v>
      </c>
      <c r="AN107" s="99" t="s">
        <v>1356</v>
      </c>
      <c r="AO107" s="87" t="s">
        <v>1608</v>
      </c>
      <c r="AP107" s="87" t="b">
        <v>0</v>
      </c>
      <c r="AQ107" s="99" t="s">
        <v>1356</v>
      </c>
      <c r="AR107" s="87" t="s">
        <v>197</v>
      </c>
      <c r="AS107" s="87">
        <v>0</v>
      </c>
      <c r="AT107" s="87">
        <v>0</v>
      </c>
      <c r="AU107" s="87"/>
      <c r="AV107" s="87"/>
      <c r="AW107" s="87"/>
      <c r="AX107" s="87"/>
      <c r="AY107" s="87"/>
      <c r="AZ107" s="87"/>
      <c r="BA107" s="87"/>
      <c r="BB107" s="87"/>
      <c r="BC107">
        <v>1</v>
      </c>
      <c r="BD107" s="86" t="str">
        <f>REPLACE(INDEX(GroupVertices[Group],MATCH(Edges[[#This Row],[Vertex 1]],GroupVertices[Vertex],0)),1,1,"")</f>
        <v>6</v>
      </c>
      <c r="BE107" s="86" t="str">
        <f>REPLACE(INDEX(GroupVertices[Group],MATCH(Edges[[#This Row],[Vertex 2]],GroupVertices[Vertex],0)),1,1,"")</f>
        <v>6</v>
      </c>
      <c r="BF107" s="48">
        <v>0</v>
      </c>
      <c r="BG107" s="49">
        <v>0</v>
      </c>
      <c r="BH107" s="48">
        <v>0</v>
      </c>
      <c r="BI107" s="49">
        <v>0</v>
      </c>
      <c r="BJ107" s="48">
        <v>0</v>
      </c>
      <c r="BK107" s="49">
        <v>0</v>
      </c>
      <c r="BL107" s="48">
        <v>41</v>
      </c>
      <c r="BM107" s="49">
        <v>100</v>
      </c>
      <c r="BN107" s="48">
        <v>41</v>
      </c>
    </row>
    <row r="108" spans="1:66" ht="15">
      <c r="A108" s="65" t="s">
        <v>287</v>
      </c>
      <c r="B108" s="65" t="s">
        <v>302</v>
      </c>
      <c r="C108" s="66" t="s">
        <v>4023</v>
      </c>
      <c r="D108" s="67">
        <v>3</v>
      </c>
      <c r="E108" s="66" t="s">
        <v>132</v>
      </c>
      <c r="F108" s="69">
        <v>32</v>
      </c>
      <c r="G108" s="66"/>
      <c r="H108" s="70"/>
      <c r="I108" s="71"/>
      <c r="J108" s="71"/>
      <c r="K108" s="34" t="s">
        <v>65</v>
      </c>
      <c r="L108" s="72">
        <v>108</v>
      </c>
      <c r="M108" s="72"/>
      <c r="N108" s="73"/>
      <c r="O108" s="87" t="s">
        <v>450</v>
      </c>
      <c r="P108" s="90">
        <v>43689.81452546296</v>
      </c>
      <c r="Q108" s="87" t="s">
        <v>480</v>
      </c>
      <c r="R108" s="87"/>
      <c r="S108" s="87"/>
      <c r="T108" s="87"/>
      <c r="U108" s="87"/>
      <c r="V108" s="92" t="s">
        <v>731</v>
      </c>
      <c r="W108" s="90">
        <v>43689.81452546296</v>
      </c>
      <c r="X108" s="96">
        <v>43689</v>
      </c>
      <c r="Y108" s="99" t="s">
        <v>854</v>
      </c>
      <c r="Z108" s="92" t="s">
        <v>1092</v>
      </c>
      <c r="AA108" s="87"/>
      <c r="AB108" s="87"/>
      <c r="AC108" s="99" t="s">
        <v>1338</v>
      </c>
      <c r="AD108" s="87"/>
      <c r="AE108" s="87" t="b">
        <v>0</v>
      </c>
      <c r="AF108" s="87">
        <v>0</v>
      </c>
      <c r="AG108" s="99" t="s">
        <v>1564</v>
      </c>
      <c r="AH108" s="87" t="b">
        <v>0</v>
      </c>
      <c r="AI108" s="87" t="s">
        <v>1598</v>
      </c>
      <c r="AJ108" s="87"/>
      <c r="AK108" s="99" t="s">
        <v>1564</v>
      </c>
      <c r="AL108" s="87" t="b">
        <v>0</v>
      </c>
      <c r="AM108" s="87">
        <v>14</v>
      </c>
      <c r="AN108" s="99" t="s">
        <v>1356</v>
      </c>
      <c r="AO108" s="87" t="s">
        <v>1604</v>
      </c>
      <c r="AP108" s="87" t="b">
        <v>0</v>
      </c>
      <c r="AQ108" s="99" t="s">
        <v>1356</v>
      </c>
      <c r="AR108" s="87" t="s">
        <v>197</v>
      </c>
      <c r="AS108" s="87">
        <v>0</v>
      </c>
      <c r="AT108" s="87">
        <v>0</v>
      </c>
      <c r="AU108" s="87"/>
      <c r="AV108" s="87"/>
      <c r="AW108" s="87"/>
      <c r="AX108" s="87"/>
      <c r="AY108" s="87"/>
      <c r="AZ108" s="87"/>
      <c r="BA108" s="87"/>
      <c r="BB108" s="87"/>
      <c r="BC108">
        <v>1</v>
      </c>
      <c r="BD108" s="86" t="str">
        <f>REPLACE(INDEX(GroupVertices[Group],MATCH(Edges[[#This Row],[Vertex 1]],GroupVertices[Vertex],0)),1,1,"")</f>
        <v>6</v>
      </c>
      <c r="BE108" s="86" t="str">
        <f>REPLACE(INDEX(GroupVertices[Group],MATCH(Edges[[#This Row],[Vertex 2]],GroupVertices[Vertex],0)),1,1,"")</f>
        <v>6</v>
      </c>
      <c r="BF108" s="48">
        <v>0</v>
      </c>
      <c r="BG108" s="49">
        <v>0</v>
      </c>
      <c r="BH108" s="48">
        <v>0</v>
      </c>
      <c r="BI108" s="49">
        <v>0</v>
      </c>
      <c r="BJ108" s="48">
        <v>0</v>
      </c>
      <c r="BK108" s="49">
        <v>0</v>
      </c>
      <c r="BL108" s="48">
        <v>41</v>
      </c>
      <c r="BM108" s="49">
        <v>100</v>
      </c>
      <c r="BN108" s="48">
        <v>41</v>
      </c>
    </row>
    <row r="109" spans="1:66" ht="15">
      <c r="A109" s="65" t="s">
        <v>288</v>
      </c>
      <c r="B109" s="65" t="s">
        <v>302</v>
      </c>
      <c r="C109" s="66" t="s">
        <v>4023</v>
      </c>
      <c r="D109" s="67">
        <v>3</v>
      </c>
      <c r="E109" s="66" t="s">
        <v>132</v>
      </c>
      <c r="F109" s="69">
        <v>32</v>
      </c>
      <c r="G109" s="66"/>
      <c r="H109" s="70"/>
      <c r="I109" s="71"/>
      <c r="J109" s="71"/>
      <c r="K109" s="34" t="s">
        <v>65</v>
      </c>
      <c r="L109" s="72">
        <v>109</v>
      </c>
      <c r="M109" s="72"/>
      <c r="N109" s="73"/>
      <c r="O109" s="87" t="s">
        <v>450</v>
      </c>
      <c r="P109" s="90">
        <v>43689.82377314815</v>
      </c>
      <c r="Q109" s="87" t="s">
        <v>480</v>
      </c>
      <c r="R109" s="87"/>
      <c r="S109" s="87"/>
      <c r="T109" s="87"/>
      <c r="U109" s="87"/>
      <c r="V109" s="92" t="s">
        <v>732</v>
      </c>
      <c r="W109" s="90">
        <v>43689.82377314815</v>
      </c>
      <c r="X109" s="96">
        <v>43689</v>
      </c>
      <c r="Y109" s="99" t="s">
        <v>855</v>
      </c>
      <c r="Z109" s="92" t="s">
        <v>1093</v>
      </c>
      <c r="AA109" s="87"/>
      <c r="AB109" s="87"/>
      <c r="AC109" s="99" t="s">
        <v>1339</v>
      </c>
      <c r="AD109" s="87"/>
      <c r="AE109" s="87" t="b">
        <v>0</v>
      </c>
      <c r="AF109" s="87">
        <v>0</v>
      </c>
      <c r="AG109" s="99" t="s">
        <v>1564</v>
      </c>
      <c r="AH109" s="87" t="b">
        <v>0</v>
      </c>
      <c r="AI109" s="87" t="s">
        <v>1598</v>
      </c>
      <c r="AJ109" s="87"/>
      <c r="AK109" s="99" t="s">
        <v>1564</v>
      </c>
      <c r="AL109" s="87" t="b">
        <v>0</v>
      </c>
      <c r="AM109" s="87">
        <v>14</v>
      </c>
      <c r="AN109" s="99" t="s">
        <v>1356</v>
      </c>
      <c r="AO109" s="87" t="s">
        <v>1608</v>
      </c>
      <c r="AP109" s="87" t="b">
        <v>0</v>
      </c>
      <c r="AQ109" s="99" t="s">
        <v>1356</v>
      </c>
      <c r="AR109" s="87" t="s">
        <v>197</v>
      </c>
      <c r="AS109" s="87">
        <v>0</v>
      </c>
      <c r="AT109" s="87">
        <v>0</v>
      </c>
      <c r="AU109" s="87"/>
      <c r="AV109" s="87"/>
      <c r="AW109" s="87"/>
      <c r="AX109" s="87"/>
      <c r="AY109" s="87"/>
      <c r="AZ109" s="87"/>
      <c r="BA109" s="87"/>
      <c r="BB109" s="87"/>
      <c r="BC109">
        <v>1</v>
      </c>
      <c r="BD109" s="86" t="str">
        <f>REPLACE(INDEX(GroupVertices[Group],MATCH(Edges[[#This Row],[Vertex 1]],GroupVertices[Vertex],0)),1,1,"")</f>
        <v>6</v>
      </c>
      <c r="BE109" s="86" t="str">
        <f>REPLACE(INDEX(GroupVertices[Group],MATCH(Edges[[#This Row],[Vertex 2]],GroupVertices[Vertex],0)),1,1,"")</f>
        <v>6</v>
      </c>
      <c r="BF109" s="48">
        <v>0</v>
      </c>
      <c r="BG109" s="49">
        <v>0</v>
      </c>
      <c r="BH109" s="48">
        <v>0</v>
      </c>
      <c r="BI109" s="49">
        <v>0</v>
      </c>
      <c r="BJ109" s="48">
        <v>0</v>
      </c>
      <c r="BK109" s="49">
        <v>0</v>
      </c>
      <c r="BL109" s="48">
        <v>41</v>
      </c>
      <c r="BM109" s="49">
        <v>100</v>
      </c>
      <c r="BN109" s="48">
        <v>41</v>
      </c>
    </row>
    <row r="110" spans="1:66" ht="15">
      <c r="A110" s="65" t="s">
        <v>289</v>
      </c>
      <c r="B110" s="65" t="s">
        <v>289</v>
      </c>
      <c r="C110" s="66" t="s">
        <v>4023</v>
      </c>
      <c r="D110" s="67">
        <v>3</v>
      </c>
      <c r="E110" s="66" t="s">
        <v>132</v>
      </c>
      <c r="F110" s="69">
        <v>32</v>
      </c>
      <c r="G110" s="66"/>
      <c r="H110" s="70"/>
      <c r="I110" s="71"/>
      <c r="J110" s="71"/>
      <c r="K110" s="34" t="s">
        <v>65</v>
      </c>
      <c r="L110" s="72">
        <v>110</v>
      </c>
      <c r="M110" s="72"/>
      <c r="N110" s="73"/>
      <c r="O110" s="87" t="s">
        <v>197</v>
      </c>
      <c r="P110" s="90">
        <v>43689.88891203704</v>
      </c>
      <c r="Q110" s="87" t="s">
        <v>481</v>
      </c>
      <c r="R110" s="87"/>
      <c r="S110" s="87"/>
      <c r="T110" s="87"/>
      <c r="U110" s="87"/>
      <c r="V110" s="92" t="s">
        <v>733</v>
      </c>
      <c r="W110" s="90">
        <v>43689.88891203704</v>
      </c>
      <c r="X110" s="96">
        <v>43689</v>
      </c>
      <c r="Y110" s="99" t="s">
        <v>856</v>
      </c>
      <c r="Z110" s="92" t="s">
        <v>1094</v>
      </c>
      <c r="AA110" s="87"/>
      <c r="AB110" s="87"/>
      <c r="AC110" s="99" t="s">
        <v>1340</v>
      </c>
      <c r="AD110" s="87"/>
      <c r="AE110" s="87" t="b">
        <v>0</v>
      </c>
      <c r="AF110" s="87">
        <v>0</v>
      </c>
      <c r="AG110" s="99" t="s">
        <v>1564</v>
      </c>
      <c r="AH110" s="87" t="b">
        <v>0</v>
      </c>
      <c r="AI110" s="87" t="s">
        <v>1597</v>
      </c>
      <c r="AJ110" s="87"/>
      <c r="AK110" s="99" t="s">
        <v>1564</v>
      </c>
      <c r="AL110" s="87" t="b">
        <v>0</v>
      </c>
      <c r="AM110" s="87">
        <v>0</v>
      </c>
      <c r="AN110" s="99" t="s">
        <v>1564</v>
      </c>
      <c r="AO110" s="87" t="s">
        <v>1611</v>
      </c>
      <c r="AP110" s="87" t="b">
        <v>0</v>
      </c>
      <c r="AQ110" s="99" t="s">
        <v>1340</v>
      </c>
      <c r="AR110" s="87" t="s">
        <v>197</v>
      </c>
      <c r="AS110" s="87">
        <v>0</v>
      </c>
      <c r="AT110" s="87">
        <v>0</v>
      </c>
      <c r="AU110" s="87"/>
      <c r="AV110" s="87"/>
      <c r="AW110" s="87"/>
      <c r="AX110" s="87"/>
      <c r="AY110" s="87"/>
      <c r="AZ110" s="87"/>
      <c r="BA110" s="87"/>
      <c r="BB110" s="87"/>
      <c r="BC110">
        <v>1</v>
      </c>
      <c r="BD110" s="86" t="str">
        <f>REPLACE(INDEX(GroupVertices[Group],MATCH(Edges[[#This Row],[Vertex 1]],GroupVertices[Vertex],0)),1,1,"")</f>
        <v>3</v>
      </c>
      <c r="BE110" s="86" t="str">
        <f>REPLACE(INDEX(GroupVertices[Group],MATCH(Edges[[#This Row],[Vertex 2]],GroupVertices[Vertex],0)),1,1,"")</f>
        <v>3</v>
      </c>
      <c r="BF110" s="48">
        <v>0</v>
      </c>
      <c r="BG110" s="49">
        <v>0</v>
      </c>
      <c r="BH110" s="48">
        <v>0</v>
      </c>
      <c r="BI110" s="49">
        <v>0</v>
      </c>
      <c r="BJ110" s="48">
        <v>0</v>
      </c>
      <c r="BK110" s="49">
        <v>0</v>
      </c>
      <c r="BL110" s="48">
        <v>19</v>
      </c>
      <c r="BM110" s="49">
        <v>100</v>
      </c>
      <c r="BN110" s="48">
        <v>19</v>
      </c>
    </row>
    <row r="111" spans="1:66" ht="15">
      <c r="A111" s="65" t="s">
        <v>290</v>
      </c>
      <c r="B111" s="65" t="s">
        <v>302</v>
      </c>
      <c r="C111" s="66" t="s">
        <v>4023</v>
      </c>
      <c r="D111" s="67">
        <v>3</v>
      </c>
      <c r="E111" s="66" t="s">
        <v>132</v>
      </c>
      <c r="F111" s="69">
        <v>32</v>
      </c>
      <c r="G111" s="66"/>
      <c r="H111" s="70"/>
      <c r="I111" s="71"/>
      <c r="J111" s="71"/>
      <c r="K111" s="34" t="s">
        <v>65</v>
      </c>
      <c r="L111" s="72">
        <v>111</v>
      </c>
      <c r="M111" s="72"/>
      <c r="N111" s="73"/>
      <c r="O111" s="87" t="s">
        <v>450</v>
      </c>
      <c r="P111" s="90">
        <v>43689.910092592596</v>
      </c>
      <c r="Q111" s="87" t="s">
        <v>480</v>
      </c>
      <c r="R111" s="87"/>
      <c r="S111" s="87"/>
      <c r="T111" s="87"/>
      <c r="U111" s="87"/>
      <c r="V111" s="92" t="s">
        <v>734</v>
      </c>
      <c r="W111" s="90">
        <v>43689.910092592596</v>
      </c>
      <c r="X111" s="96">
        <v>43689</v>
      </c>
      <c r="Y111" s="99" t="s">
        <v>857</v>
      </c>
      <c r="Z111" s="92" t="s">
        <v>1095</v>
      </c>
      <c r="AA111" s="87"/>
      <c r="AB111" s="87"/>
      <c r="AC111" s="99" t="s">
        <v>1341</v>
      </c>
      <c r="AD111" s="87"/>
      <c r="AE111" s="87" t="b">
        <v>0</v>
      </c>
      <c r="AF111" s="87">
        <v>0</v>
      </c>
      <c r="AG111" s="99" t="s">
        <v>1564</v>
      </c>
      <c r="AH111" s="87" t="b">
        <v>0</v>
      </c>
      <c r="AI111" s="87" t="s">
        <v>1598</v>
      </c>
      <c r="AJ111" s="87"/>
      <c r="AK111" s="99" t="s">
        <v>1564</v>
      </c>
      <c r="AL111" s="87" t="b">
        <v>0</v>
      </c>
      <c r="AM111" s="87">
        <v>14</v>
      </c>
      <c r="AN111" s="99" t="s">
        <v>1356</v>
      </c>
      <c r="AO111" s="87" t="s">
        <v>1608</v>
      </c>
      <c r="AP111" s="87" t="b">
        <v>0</v>
      </c>
      <c r="AQ111" s="99" t="s">
        <v>1356</v>
      </c>
      <c r="AR111" s="87" t="s">
        <v>197</v>
      </c>
      <c r="AS111" s="87">
        <v>0</v>
      </c>
      <c r="AT111" s="87">
        <v>0</v>
      </c>
      <c r="AU111" s="87"/>
      <c r="AV111" s="87"/>
      <c r="AW111" s="87"/>
      <c r="AX111" s="87"/>
      <c r="AY111" s="87"/>
      <c r="AZ111" s="87"/>
      <c r="BA111" s="87"/>
      <c r="BB111" s="87"/>
      <c r="BC111">
        <v>1</v>
      </c>
      <c r="BD111" s="86" t="str">
        <f>REPLACE(INDEX(GroupVertices[Group],MATCH(Edges[[#This Row],[Vertex 1]],GroupVertices[Vertex],0)),1,1,"")</f>
        <v>6</v>
      </c>
      <c r="BE111" s="86" t="str">
        <f>REPLACE(INDEX(GroupVertices[Group],MATCH(Edges[[#This Row],[Vertex 2]],GroupVertices[Vertex],0)),1,1,"")</f>
        <v>6</v>
      </c>
      <c r="BF111" s="48">
        <v>0</v>
      </c>
      <c r="BG111" s="49">
        <v>0</v>
      </c>
      <c r="BH111" s="48">
        <v>0</v>
      </c>
      <c r="BI111" s="49">
        <v>0</v>
      </c>
      <c r="BJ111" s="48">
        <v>0</v>
      </c>
      <c r="BK111" s="49">
        <v>0</v>
      </c>
      <c r="BL111" s="48">
        <v>41</v>
      </c>
      <c r="BM111" s="49">
        <v>100</v>
      </c>
      <c r="BN111" s="48">
        <v>41</v>
      </c>
    </row>
    <row r="112" spans="1:66" ht="15">
      <c r="A112" s="65" t="s">
        <v>291</v>
      </c>
      <c r="B112" s="65" t="s">
        <v>302</v>
      </c>
      <c r="C112" s="66" t="s">
        <v>4023</v>
      </c>
      <c r="D112" s="67">
        <v>3</v>
      </c>
      <c r="E112" s="66" t="s">
        <v>132</v>
      </c>
      <c r="F112" s="69">
        <v>32</v>
      </c>
      <c r="G112" s="66"/>
      <c r="H112" s="70"/>
      <c r="I112" s="71"/>
      <c r="J112" s="71"/>
      <c r="K112" s="34" t="s">
        <v>65</v>
      </c>
      <c r="L112" s="72">
        <v>112</v>
      </c>
      <c r="M112" s="72"/>
      <c r="N112" s="73"/>
      <c r="O112" s="87" t="s">
        <v>450</v>
      </c>
      <c r="P112" s="90">
        <v>43689.920115740744</v>
      </c>
      <c r="Q112" s="87" t="s">
        <v>480</v>
      </c>
      <c r="R112" s="87"/>
      <c r="S112" s="87"/>
      <c r="T112" s="87"/>
      <c r="U112" s="87"/>
      <c r="V112" s="92" t="s">
        <v>735</v>
      </c>
      <c r="W112" s="90">
        <v>43689.920115740744</v>
      </c>
      <c r="X112" s="96">
        <v>43689</v>
      </c>
      <c r="Y112" s="99" t="s">
        <v>858</v>
      </c>
      <c r="Z112" s="92" t="s">
        <v>1096</v>
      </c>
      <c r="AA112" s="87"/>
      <c r="AB112" s="87"/>
      <c r="AC112" s="99" t="s">
        <v>1342</v>
      </c>
      <c r="AD112" s="87"/>
      <c r="AE112" s="87" t="b">
        <v>0</v>
      </c>
      <c r="AF112" s="87">
        <v>0</v>
      </c>
      <c r="AG112" s="99" t="s">
        <v>1564</v>
      </c>
      <c r="AH112" s="87" t="b">
        <v>0</v>
      </c>
      <c r="AI112" s="87" t="s">
        <v>1598</v>
      </c>
      <c r="AJ112" s="87"/>
      <c r="AK112" s="99" t="s">
        <v>1564</v>
      </c>
      <c r="AL112" s="87" t="b">
        <v>0</v>
      </c>
      <c r="AM112" s="87">
        <v>14</v>
      </c>
      <c r="AN112" s="99" t="s">
        <v>1356</v>
      </c>
      <c r="AO112" s="87" t="s">
        <v>1604</v>
      </c>
      <c r="AP112" s="87" t="b">
        <v>0</v>
      </c>
      <c r="AQ112" s="99" t="s">
        <v>1356</v>
      </c>
      <c r="AR112" s="87" t="s">
        <v>197</v>
      </c>
      <c r="AS112" s="87">
        <v>0</v>
      </c>
      <c r="AT112" s="87">
        <v>0</v>
      </c>
      <c r="AU112" s="87"/>
      <c r="AV112" s="87"/>
      <c r="AW112" s="87"/>
      <c r="AX112" s="87"/>
      <c r="AY112" s="87"/>
      <c r="AZ112" s="87"/>
      <c r="BA112" s="87"/>
      <c r="BB112" s="87"/>
      <c r="BC112">
        <v>1</v>
      </c>
      <c r="BD112" s="86" t="str">
        <f>REPLACE(INDEX(GroupVertices[Group],MATCH(Edges[[#This Row],[Vertex 1]],GroupVertices[Vertex],0)),1,1,"")</f>
        <v>6</v>
      </c>
      <c r="BE112" s="86" t="str">
        <f>REPLACE(INDEX(GroupVertices[Group],MATCH(Edges[[#This Row],[Vertex 2]],GroupVertices[Vertex],0)),1,1,"")</f>
        <v>6</v>
      </c>
      <c r="BF112" s="48">
        <v>0</v>
      </c>
      <c r="BG112" s="49">
        <v>0</v>
      </c>
      <c r="BH112" s="48">
        <v>0</v>
      </c>
      <c r="BI112" s="49">
        <v>0</v>
      </c>
      <c r="BJ112" s="48">
        <v>0</v>
      </c>
      <c r="BK112" s="49">
        <v>0</v>
      </c>
      <c r="BL112" s="48">
        <v>41</v>
      </c>
      <c r="BM112" s="49">
        <v>100</v>
      </c>
      <c r="BN112" s="48">
        <v>41</v>
      </c>
    </row>
    <row r="113" spans="1:66" ht="15">
      <c r="A113" s="65" t="s">
        <v>292</v>
      </c>
      <c r="B113" s="65" t="s">
        <v>302</v>
      </c>
      <c r="C113" s="66" t="s">
        <v>4023</v>
      </c>
      <c r="D113" s="67">
        <v>3</v>
      </c>
      <c r="E113" s="66" t="s">
        <v>132</v>
      </c>
      <c r="F113" s="69">
        <v>32</v>
      </c>
      <c r="G113" s="66"/>
      <c r="H113" s="70"/>
      <c r="I113" s="71"/>
      <c r="J113" s="71"/>
      <c r="K113" s="34" t="s">
        <v>65</v>
      </c>
      <c r="L113" s="72">
        <v>113</v>
      </c>
      <c r="M113" s="72"/>
      <c r="N113" s="73"/>
      <c r="O113" s="87" t="s">
        <v>450</v>
      </c>
      <c r="P113" s="90">
        <v>43690.11405092593</v>
      </c>
      <c r="Q113" s="87" t="s">
        <v>480</v>
      </c>
      <c r="R113" s="87"/>
      <c r="S113" s="87"/>
      <c r="T113" s="87"/>
      <c r="U113" s="87"/>
      <c r="V113" s="92" t="s">
        <v>736</v>
      </c>
      <c r="W113" s="90">
        <v>43690.11405092593</v>
      </c>
      <c r="X113" s="96">
        <v>43690</v>
      </c>
      <c r="Y113" s="99" t="s">
        <v>859</v>
      </c>
      <c r="Z113" s="92" t="s">
        <v>1097</v>
      </c>
      <c r="AA113" s="87"/>
      <c r="AB113" s="87"/>
      <c r="AC113" s="99" t="s">
        <v>1343</v>
      </c>
      <c r="AD113" s="87"/>
      <c r="AE113" s="87" t="b">
        <v>0</v>
      </c>
      <c r="AF113" s="87">
        <v>0</v>
      </c>
      <c r="AG113" s="99" t="s">
        <v>1564</v>
      </c>
      <c r="AH113" s="87" t="b">
        <v>0</v>
      </c>
      <c r="AI113" s="87" t="s">
        <v>1598</v>
      </c>
      <c r="AJ113" s="87"/>
      <c r="AK113" s="99" t="s">
        <v>1564</v>
      </c>
      <c r="AL113" s="87" t="b">
        <v>0</v>
      </c>
      <c r="AM113" s="87">
        <v>14</v>
      </c>
      <c r="AN113" s="99" t="s">
        <v>1356</v>
      </c>
      <c r="AO113" s="87" t="s">
        <v>1604</v>
      </c>
      <c r="AP113" s="87" t="b">
        <v>0</v>
      </c>
      <c r="AQ113" s="99" t="s">
        <v>1356</v>
      </c>
      <c r="AR113" s="87" t="s">
        <v>197</v>
      </c>
      <c r="AS113" s="87">
        <v>0</v>
      </c>
      <c r="AT113" s="87">
        <v>0</v>
      </c>
      <c r="AU113" s="87"/>
      <c r="AV113" s="87"/>
      <c r="AW113" s="87"/>
      <c r="AX113" s="87"/>
      <c r="AY113" s="87"/>
      <c r="AZ113" s="87"/>
      <c r="BA113" s="87"/>
      <c r="BB113" s="87"/>
      <c r="BC113">
        <v>1</v>
      </c>
      <c r="BD113" s="86" t="str">
        <f>REPLACE(INDEX(GroupVertices[Group],MATCH(Edges[[#This Row],[Vertex 1]],GroupVertices[Vertex],0)),1,1,"")</f>
        <v>6</v>
      </c>
      <c r="BE113" s="86" t="str">
        <f>REPLACE(INDEX(GroupVertices[Group],MATCH(Edges[[#This Row],[Vertex 2]],GroupVertices[Vertex],0)),1,1,"")</f>
        <v>6</v>
      </c>
      <c r="BF113" s="48">
        <v>0</v>
      </c>
      <c r="BG113" s="49">
        <v>0</v>
      </c>
      <c r="BH113" s="48">
        <v>0</v>
      </c>
      <c r="BI113" s="49">
        <v>0</v>
      </c>
      <c r="BJ113" s="48">
        <v>0</v>
      </c>
      <c r="BK113" s="49">
        <v>0</v>
      </c>
      <c r="BL113" s="48">
        <v>41</v>
      </c>
      <c r="BM113" s="49">
        <v>100</v>
      </c>
      <c r="BN113" s="48">
        <v>41</v>
      </c>
    </row>
    <row r="114" spans="1:66" ht="15">
      <c r="A114" s="65" t="s">
        <v>293</v>
      </c>
      <c r="B114" s="65" t="s">
        <v>293</v>
      </c>
      <c r="C114" s="66" t="s">
        <v>4023</v>
      </c>
      <c r="D114" s="67">
        <v>3</v>
      </c>
      <c r="E114" s="66" t="s">
        <v>132</v>
      </c>
      <c r="F114" s="69">
        <v>32</v>
      </c>
      <c r="G114" s="66"/>
      <c r="H114" s="70"/>
      <c r="I114" s="71"/>
      <c r="J114" s="71"/>
      <c r="K114" s="34" t="s">
        <v>65</v>
      </c>
      <c r="L114" s="72">
        <v>114</v>
      </c>
      <c r="M114" s="72"/>
      <c r="N114" s="73"/>
      <c r="O114" s="87" t="s">
        <v>197</v>
      </c>
      <c r="P114" s="90">
        <v>43690.25667824074</v>
      </c>
      <c r="Q114" s="87" t="s">
        <v>482</v>
      </c>
      <c r="R114" s="92" t="s">
        <v>603</v>
      </c>
      <c r="S114" s="87" t="s">
        <v>651</v>
      </c>
      <c r="T114" s="87" t="s">
        <v>660</v>
      </c>
      <c r="U114" s="87"/>
      <c r="V114" s="92" t="s">
        <v>737</v>
      </c>
      <c r="W114" s="90">
        <v>43690.25667824074</v>
      </c>
      <c r="X114" s="96">
        <v>43690</v>
      </c>
      <c r="Y114" s="99" t="s">
        <v>860</v>
      </c>
      <c r="Z114" s="92" t="s">
        <v>1098</v>
      </c>
      <c r="AA114" s="87"/>
      <c r="AB114" s="87"/>
      <c r="AC114" s="99" t="s">
        <v>1344</v>
      </c>
      <c r="AD114" s="87"/>
      <c r="AE114" s="87" t="b">
        <v>0</v>
      </c>
      <c r="AF114" s="87">
        <v>2</v>
      </c>
      <c r="AG114" s="99" t="s">
        <v>1564</v>
      </c>
      <c r="AH114" s="87" t="b">
        <v>0</v>
      </c>
      <c r="AI114" s="87" t="s">
        <v>1596</v>
      </c>
      <c r="AJ114" s="87"/>
      <c r="AK114" s="99" t="s">
        <v>1564</v>
      </c>
      <c r="AL114" s="87" t="b">
        <v>0</v>
      </c>
      <c r="AM114" s="87">
        <v>0</v>
      </c>
      <c r="AN114" s="99" t="s">
        <v>1564</v>
      </c>
      <c r="AO114" s="87" t="s">
        <v>1605</v>
      </c>
      <c r="AP114" s="87" t="b">
        <v>0</v>
      </c>
      <c r="AQ114" s="99" t="s">
        <v>1344</v>
      </c>
      <c r="AR114" s="87" t="s">
        <v>197</v>
      </c>
      <c r="AS114" s="87">
        <v>0</v>
      </c>
      <c r="AT114" s="87">
        <v>0</v>
      </c>
      <c r="AU114" s="87"/>
      <c r="AV114" s="87"/>
      <c r="AW114" s="87"/>
      <c r="AX114" s="87"/>
      <c r="AY114" s="87"/>
      <c r="AZ114" s="87"/>
      <c r="BA114" s="87"/>
      <c r="BB114" s="87"/>
      <c r="BC114">
        <v>1</v>
      </c>
      <c r="BD114" s="86" t="str">
        <f>REPLACE(INDEX(GroupVertices[Group],MATCH(Edges[[#This Row],[Vertex 1]],GroupVertices[Vertex],0)),1,1,"")</f>
        <v>3</v>
      </c>
      <c r="BE114" s="86" t="str">
        <f>REPLACE(INDEX(GroupVertices[Group],MATCH(Edges[[#This Row],[Vertex 2]],GroupVertices[Vertex],0)),1,1,"")</f>
        <v>3</v>
      </c>
      <c r="BF114" s="48">
        <v>0</v>
      </c>
      <c r="BG114" s="49">
        <v>0</v>
      </c>
      <c r="BH114" s="48">
        <v>0</v>
      </c>
      <c r="BI114" s="49">
        <v>0</v>
      </c>
      <c r="BJ114" s="48">
        <v>0</v>
      </c>
      <c r="BK114" s="49">
        <v>0</v>
      </c>
      <c r="BL114" s="48">
        <v>35</v>
      </c>
      <c r="BM114" s="49">
        <v>100</v>
      </c>
      <c r="BN114" s="48">
        <v>35</v>
      </c>
    </row>
    <row r="115" spans="1:66" ht="15">
      <c r="A115" s="65" t="s">
        <v>294</v>
      </c>
      <c r="B115" s="65" t="s">
        <v>302</v>
      </c>
      <c r="C115" s="66" t="s">
        <v>4023</v>
      </c>
      <c r="D115" s="67">
        <v>3</v>
      </c>
      <c r="E115" s="66" t="s">
        <v>132</v>
      </c>
      <c r="F115" s="69">
        <v>32</v>
      </c>
      <c r="G115" s="66"/>
      <c r="H115" s="70"/>
      <c r="I115" s="71"/>
      <c r="J115" s="71"/>
      <c r="K115" s="34" t="s">
        <v>65</v>
      </c>
      <c r="L115" s="72">
        <v>115</v>
      </c>
      <c r="M115" s="72"/>
      <c r="N115" s="73"/>
      <c r="O115" s="87" t="s">
        <v>450</v>
      </c>
      <c r="P115" s="90">
        <v>43690.334872685184</v>
      </c>
      <c r="Q115" s="87" t="s">
        <v>480</v>
      </c>
      <c r="R115" s="87"/>
      <c r="S115" s="87"/>
      <c r="T115" s="87"/>
      <c r="U115" s="87"/>
      <c r="V115" s="92" t="s">
        <v>738</v>
      </c>
      <c r="W115" s="90">
        <v>43690.334872685184</v>
      </c>
      <c r="X115" s="96">
        <v>43690</v>
      </c>
      <c r="Y115" s="99" t="s">
        <v>861</v>
      </c>
      <c r="Z115" s="92" t="s">
        <v>1099</v>
      </c>
      <c r="AA115" s="87"/>
      <c r="AB115" s="87"/>
      <c r="AC115" s="99" t="s">
        <v>1345</v>
      </c>
      <c r="AD115" s="87"/>
      <c r="AE115" s="87" t="b">
        <v>0</v>
      </c>
      <c r="AF115" s="87">
        <v>0</v>
      </c>
      <c r="AG115" s="99" t="s">
        <v>1564</v>
      </c>
      <c r="AH115" s="87" t="b">
        <v>0</v>
      </c>
      <c r="AI115" s="87" t="s">
        <v>1598</v>
      </c>
      <c r="AJ115" s="87"/>
      <c r="AK115" s="99" t="s">
        <v>1564</v>
      </c>
      <c r="AL115" s="87" t="b">
        <v>0</v>
      </c>
      <c r="AM115" s="87">
        <v>14</v>
      </c>
      <c r="AN115" s="99" t="s">
        <v>1356</v>
      </c>
      <c r="AO115" s="87" t="s">
        <v>1604</v>
      </c>
      <c r="AP115" s="87" t="b">
        <v>0</v>
      </c>
      <c r="AQ115" s="99" t="s">
        <v>1356</v>
      </c>
      <c r="AR115" s="87" t="s">
        <v>197</v>
      </c>
      <c r="AS115" s="87">
        <v>0</v>
      </c>
      <c r="AT115" s="87">
        <v>0</v>
      </c>
      <c r="AU115" s="87"/>
      <c r="AV115" s="87"/>
      <c r="AW115" s="87"/>
      <c r="AX115" s="87"/>
      <c r="AY115" s="87"/>
      <c r="AZ115" s="87"/>
      <c r="BA115" s="87"/>
      <c r="BB115" s="87"/>
      <c r="BC115">
        <v>1</v>
      </c>
      <c r="BD115" s="86" t="str">
        <f>REPLACE(INDEX(GroupVertices[Group],MATCH(Edges[[#This Row],[Vertex 1]],GroupVertices[Vertex],0)),1,1,"")</f>
        <v>6</v>
      </c>
      <c r="BE115" s="86" t="str">
        <f>REPLACE(INDEX(GroupVertices[Group],MATCH(Edges[[#This Row],[Vertex 2]],GroupVertices[Vertex],0)),1,1,"")</f>
        <v>6</v>
      </c>
      <c r="BF115" s="48">
        <v>0</v>
      </c>
      <c r="BG115" s="49">
        <v>0</v>
      </c>
      <c r="BH115" s="48">
        <v>0</v>
      </c>
      <c r="BI115" s="49">
        <v>0</v>
      </c>
      <c r="BJ115" s="48">
        <v>0</v>
      </c>
      <c r="BK115" s="49">
        <v>0</v>
      </c>
      <c r="BL115" s="48">
        <v>41</v>
      </c>
      <c r="BM115" s="49">
        <v>100</v>
      </c>
      <c r="BN115" s="48">
        <v>41</v>
      </c>
    </row>
    <row r="116" spans="1:66" ht="15">
      <c r="A116" s="65" t="s">
        <v>295</v>
      </c>
      <c r="B116" s="65" t="s">
        <v>302</v>
      </c>
      <c r="C116" s="66" t="s">
        <v>4023</v>
      </c>
      <c r="D116" s="67">
        <v>3</v>
      </c>
      <c r="E116" s="66" t="s">
        <v>132</v>
      </c>
      <c r="F116" s="69">
        <v>32</v>
      </c>
      <c r="G116" s="66"/>
      <c r="H116" s="70"/>
      <c r="I116" s="71"/>
      <c r="J116" s="71"/>
      <c r="K116" s="34" t="s">
        <v>65</v>
      </c>
      <c r="L116" s="72">
        <v>116</v>
      </c>
      <c r="M116" s="72"/>
      <c r="N116" s="73"/>
      <c r="O116" s="87" t="s">
        <v>450</v>
      </c>
      <c r="P116" s="90">
        <v>43690.33866898148</v>
      </c>
      <c r="Q116" s="87" t="s">
        <v>480</v>
      </c>
      <c r="R116" s="87"/>
      <c r="S116" s="87"/>
      <c r="T116" s="87"/>
      <c r="U116" s="87"/>
      <c r="V116" s="92" t="s">
        <v>739</v>
      </c>
      <c r="W116" s="90">
        <v>43690.33866898148</v>
      </c>
      <c r="X116" s="96">
        <v>43690</v>
      </c>
      <c r="Y116" s="99" t="s">
        <v>862</v>
      </c>
      <c r="Z116" s="92" t="s">
        <v>1100</v>
      </c>
      <c r="AA116" s="87"/>
      <c r="AB116" s="87"/>
      <c r="AC116" s="99" t="s">
        <v>1346</v>
      </c>
      <c r="AD116" s="87"/>
      <c r="AE116" s="87" t="b">
        <v>0</v>
      </c>
      <c r="AF116" s="87">
        <v>0</v>
      </c>
      <c r="AG116" s="99" t="s">
        <v>1564</v>
      </c>
      <c r="AH116" s="87" t="b">
        <v>0</v>
      </c>
      <c r="AI116" s="87" t="s">
        <v>1598</v>
      </c>
      <c r="AJ116" s="87"/>
      <c r="AK116" s="99" t="s">
        <v>1564</v>
      </c>
      <c r="AL116" s="87" t="b">
        <v>0</v>
      </c>
      <c r="AM116" s="87">
        <v>14</v>
      </c>
      <c r="AN116" s="99" t="s">
        <v>1356</v>
      </c>
      <c r="AO116" s="87" t="s">
        <v>1612</v>
      </c>
      <c r="AP116" s="87" t="b">
        <v>0</v>
      </c>
      <c r="AQ116" s="99" t="s">
        <v>1356</v>
      </c>
      <c r="AR116" s="87" t="s">
        <v>197</v>
      </c>
      <c r="AS116" s="87">
        <v>0</v>
      </c>
      <c r="AT116" s="87">
        <v>0</v>
      </c>
      <c r="AU116" s="87"/>
      <c r="AV116" s="87"/>
      <c r="AW116" s="87"/>
      <c r="AX116" s="87"/>
      <c r="AY116" s="87"/>
      <c r="AZ116" s="87"/>
      <c r="BA116" s="87"/>
      <c r="BB116" s="87"/>
      <c r="BC116">
        <v>1</v>
      </c>
      <c r="BD116" s="86" t="str">
        <f>REPLACE(INDEX(GroupVertices[Group],MATCH(Edges[[#This Row],[Vertex 1]],GroupVertices[Vertex],0)),1,1,"")</f>
        <v>6</v>
      </c>
      <c r="BE116" s="86" t="str">
        <f>REPLACE(INDEX(GroupVertices[Group],MATCH(Edges[[#This Row],[Vertex 2]],GroupVertices[Vertex],0)),1,1,"")</f>
        <v>6</v>
      </c>
      <c r="BF116" s="48">
        <v>0</v>
      </c>
      <c r="BG116" s="49">
        <v>0</v>
      </c>
      <c r="BH116" s="48">
        <v>0</v>
      </c>
      <c r="BI116" s="49">
        <v>0</v>
      </c>
      <c r="BJ116" s="48">
        <v>0</v>
      </c>
      <c r="BK116" s="49">
        <v>0</v>
      </c>
      <c r="BL116" s="48">
        <v>41</v>
      </c>
      <c r="BM116" s="49">
        <v>100</v>
      </c>
      <c r="BN116" s="48">
        <v>41</v>
      </c>
    </row>
    <row r="117" spans="1:66" ht="15">
      <c r="A117" s="65" t="s">
        <v>296</v>
      </c>
      <c r="B117" s="65" t="s">
        <v>296</v>
      </c>
      <c r="C117" s="66" t="s">
        <v>4023</v>
      </c>
      <c r="D117" s="67">
        <v>3</v>
      </c>
      <c r="E117" s="66" t="s">
        <v>132</v>
      </c>
      <c r="F117" s="69">
        <v>32</v>
      </c>
      <c r="G117" s="66"/>
      <c r="H117" s="70"/>
      <c r="I117" s="71"/>
      <c r="J117" s="71"/>
      <c r="K117" s="34" t="s">
        <v>65</v>
      </c>
      <c r="L117" s="72">
        <v>117</v>
      </c>
      <c r="M117" s="72"/>
      <c r="N117" s="73"/>
      <c r="O117" s="87" t="s">
        <v>197</v>
      </c>
      <c r="P117" s="90">
        <v>43688.802453703705</v>
      </c>
      <c r="Q117" s="87" t="s">
        <v>467</v>
      </c>
      <c r="R117" s="92" t="s">
        <v>604</v>
      </c>
      <c r="S117" s="87" t="s">
        <v>650</v>
      </c>
      <c r="T117" s="87"/>
      <c r="U117" s="87"/>
      <c r="V117" s="92" t="s">
        <v>740</v>
      </c>
      <c r="W117" s="90">
        <v>43688.802453703705</v>
      </c>
      <c r="X117" s="96">
        <v>43688</v>
      </c>
      <c r="Y117" s="99" t="s">
        <v>863</v>
      </c>
      <c r="Z117" s="92" t="s">
        <v>1101</v>
      </c>
      <c r="AA117" s="87"/>
      <c r="AB117" s="87"/>
      <c r="AC117" s="99" t="s">
        <v>1347</v>
      </c>
      <c r="AD117" s="87"/>
      <c r="AE117" s="87" t="b">
        <v>0</v>
      </c>
      <c r="AF117" s="87">
        <v>124</v>
      </c>
      <c r="AG117" s="99" t="s">
        <v>1564</v>
      </c>
      <c r="AH117" s="87" t="b">
        <v>0</v>
      </c>
      <c r="AI117" s="87" t="s">
        <v>1598</v>
      </c>
      <c r="AJ117" s="87"/>
      <c r="AK117" s="99" t="s">
        <v>1564</v>
      </c>
      <c r="AL117" s="87" t="b">
        <v>0</v>
      </c>
      <c r="AM117" s="87">
        <v>24</v>
      </c>
      <c r="AN117" s="99" t="s">
        <v>1564</v>
      </c>
      <c r="AO117" s="87" t="s">
        <v>1604</v>
      </c>
      <c r="AP117" s="87" t="b">
        <v>0</v>
      </c>
      <c r="AQ117" s="99" t="s">
        <v>1347</v>
      </c>
      <c r="AR117" s="87" t="s">
        <v>197</v>
      </c>
      <c r="AS117" s="87">
        <v>0</v>
      </c>
      <c r="AT117" s="87">
        <v>0</v>
      </c>
      <c r="AU117" s="87"/>
      <c r="AV117" s="87"/>
      <c r="AW117" s="87"/>
      <c r="AX117" s="87"/>
      <c r="AY117" s="87"/>
      <c r="AZ117" s="87"/>
      <c r="BA117" s="87"/>
      <c r="BB117" s="87"/>
      <c r="BC117">
        <v>1</v>
      </c>
      <c r="BD117" s="86" t="str">
        <f>REPLACE(INDEX(GroupVertices[Group],MATCH(Edges[[#This Row],[Vertex 1]],GroupVertices[Vertex],0)),1,1,"")</f>
        <v>1</v>
      </c>
      <c r="BE117" s="86" t="str">
        <f>REPLACE(INDEX(GroupVertices[Group],MATCH(Edges[[#This Row],[Vertex 2]],GroupVertices[Vertex],0)),1,1,"")</f>
        <v>1</v>
      </c>
      <c r="BF117" s="48">
        <v>0</v>
      </c>
      <c r="BG117" s="49">
        <v>0</v>
      </c>
      <c r="BH117" s="48">
        <v>0</v>
      </c>
      <c r="BI117" s="49">
        <v>0</v>
      </c>
      <c r="BJ117" s="48">
        <v>0</v>
      </c>
      <c r="BK117" s="49">
        <v>0</v>
      </c>
      <c r="BL117" s="48">
        <v>39</v>
      </c>
      <c r="BM117" s="49">
        <v>100</v>
      </c>
      <c r="BN117" s="48">
        <v>39</v>
      </c>
    </row>
    <row r="118" spans="1:66" ht="15">
      <c r="A118" s="65" t="s">
        <v>297</v>
      </c>
      <c r="B118" s="65" t="s">
        <v>296</v>
      </c>
      <c r="C118" s="66" t="s">
        <v>4023</v>
      </c>
      <c r="D118" s="67">
        <v>3</v>
      </c>
      <c r="E118" s="66" t="s">
        <v>132</v>
      </c>
      <c r="F118" s="69">
        <v>32</v>
      </c>
      <c r="G118" s="66"/>
      <c r="H118" s="70"/>
      <c r="I118" s="71"/>
      <c r="J118" s="71"/>
      <c r="K118" s="34" t="s">
        <v>65</v>
      </c>
      <c r="L118" s="72">
        <v>118</v>
      </c>
      <c r="M118" s="72"/>
      <c r="N118" s="73"/>
      <c r="O118" s="87" t="s">
        <v>450</v>
      </c>
      <c r="P118" s="90">
        <v>43688.88327546296</v>
      </c>
      <c r="Q118" s="87" t="s">
        <v>467</v>
      </c>
      <c r="R118" s="87"/>
      <c r="S118" s="87"/>
      <c r="T118" s="87"/>
      <c r="U118" s="87"/>
      <c r="V118" s="92" t="s">
        <v>741</v>
      </c>
      <c r="W118" s="90">
        <v>43688.88327546296</v>
      </c>
      <c r="X118" s="96">
        <v>43688</v>
      </c>
      <c r="Y118" s="99" t="s">
        <v>864</v>
      </c>
      <c r="Z118" s="92" t="s">
        <v>1102</v>
      </c>
      <c r="AA118" s="87"/>
      <c r="AB118" s="87"/>
      <c r="AC118" s="99" t="s">
        <v>1348</v>
      </c>
      <c r="AD118" s="87"/>
      <c r="AE118" s="87" t="b">
        <v>0</v>
      </c>
      <c r="AF118" s="87">
        <v>0</v>
      </c>
      <c r="AG118" s="99" t="s">
        <v>1564</v>
      </c>
      <c r="AH118" s="87" t="b">
        <v>0</v>
      </c>
      <c r="AI118" s="87" t="s">
        <v>1598</v>
      </c>
      <c r="AJ118" s="87"/>
      <c r="AK118" s="99" t="s">
        <v>1564</v>
      </c>
      <c r="AL118" s="87" t="b">
        <v>0</v>
      </c>
      <c r="AM118" s="87">
        <v>24</v>
      </c>
      <c r="AN118" s="99" t="s">
        <v>1347</v>
      </c>
      <c r="AO118" s="87" t="s">
        <v>1604</v>
      </c>
      <c r="AP118" s="87" t="b">
        <v>0</v>
      </c>
      <c r="AQ118" s="99" t="s">
        <v>1347</v>
      </c>
      <c r="AR118" s="87" t="s">
        <v>197</v>
      </c>
      <c r="AS118" s="87">
        <v>0</v>
      </c>
      <c r="AT118" s="87">
        <v>0</v>
      </c>
      <c r="AU118" s="87"/>
      <c r="AV118" s="87"/>
      <c r="AW118" s="87"/>
      <c r="AX118" s="87"/>
      <c r="AY118" s="87"/>
      <c r="AZ118" s="87"/>
      <c r="BA118" s="87"/>
      <c r="BB118" s="87"/>
      <c r="BC118">
        <v>1</v>
      </c>
      <c r="BD118" s="86" t="str">
        <f>REPLACE(INDEX(GroupVertices[Group],MATCH(Edges[[#This Row],[Vertex 1]],GroupVertices[Vertex],0)),1,1,"")</f>
        <v>6</v>
      </c>
      <c r="BE118" s="86" t="str">
        <f>REPLACE(INDEX(GroupVertices[Group],MATCH(Edges[[#This Row],[Vertex 2]],GroupVertices[Vertex],0)),1,1,"")</f>
        <v>1</v>
      </c>
      <c r="BF118" s="48">
        <v>0</v>
      </c>
      <c r="BG118" s="49">
        <v>0</v>
      </c>
      <c r="BH118" s="48">
        <v>0</v>
      </c>
      <c r="BI118" s="49">
        <v>0</v>
      </c>
      <c r="BJ118" s="48">
        <v>0</v>
      </c>
      <c r="BK118" s="49">
        <v>0</v>
      </c>
      <c r="BL118" s="48">
        <v>39</v>
      </c>
      <c r="BM118" s="49">
        <v>100</v>
      </c>
      <c r="BN118" s="48">
        <v>39</v>
      </c>
    </row>
    <row r="119" spans="1:66" ht="15">
      <c r="A119" s="65" t="s">
        <v>297</v>
      </c>
      <c r="B119" s="65" t="s">
        <v>302</v>
      </c>
      <c r="C119" s="66" t="s">
        <v>4023</v>
      </c>
      <c r="D119" s="67">
        <v>3</v>
      </c>
      <c r="E119" s="66" t="s">
        <v>132</v>
      </c>
      <c r="F119" s="69">
        <v>32</v>
      </c>
      <c r="G119" s="66"/>
      <c r="H119" s="70"/>
      <c r="I119" s="71"/>
      <c r="J119" s="71"/>
      <c r="K119" s="34" t="s">
        <v>65</v>
      </c>
      <c r="L119" s="72">
        <v>119</v>
      </c>
      <c r="M119" s="72"/>
      <c r="N119" s="73"/>
      <c r="O119" s="87" t="s">
        <v>450</v>
      </c>
      <c r="P119" s="90">
        <v>43690.340046296296</v>
      </c>
      <c r="Q119" s="87" t="s">
        <v>480</v>
      </c>
      <c r="R119" s="87"/>
      <c r="S119" s="87"/>
      <c r="T119" s="87"/>
      <c r="U119" s="87"/>
      <c r="V119" s="92" t="s">
        <v>741</v>
      </c>
      <c r="W119" s="90">
        <v>43690.340046296296</v>
      </c>
      <c r="X119" s="96">
        <v>43690</v>
      </c>
      <c r="Y119" s="99" t="s">
        <v>865</v>
      </c>
      <c r="Z119" s="92" t="s">
        <v>1103</v>
      </c>
      <c r="AA119" s="87"/>
      <c r="AB119" s="87"/>
      <c r="AC119" s="99" t="s">
        <v>1349</v>
      </c>
      <c r="AD119" s="87"/>
      <c r="AE119" s="87" t="b">
        <v>0</v>
      </c>
      <c r="AF119" s="87">
        <v>0</v>
      </c>
      <c r="AG119" s="99" t="s">
        <v>1564</v>
      </c>
      <c r="AH119" s="87" t="b">
        <v>0</v>
      </c>
      <c r="AI119" s="87" t="s">
        <v>1598</v>
      </c>
      <c r="AJ119" s="87"/>
      <c r="AK119" s="99" t="s">
        <v>1564</v>
      </c>
      <c r="AL119" s="87" t="b">
        <v>0</v>
      </c>
      <c r="AM119" s="87">
        <v>14</v>
      </c>
      <c r="AN119" s="99" t="s">
        <v>1356</v>
      </c>
      <c r="AO119" s="87" t="s">
        <v>1604</v>
      </c>
      <c r="AP119" s="87" t="b">
        <v>0</v>
      </c>
      <c r="AQ119" s="99" t="s">
        <v>1356</v>
      </c>
      <c r="AR119" s="87" t="s">
        <v>197</v>
      </c>
      <c r="AS119" s="87">
        <v>0</v>
      </c>
      <c r="AT119" s="87">
        <v>0</v>
      </c>
      <c r="AU119" s="87"/>
      <c r="AV119" s="87"/>
      <c r="AW119" s="87"/>
      <c r="AX119" s="87"/>
      <c r="AY119" s="87"/>
      <c r="AZ119" s="87"/>
      <c r="BA119" s="87"/>
      <c r="BB119" s="87"/>
      <c r="BC119">
        <v>1</v>
      </c>
      <c r="BD119" s="86" t="str">
        <f>REPLACE(INDEX(GroupVertices[Group],MATCH(Edges[[#This Row],[Vertex 1]],GroupVertices[Vertex],0)),1,1,"")</f>
        <v>6</v>
      </c>
      <c r="BE119" s="86" t="str">
        <f>REPLACE(INDEX(GroupVertices[Group],MATCH(Edges[[#This Row],[Vertex 2]],GroupVertices[Vertex],0)),1,1,"")</f>
        <v>6</v>
      </c>
      <c r="BF119" s="48">
        <v>0</v>
      </c>
      <c r="BG119" s="49">
        <v>0</v>
      </c>
      <c r="BH119" s="48">
        <v>0</v>
      </c>
      <c r="BI119" s="49">
        <v>0</v>
      </c>
      <c r="BJ119" s="48">
        <v>0</v>
      </c>
      <c r="BK119" s="49">
        <v>0</v>
      </c>
      <c r="BL119" s="48">
        <v>41</v>
      </c>
      <c r="BM119" s="49">
        <v>100</v>
      </c>
      <c r="BN119" s="48">
        <v>41</v>
      </c>
    </row>
    <row r="120" spans="1:66" ht="15">
      <c r="A120" s="65" t="s">
        <v>298</v>
      </c>
      <c r="B120" s="65" t="s">
        <v>408</v>
      </c>
      <c r="C120" s="66" t="s">
        <v>4025</v>
      </c>
      <c r="D120" s="67">
        <v>3.6363636363636362</v>
      </c>
      <c r="E120" s="66" t="s">
        <v>136</v>
      </c>
      <c r="F120" s="69">
        <v>30.96</v>
      </c>
      <c r="G120" s="66"/>
      <c r="H120" s="70"/>
      <c r="I120" s="71"/>
      <c r="J120" s="71"/>
      <c r="K120" s="34" t="s">
        <v>65</v>
      </c>
      <c r="L120" s="72">
        <v>120</v>
      </c>
      <c r="M120" s="72"/>
      <c r="N120" s="73"/>
      <c r="O120" s="87" t="s">
        <v>448</v>
      </c>
      <c r="P120" s="90">
        <v>43687.5931712963</v>
      </c>
      <c r="Q120" s="87" t="s">
        <v>483</v>
      </c>
      <c r="R120" s="87"/>
      <c r="S120" s="87"/>
      <c r="T120" s="87"/>
      <c r="U120" s="87"/>
      <c r="V120" s="92" t="s">
        <v>742</v>
      </c>
      <c r="W120" s="90">
        <v>43687.5931712963</v>
      </c>
      <c r="X120" s="96">
        <v>43687</v>
      </c>
      <c r="Y120" s="99" t="s">
        <v>866</v>
      </c>
      <c r="Z120" s="92" t="s">
        <v>1104</v>
      </c>
      <c r="AA120" s="87"/>
      <c r="AB120" s="87"/>
      <c r="AC120" s="99" t="s">
        <v>1350</v>
      </c>
      <c r="AD120" s="99" t="s">
        <v>1540</v>
      </c>
      <c r="AE120" s="87" t="b">
        <v>0</v>
      </c>
      <c r="AF120" s="87">
        <v>0</v>
      </c>
      <c r="AG120" s="99" t="s">
        <v>1576</v>
      </c>
      <c r="AH120" s="87" t="b">
        <v>0</v>
      </c>
      <c r="AI120" s="87" t="s">
        <v>1595</v>
      </c>
      <c r="AJ120" s="87"/>
      <c r="AK120" s="99" t="s">
        <v>1564</v>
      </c>
      <c r="AL120" s="87" t="b">
        <v>0</v>
      </c>
      <c r="AM120" s="87">
        <v>0</v>
      </c>
      <c r="AN120" s="99" t="s">
        <v>1564</v>
      </c>
      <c r="AO120" s="87" t="s">
        <v>1605</v>
      </c>
      <c r="AP120" s="87" t="b">
        <v>0</v>
      </c>
      <c r="AQ120" s="99" t="s">
        <v>1540</v>
      </c>
      <c r="AR120" s="87" t="s">
        <v>197</v>
      </c>
      <c r="AS120" s="87">
        <v>0</v>
      </c>
      <c r="AT120" s="87">
        <v>0</v>
      </c>
      <c r="AU120" s="87"/>
      <c r="AV120" s="87"/>
      <c r="AW120" s="87"/>
      <c r="AX120" s="87"/>
      <c r="AY120" s="87"/>
      <c r="AZ120" s="87"/>
      <c r="BA120" s="87"/>
      <c r="BB120" s="87"/>
      <c r="BC120">
        <v>2</v>
      </c>
      <c r="BD120" s="86" t="str">
        <f>REPLACE(INDEX(GroupVertices[Group],MATCH(Edges[[#This Row],[Vertex 1]],GroupVertices[Vertex],0)),1,1,"")</f>
        <v>13</v>
      </c>
      <c r="BE120" s="86" t="str">
        <f>REPLACE(INDEX(GroupVertices[Group],MATCH(Edges[[#This Row],[Vertex 2]],GroupVertices[Vertex],0)),1,1,"")</f>
        <v>13</v>
      </c>
      <c r="BF120" s="48"/>
      <c r="BG120" s="49"/>
      <c r="BH120" s="48"/>
      <c r="BI120" s="49"/>
      <c r="BJ120" s="48"/>
      <c r="BK120" s="49"/>
      <c r="BL120" s="48"/>
      <c r="BM120" s="49"/>
      <c r="BN120" s="48"/>
    </row>
    <row r="121" spans="1:66" ht="15">
      <c r="A121" s="65" t="s">
        <v>298</v>
      </c>
      <c r="B121" s="65" t="s">
        <v>408</v>
      </c>
      <c r="C121" s="66" t="s">
        <v>4025</v>
      </c>
      <c r="D121" s="67">
        <v>3.6363636363636362</v>
      </c>
      <c r="E121" s="66" t="s">
        <v>136</v>
      </c>
      <c r="F121" s="69">
        <v>30.96</v>
      </c>
      <c r="G121" s="66"/>
      <c r="H121" s="70"/>
      <c r="I121" s="71"/>
      <c r="J121" s="71"/>
      <c r="K121" s="34" t="s">
        <v>65</v>
      </c>
      <c r="L121" s="72">
        <v>121</v>
      </c>
      <c r="M121" s="72"/>
      <c r="N121" s="73"/>
      <c r="O121" s="87" t="s">
        <v>448</v>
      </c>
      <c r="P121" s="90">
        <v>43687.60165509259</v>
      </c>
      <c r="Q121" s="87" t="s">
        <v>484</v>
      </c>
      <c r="R121" s="87"/>
      <c r="S121" s="87"/>
      <c r="T121" s="87"/>
      <c r="U121" s="87"/>
      <c r="V121" s="92" t="s">
        <v>742</v>
      </c>
      <c r="W121" s="90">
        <v>43687.60165509259</v>
      </c>
      <c r="X121" s="96">
        <v>43687</v>
      </c>
      <c r="Y121" s="99" t="s">
        <v>867</v>
      </c>
      <c r="Z121" s="92" t="s">
        <v>1105</v>
      </c>
      <c r="AA121" s="87"/>
      <c r="AB121" s="87"/>
      <c r="AC121" s="99" t="s">
        <v>1351</v>
      </c>
      <c r="AD121" s="99" t="s">
        <v>1541</v>
      </c>
      <c r="AE121" s="87" t="b">
        <v>0</v>
      </c>
      <c r="AF121" s="87">
        <v>2</v>
      </c>
      <c r="AG121" s="99" t="s">
        <v>1576</v>
      </c>
      <c r="AH121" s="87" t="b">
        <v>0</v>
      </c>
      <c r="AI121" s="87" t="s">
        <v>1595</v>
      </c>
      <c r="AJ121" s="87"/>
      <c r="AK121" s="99" t="s">
        <v>1564</v>
      </c>
      <c r="AL121" s="87" t="b">
        <v>0</v>
      </c>
      <c r="AM121" s="87">
        <v>0</v>
      </c>
      <c r="AN121" s="99" t="s">
        <v>1564</v>
      </c>
      <c r="AO121" s="87" t="s">
        <v>1605</v>
      </c>
      <c r="AP121" s="87" t="b">
        <v>0</v>
      </c>
      <c r="AQ121" s="99" t="s">
        <v>1541</v>
      </c>
      <c r="AR121" s="87" t="s">
        <v>197</v>
      </c>
      <c r="AS121" s="87">
        <v>0</v>
      </c>
      <c r="AT121" s="87">
        <v>0</v>
      </c>
      <c r="AU121" s="87"/>
      <c r="AV121" s="87"/>
      <c r="AW121" s="87"/>
      <c r="AX121" s="87"/>
      <c r="AY121" s="87"/>
      <c r="AZ121" s="87"/>
      <c r="BA121" s="87"/>
      <c r="BB121" s="87"/>
      <c r="BC121">
        <v>2</v>
      </c>
      <c r="BD121" s="86" t="str">
        <f>REPLACE(INDEX(GroupVertices[Group],MATCH(Edges[[#This Row],[Vertex 1]],GroupVertices[Vertex],0)),1,1,"")</f>
        <v>13</v>
      </c>
      <c r="BE121" s="86" t="str">
        <f>REPLACE(INDEX(GroupVertices[Group],MATCH(Edges[[#This Row],[Vertex 2]],GroupVertices[Vertex],0)),1,1,"")</f>
        <v>13</v>
      </c>
      <c r="BF121" s="48"/>
      <c r="BG121" s="49"/>
      <c r="BH121" s="48"/>
      <c r="BI121" s="49"/>
      <c r="BJ121" s="48"/>
      <c r="BK121" s="49"/>
      <c r="BL121" s="48"/>
      <c r="BM121" s="49"/>
      <c r="BN121" s="48"/>
    </row>
    <row r="122" spans="1:66" ht="15">
      <c r="A122" s="65" t="s">
        <v>298</v>
      </c>
      <c r="B122" s="65" t="s">
        <v>409</v>
      </c>
      <c r="C122" s="66" t="s">
        <v>4025</v>
      </c>
      <c r="D122" s="67">
        <v>3.6363636363636362</v>
      </c>
      <c r="E122" s="66" t="s">
        <v>136</v>
      </c>
      <c r="F122" s="69">
        <v>30.96</v>
      </c>
      <c r="G122" s="66"/>
      <c r="H122" s="70"/>
      <c r="I122" s="71"/>
      <c r="J122" s="71"/>
      <c r="K122" s="34" t="s">
        <v>65</v>
      </c>
      <c r="L122" s="72">
        <v>122</v>
      </c>
      <c r="M122" s="72"/>
      <c r="N122" s="73"/>
      <c r="O122" s="87" t="s">
        <v>449</v>
      </c>
      <c r="P122" s="90">
        <v>43687.5931712963</v>
      </c>
      <c r="Q122" s="87" t="s">
        <v>483</v>
      </c>
      <c r="R122" s="87"/>
      <c r="S122" s="87"/>
      <c r="T122" s="87"/>
      <c r="U122" s="87"/>
      <c r="V122" s="92" t="s">
        <v>742</v>
      </c>
      <c r="W122" s="90">
        <v>43687.5931712963</v>
      </c>
      <c r="X122" s="96">
        <v>43687</v>
      </c>
      <c r="Y122" s="99" t="s">
        <v>866</v>
      </c>
      <c r="Z122" s="92" t="s">
        <v>1104</v>
      </c>
      <c r="AA122" s="87"/>
      <c r="AB122" s="87"/>
      <c r="AC122" s="99" t="s">
        <v>1350</v>
      </c>
      <c r="AD122" s="99" t="s">
        <v>1540</v>
      </c>
      <c r="AE122" s="87" t="b">
        <v>0</v>
      </c>
      <c r="AF122" s="87">
        <v>0</v>
      </c>
      <c r="AG122" s="99" t="s">
        <v>1576</v>
      </c>
      <c r="AH122" s="87" t="b">
        <v>0</v>
      </c>
      <c r="AI122" s="87" t="s">
        <v>1595</v>
      </c>
      <c r="AJ122" s="87"/>
      <c r="AK122" s="99" t="s">
        <v>1564</v>
      </c>
      <c r="AL122" s="87" t="b">
        <v>0</v>
      </c>
      <c r="AM122" s="87">
        <v>0</v>
      </c>
      <c r="AN122" s="99" t="s">
        <v>1564</v>
      </c>
      <c r="AO122" s="87" t="s">
        <v>1605</v>
      </c>
      <c r="AP122" s="87" t="b">
        <v>0</v>
      </c>
      <c r="AQ122" s="99" t="s">
        <v>1540</v>
      </c>
      <c r="AR122" s="87" t="s">
        <v>197</v>
      </c>
      <c r="AS122" s="87">
        <v>0</v>
      </c>
      <c r="AT122" s="87">
        <v>0</v>
      </c>
      <c r="AU122" s="87"/>
      <c r="AV122" s="87"/>
      <c r="AW122" s="87"/>
      <c r="AX122" s="87"/>
      <c r="AY122" s="87"/>
      <c r="AZ122" s="87"/>
      <c r="BA122" s="87"/>
      <c r="BB122" s="87"/>
      <c r="BC122">
        <v>2</v>
      </c>
      <c r="BD122" s="86" t="str">
        <f>REPLACE(INDEX(GroupVertices[Group],MATCH(Edges[[#This Row],[Vertex 1]],GroupVertices[Vertex],0)),1,1,"")</f>
        <v>13</v>
      </c>
      <c r="BE122" s="86" t="str">
        <f>REPLACE(INDEX(GroupVertices[Group],MATCH(Edges[[#This Row],[Vertex 2]],GroupVertices[Vertex],0)),1,1,"")</f>
        <v>13</v>
      </c>
      <c r="BF122" s="48">
        <v>0</v>
      </c>
      <c r="BG122" s="49">
        <v>0</v>
      </c>
      <c r="BH122" s="48">
        <v>1</v>
      </c>
      <c r="BI122" s="49">
        <v>2</v>
      </c>
      <c r="BJ122" s="48">
        <v>0</v>
      </c>
      <c r="BK122" s="49">
        <v>0</v>
      </c>
      <c r="BL122" s="48">
        <v>49</v>
      </c>
      <c r="BM122" s="49">
        <v>98</v>
      </c>
      <c r="BN122" s="48">
        <v>50</v>
      </c>
    </row>
    <row r="123" spans="1:66" ht="15">
      <c r="A123" s="65" t="s">
        <v>298</v>
      </c>
      <c r="B123" s="65" t="s">
        <v>409</v>
      </c>
      <c r="C123" s="66" t="s">
        <v>4025</v>
      </c>
      <c r="D123" s="67">
        <v>3.6363636363636362</v>
      </c>
      <c r="E123" s="66" t="s">
        <v>136</v>
      </c>
      <c r="F123" s="69">
        <v>30.96</v>
      </c>
      <c r="G123" s="66"/>
      <c r="H123" s="70"/>
      <c r="I123" s="71"/>
      <c r="J123" s="71"/>
      <c r="K123" s="34" t="s">
        <v>65</v>
      </c>
      <c r="L123" s="72">
        <v>123</v>
      </c>
      <c r="M123" s="72"/>
      <c r="N123" s="73"/>
      <c r="O123" s="87" t="s">
        <v>449</v>
      </c>
      <c r="P123" s="90">
        <v>43687.60165509259</v>
      </c>
      <c r="Q123" s="87" t="s">
        <v>484</v>
      </c>
      <c r="R123" s="87"/>
      <c r="S123" s="87"/>
      <c r="T123" s="87"/>
      <c r="U123" s="87"/>
      <c r="V123" s="92" t="s">
        <v>742</v>
      </c>
      <c r="W123" s="90">
        <v>43687.60165509259</v>
      </c>
      <c r="X123" s="96">
        <v>43687</v>
      </c>
      <c r="Y123" s="99" t="s">
        <v>867</v>
      </c>
      <c r="Z123" s="92" t="s">
        <v>1105</v>
      </c>
      <c r="AA123" s="87"/>
      <c r="AB123" s="87"/>
      <c r="AC123" s="99" t="s">
        <v>1351</v>
      </c>
      <c r="AD123" s="99" t="s">
        <v>1541</v>
      </c>
      <c r="AE123" s="87" t="b">
        <v>0</v>
      </c>
      <c r="AF123" s="87">
        <v>2</v>
      </c>
      <c r="AG123" s="99" t="s">
        <v>1576</v>
      </c>
      <c r="AH123" s="87" t="b">
        <v>0</v>
      </c>
      <c r="AI123" s="87" t="s">
        <v>1595</v>
      </c>
      <c r="AJ123" s="87"/>
      <c r="AK123" s="99" t="s">
        <v>1564</v>
      </c>
      <c r="AL123" s="87" t="b">
        <v>0</v>
      </c>
      <c r="AM123" s="87">
        <v>0</v>
      </c>
      <c r="AN123" s="99" t="s">
        <v>1564</v>
      </c>
      <c r="AO123" s="87" t="s">
        <v>1605</v>
      </c>
      <c r="AP123" s="87" t="b">
        <v>0</v>
      </c>
      <c r="AQ123" s="99" t="s">
        <v>1541</v>
      </c>
      <c r="AR123" s="87" t="s">
        <v>197</v>
      </c>
      <c r="AS123" s="87">
        <v>0</v>
      </c>
      <c r="AT123" s="87">
        <v>0</v>
      </c>
      <c r="AU123" s="87"/>
      <c r="AV123" s="87"/>
      <c r="AW123" s="87"/>
      <c r="AX123" s="87"/>
      <c r="AY123" s="87"/>
      <c r="AZ123" s="87"/>
      <c r="BA123" s="87"/>
      <c r="BB123" s="87"/>
      <c r="BC123">
        <v>2</v>
      </c>
      <c r="BD123" s="86" t="str">
        <f>REPLACE(INDEX(GroupVertices[Group],MATCH(Edges[[#This Row],[Vertex 1]],GroupVertices[Vertex],0)),1,1,"")</f>
        <v>13</v>
      </c>
      <c r="BE123" s="86" t="str">
        <f>REPLACE(INDEX(GroupVertices[Group],MATCH(Edges[[#This Row],[Vertex 2]],GroupVertices[Vertex],0)),1,1,"")</f>
        <v>13</v>
      </c>
      <c r="BF123" s="48">
        <v>0</v>
      </c>
      <c r="BG123" s="49">
        <v>0</v>
      </c>
      <c r="BH123" s="48">
        <v>2</v>
      </c>
      <c r="BI123" s="49">
        <v>4.545454545454546</v>
      </c>
      <c r="BJ123" s="48">
        <v>0</v>
      </c>
      <c r="BK123" s="49">
        <v>0</v>
      </c>
      <c r="BL123" s="48">
        <v>42</v>
      </c>
      <c r="BM123" s="49">
        <v>95.45454545454545</v>
      </c>
      <c r="BN123" s="48">
        <v>44</v>
      </c>
    </row>
    <row r="124" spans="1:66" ht="15">
      <c r="A124" s="65" t="s">
        <v>298</v>
      </c>
      <c r="B124" s="65" t="s">
        <v>410</v>
      </c>
      <c r="C124" s="66" t="s">
        <v>4023</v>
      </c>
      <c r="D124" s="67">
        <v>3</v>
      </c>
      <c r="E124" s="66" t="s">
        <v>132</v>
      </c>
      <c r="F124" s="69">
        <v>32</v>
      </c>
      <c r="G124" s="66"/>
      <c r="H124" s="70"/>
      <c r="I124" s="71"/>
      <c r="J124" s="71"/>
      <c r="K124" s="34" t="s">
        <v>65</v>
      </c>
      <c r="L124" s="72">
        <v>124</v>
      </c>
      <c r="M124" s="72"/>
      <c r="N124" s="73"/>
      <c r="O124" s="87" t="s">
        <v>448</v>
      </c>
      <c r="P124" s="90">
        <v>43690.358125</v>
      </c>
      <c r="Q124" s="87" t="s">
        <v>485</v>
      </c>
      <c r="R124" s="87"/>
      <c r="S124" s="87"/>
      <c r="T124" s="87"/>
      <c r="U124" s="87"/>
      <c r="V124" s="92" t="s">
        <v>742</v>
      </c>
      <c r="W124" s="90">
        <v>43690.358125</v>
      </c>
      <c r="X124" s="96">
        <v>43690</v>
      </c>
      <c r="Y124" s="99" t="s">
        <v>868</v>
      </c>
      <c r="Z124" s="92" t="s">
        <v>1106</v>
      </c>
      <c r="AA124" s="87"/>
      <c r="AB124" s="87"/>
      <c r="AC124" s="99" t="s">
        <v>1352</v>
      </c>
      <c r="AD124" s="99" t="s">
        <v>1542</v>
      </c>
      <c r="AE124" s="87" t="b">
        <v>0</v>
      </c>
      <c r="AF124" s="87">
        <v>0</v>
      </c>
      <c r="AG124" s="99" t="s">
        <v>1577</v>
      </c>
      <c r="AH124" s="87" t="b">
        <v>0</v>
      </c>
      <c r="AI124" s="87" t="s">
        <v>1595</v>
      </c>
      <c r="AJ124" s="87"/>
      <c r="AK124" s="99" t="s">
        <v>1564</v>
      </c>
      <c r="AL124" s="87" t="b">
        <v>0</v>
      </c>
      <c r="AM124" s="87">
        <v>0</v>
      </c>
      <c r="AN124" s="99" t="s">
        <v>1564</v>
      </c>
      <c r="AO124" s="87" t="s">
        <v>1605</v>
      </c>
      <c r="AP124" s="87" t="b">
        <v>0</v>
      </c>
      <c r="AQ124" s="99" t="s">
        <v>1542</v>
      </c>
      <c r="AR124" s="87" t="s">
        <v>197</v>
      </c>
      <c r="AS124" s="87">
        <v>0</v>
      </c>
      <c r="AT124" s="87">
        <v>0</v>
      </c>
      <c r="AU124" s="87"/>
      <c r="AV124" s="87"/>
      <c r="AW124" s="87"/>
      <c r="AX124" s="87"/>
      <c r="AY124" s="87"/>
      <c r="AZ124" s="87"/>
      <c r="BA124" s="87"/>
      <c r="BB124" s="87"/>
      <c r="BC124">
        <v>1</v>
      </c>
      <c r="BD124" s="86" t="str">
        <f>REPLACE(INDEX(GroupVertices[Group],MATCH(Edges[[#This Row],[Vertex 1]],GroupVertices[Vertex],0)),1,1,"")</f>
        <v>13</v>
      </c>
      <c r="BE124" s="86" t="str">
        <f>REPLACE(INDEX(GroupVertices[Group],MATCH(Edges[[#This Row],[Vertex 2]],GroupVertices[Vertex],0)),1,1,"")</f>
        <v>13</v>
      </c>
      <c r="BF124" s="48"/>
      <c r="BG124" s="49"/>
      <c r="BH124" s="48"/>
      <c r="BI124" s="49"/>
      <c r="BJ124" s="48"/>
      <c r="BK124" s="49"/>
      <c r="BL124" s="48"/>
      <c r="BM124" s="49"/>
      <c r="BN124" s="48"/>
    </row>
    <row r="125" spans="1:66" ht="15">
      <c r="A125" s="65" t="s">
        <v>298</v>
      </c>
      <c r="B125" s="65" t="s">
        <v>411</v>
      </c>
      <c r="C125" s="66" t="s">
        <v>4023</v>
      </c>
      <c r="D125" s="67">
        <v>3</v>
      </c>
      <c r="E125" s="66" t="s">
        <v>132</v>
      </c>
      <c r="F125" s="69">
        <v>32</v>
      </c>
      <c r="G125" s="66"/>
      <c r="H125" s="70"/>
      <c r="I125" s="71"/>
      <c r="J125" s="71"/>
      <c r="K125" s="34" t="s">
        <v>65</v>
      </c>
      <c r="L125" s="72">
        <v>125</v>
      </c>
      <c r="M125" s="72"/>
      <c r="N125" s="73"/>
      <c r="O125" s="87" t="s">
        <v>449</v>
      </c>
      <c r="P125" s="90">
        <v>43690.358125</v>
      </c>
      <c r="Q125" s="87" t="s">
        <v>485</v>
      </c>
      <c r="R125" s="87"/>
      <c r="S125" s="87"/>
      <c r="T125" s="87"/>
      <c r="U125" s="87"/>
      <c r="V125" s="92" t="s">
        <v>742</v>
      </c>
      <c r="W125" s="90">
        <v>43690.358125</v>
      </c>
      <c r="X125" s="96">
        <v>43690</v>
      </c>
      <c r="Y125" s="99" t="s">
        <v>868</v>
      </c>
      <c r="Z125" s="92" t="s">
        <v>1106</v>
      </c>
      <c r="AA125" s="87"/>
      <c r="AB125" s="87"/>
      <c r="AC125" s="99" t="s">
        <v>1352</v>
      </c>
      <c r="AD125" s="99" t="s">
        <v>1542</v>
      </c>
      <c r="AE125" s="87" t="b">
        <v>0</v>
      </c>
      <c r="AF125" s="87">
        <v>0</v>
      </c>
      <c r="AG125" s="99" t="s">
        <v>1577</v>
      </c>
      <c r="AH125" s="87" t="b">
        <v>0</v>
      </c>
      <c r="AI125" s="87" t="s">
        <v>1595</v>
      </c>
      <c r="AJ125" s="87"/>
      <c r="AK125" s="99" t="s">
        <v>1564</v>
      </c>
      <c r="AL125" s="87" t="b">
        <v>0</v>
      </c>
      <c r="AM125" s="87">
        <v>0</v>
      </c>
      <c r="AN125" s="99" t="s">
        <v>1564</v>
      </c>
      <c r="AO125" s="87" t="s">
        <v>1605</v>
      </c>
      <c r="AP125" s="87" t="b">
        <v>0</v>
      </c>
      <c r="AQ125" s="99" t="s">
        <v>1542</v>
      </c>
      <c r="AR125" s="87" t="s">
        <v>197</v>
      </c>
      <c r="AS125" s="87">
        <v>0</v>
      </c>
      <c r="AT125" s="87">
        <v>0</v>
      </c>
      <c r="AU125" s="87"/>
      <c r="AV125" s="87"/>
      <c r="AW125" s="87"/>
      <c r="AX125" s="87"/>
      <c r="AY125" s="87"/>
      <c r="AZ125" s="87"/>
      <c r="BA125" s="87"/>
      <c r="BB125" s="87"/>
      <c r="BC125">
        <v>1</v>
      </c>
      <c r="BD125" s="86" t="str">
        <f>REPLACE(INDEX(GroupVertices[Group],MATCH(Edges[[#This Row],[Vertex 1]],GroupVertices[Vertex],0)),1,1,"")</f>
        <v>13</v>
      </c>
      <c r="BE125" s="86" t="str">
        <f>REPLACE(INDEX(GroupVertices[Group],MATCH(Edges[[#This Row],[Vertex 2]],GroupVertices[Vertex],0)),1,1,"")</f>
        <v>13</v>
      </c>
      <c r="BF125" s="48">
        <v>0</v>
      </c>
      <c r="BG125" s="49">
        <v>0</v>
      </c>
      <c r="BH125" s="48">
        <v>0</v>
      </c>
      <c r="BI125" s="49">
        <v>0</v>
      </c>
      <c r="BJ125" s="48">
        <v>0</v>
      </c>
      <c r="BK125" s="49">
        <v>0</v>
      </c>
      <c r="BL125" s="48">
        <v>21</v>
      </c>
      <c r="BM125" s="49">
        <v>100</v>
      </c>
      <c r="BN125" s="48">
        <v>21</v>
      </c>
    </row>
    <row r="126" spans="1:66" ht="15">
      <c r="A126" s="65" t="s">
        <v>299</v>
      </c>
      <c r="B126" s="65" t="s">
        <v>355</v>
      </c>
      <c r="C126" s="66" t="s">
        <v>4023</v>
      </c>
      <c r="D126" s="67">
        <v>3</v>
      </c>
      <c r="E126" s="66" t="s">
        <v>132</v>
      </c>
      <c r="F126" s="69">
        <v>32</v>
      </c>
      <c r="G126" s="66"/>
      <c r="H126" s="70"/>
      <c r="I126" s="71"/>
      <c r="J126" s="71"/>
      <c r="K126" s="34" t="s">
        <v>65</v>
      </c>
      <c r="L126" s="72">
        <v>126</v>
      </c>
      <c r="M126" s="72"/>
      <c r="N126" s="73"/>
      <c r="O126" s="87" t="s">
        <v>450</v>
      </c>
      <c r="P126" s="90">
        <v>43690.372766203705</v>
      </c>
      <c r="Q126" s="87" t="s">
        <v>486</v>
      </c>
      <c r="R126" s="92" t="s">
        <v>605</v>
      </c>
      <c r="S126" s="87" t="s">
        <v>649</v>
      </c>
      <c r="T126" s="87"/>
      <c r="U126" s="87"/>
      <c r="V126" s="92" t="s">
        <v>743</v>
      </c>
      <c r="W126" s="90">
        <v>43690.372766203705</v>
      </c>
      <c r="X126" s="96">
        <v>43690</v>
      </c>
      <c r="Y126" s="99" t="s">
        <v>869</v>
      </c>
      <c r="Z126" s="92" t="s">
        <v>1107</v>
      </c>
      <c r="AA126" s="87"/>
      <c r="AB126" s="87"/>
      <c r="AC126" s="99" t="s">
        <v>1353</v>
      </c>
      <c r="AD126" s="87"/>
      <c r="AE126" s="87" t="b">
        <v>0</v>
      </c>
      <c r="AF126" s="87">
        <v>0</v>
      </c>
      <c r="AG126" s="99" t="s">
        <v>1564</v>
      </c>
      <c r="AH126" s="87" t="b">
        <v>0</v>
      </c>
      <c r="AI126" s="87" t="s">
        <v>1597</v>
      </c>
      <c r="AJ126" s="87"/>
      <c r="AK126" s="99" t="s">
        <v>1564</v>
      </c>
      <c r="AL126" s="87" t="b">
        <v>0</v>
      </c>
      <c r="AM126" s="87">
        <v>2</v>
      </c>
      <c r="AN126" s="99" t="s">
        <v>1468</v>
      </c>
      <c r="AO126" s="87" t="s">
        <v>1605</v>
      </c>
      <c r="AP126" s="87" t="b">
        <v>0</v>
      </c>
      <c r="AQ126" s="99" t="s">
        <v>1468</v>
      </c>
      <c r="AR126" s="87" t="s">
        <v>197</v>
      </c>
      <c r="AS126" s="87">
        <v>0</v>
      </c>
      <c r="AT126" s="87">
        <v>0</v>
      </c>
      <c r="AU126" s="87"/>
      <c r="AV126" s="87"/>
      <c r="AW126" s="87"/>
      <c r="AX126" s="87"/>
      <c r="AY126" s="87"/>
      <c r="AZ126" s="87"/>
      <c r="BA126" s="87"/>
      <c r="BB126" s="87"/>
      <c r="BC126">
        <v>1</v>
      </c>
      <c r="BD126" s="86" t="str">
        <f>REPLACE(INDEX(GroupVertices[Group],MATCH(Edges[[#This Row],[Vertex 1]],GroupVertices[Vertex],0)),1,1,"")</f>
        <v>4</v>
      </c>
      <c r="BE126" s="86" t="str">
        <f>REPLACE(INDEX(GroupVertices[Group],MATCH(Edges[[#This Row],[Vertex 2]],GroupVertices[Vertex],0)),1,1,"")</f>
        <v>4</v>
      </c>
      <c r="BF126" s="48"/>
      <c r="BG126" s="49"/>
      <c r="BH126" s="48"/>
      <c r="BI126" s="49"/>
      <c r="BJ126" s="48"/>
      <c r="BK126" s="49"/>
      <c r="BL126" s="48"/>
      <c r="BM126" s="49"/>
      <c r="BN126" s="48"/>
    </row>
    <row r="127" spans="1:66" ht="15">
      <c r="A127" s="65" t="s">
        <v>299</v>
      </c>
      <c r="B127" s="65" t="s">
        <v>355</v>
      </c>
      <c r="C127" s="66" t="s">
        <v>4023</v>
      </c>
      <c r="D127" s="67">
        <v>3</v>
      </c>
      <c r="E127" s="66" t="s">
        <v>132</v>
      </c>
      <c r="F127" s="69">
        <v>32</v>
      </c>
      <c r="G127" s="66"/>
      <c r="H127" s="70"/>
      <c r="I127" s="71"/>
      <c r="J127" s="71"/>
      <c r="K127" s="34" t="s">
        <v>65</v>
      </c>
      <c r="L127" s="72">
        <v>127</v>
      </c>
      <c r="M127" s="72"/>
      <c r="N127" s="73"/>
      <c r="O127" s="87" t="s">
        <v>449</v>
      </c>
      <c r="P127" s="90">
        <v>43690.372766203705</v>
      </c>
      <c r="Q127" s="87" t="s">
        <v>486</v>
      </c>
      <c r="R127" s="92" t="s">
        <v>605</v>
      </c>
      <c r="S127" s="87" t="s">
        <v>649</v>
      </c>
      <c r="T127" s="87"/>
      <c r="U127" s="87"/>
      <c r="V127" s="92" t="s">
        <v>743</v>
      </c>
      <c r="W127" s="90">
        <v>43690.372766203705</v>
      </c>
      <c r="X127" s="96">
        <v>43690</v>
      </c>
      <c r="Y127" s="99" t="s">
        <v>869</v>
      </c>
      <c r="Z127" s="92" t="s">
        <v>1107</v>
      </c>
      <c r="AA127" s="87"/>
      <c r="AB127" s="87"/>
      <c r="AC127" s="99" t="s">
        <v>1353</v>
      </c>
      <c r="AD127" s="87"/>
      <c r="AE127" s="87" t="b">
        <v>0</v>
      </c>
      <c r="AF127" s="87">
        <v>0</v>
      </c>
      <c r="AG127" s="99" t="s">
        <v>1564</v>
      </c>
      <c r="AH127" s="87" t="b">
        <v>0</v>
      </c>
      <c r="AI127" s="87" t="s">
        <v>1597</v>
      </c>
      <c r="AJ127" s="87"/>
      <c r="AK127" s="99" t="s">
        <v>1564</v>
      </c>
      <c r="AL127" s="87" t="b">
        <v>0</v>
      </c>
      <c r="AM127" s="87">
        <v>2</v>
      </c>
      <c r="AN127" s="99" t="s">
        <v>1468</v>
      </c>
      <c r="AO127" s="87" t="s">
        <v>1605</v>
      </c>
      <c r="AP127" s="87" t="b">
        <v>0</v>
      </c>
      <c r="AQ127" s="99" t="s">
        <v>1468</v>
      </c>
      <c r="AR127" s="87" t="s">
        <v>197</v>
      </c>
      <c r="AS127" s="87">
        <v>0</v>
      </c>
      <c r="AT127" s="87">
        <v>0</v>
      </c>
      <c r="AU127" s="87"/>
      <c r="AV127" s="87"/>
      <c r="AW127" s="87"/>
      <c r="AX127" s="87"/>
      <c r="AY127" s="87"/>
      <c r="AZ127" s="87"/>
      <c r="BA127" s="87"/>
      <c r="BB127" s="87"/>
      <c r="BC127">
        <v>1</v>
      </c>
      <c r="BD127" s="86" t="str">
        <f>REPLACE(INDEX(GroupVertices[Group],MATCH(Edges[[#This Row],[Vertex 1]],GroupVertices[Vertex],0)),1,1,"")</f>
        <v>4</v>
      </c>
      <c r="BE127" s="86" t="str">
        <f>REPLACE(INDEX(GroupVertices[Group],MATCH(Edges[[#This Row],[Vertex 2]],GroupVertices[Vertex],0)),1,1,"")</f>
        <v>4</v>
      </c>
      <c r="BF127" s="48">
        <v>0</v>
      </c>
      <c r="BG127" s="49">
        <v>0</v>
      </c>
      <c r="BH127" s="48">
        <v>1</v>
      </c>
      <c r="BI127" s="49">
        <v>7.142857142857143</v>
      </c>
      <c r="BJ127" s="48">
        <v>0</v>
      </c>
      <c r="BK127" s="49">
        <v>0</v>
      </c>
      <c r="BL127" s="48">
        <v>13</v>
      </c>
      <c r="BM127" s="49">
        <v>92.85714285714286</v>
      </c>
      <c r="BN127" s="48">
        <v>14</v>
      </c>
    </row>
    <row r="128" spans="1:66" ht="15">
      <c r="A128" s="65" t="s">
        <v>300</v>
      </c>
      <c r="B128" s="65" t="s">
        <v>300</v>
      </c>
      <c r="C128" s="66" t="s">
        <v>4023</v>
      </c>
      <c r="D128" s="67">
        <v>3</v>
      </c>
      <c r="E128" s="66" t="s">
        <v>132</v>
      </c>
      <c r="F128" s="69">
        <v>32</v>
      </c>
      <c r="G128" s="66"/>
      <c r="H128" s="70"/>
      <c r="I128" s="71"/>
      <c r="J128" s="71"/>
      <c r="K128" s="34" t="s">
        <v>65</v>
      </c>
      <c r="L128" s="72">
        <v>128</v>
      </c>
      <c r="M128" s="72"/>
      <c r="N128" s="73"/>
      <c r="O128" s="87" t="s">
        <v>197</v>
      </c>
      <c r="P128" s="90">
        <v>43690.38251157408</v>
      </c>
      <c r="Q128" s="87" t="s">
        <v>487</v>
      </c>
      <c r="R128" s="87"/>
      <c r="S128" s="87"/>
      <c r="T128" s="87"/>
      <c r="U128" s="87"/>
      <c r="V128" s="92" t="s">
        <v>744</v>
      </c>
      <c r="W128" s="90">
        <v>43690.38251157408</v>
      </c>
      <c r="X128" s="96">
        <v>43690</v>
      </c>
      <c r="Y128" s="99" t="s">
        <v>870</v>
      </c>
      <c r="Z128" s="92" t="s">
        <v>1108</v>
      </c>
      <c r="AA128" s="87"/>
      <c r="AB128" s="87"/>
      <c r="AC128" s="99" t="s">
        <v>1354</v>
      </c>
      <c r="AD128" s="87"/>
      <c r="AE128" s="87" t="b">
        <v>0</v>
      </c>
      <c r="AF128" s="87">
        <v>2</v>
      </c>
      <c r="AG128" s="99" t="s">
        <v>1564</v>
      </c>
      <c r="AH128" s="87" t="b">
        <v>0</v>
      </c>
      <c r="AI128" s="87" t="s">
        <v>1598</v>
      </c>
      <c r="AJ128" s="87"/>
      <c r="AK128" s="99" t="s">
        <v>1564</v>
      </c>
      <c r="AL128" s="87" t="b">
        <v>0</v>
      </c>
      <c r="AM128" s="87">
        <v>0</v>
      </c>
      <c r="AN128" s="99" t="s">
        <v>1564</v>
      </c>
      <c r="AO128" s="87" t="s">
        <v>1608</v>
      </c>
      <c r="AP128" s="87" t="b">
        <v>0</v>
      </c>
      <c r="AQ128" s="99" t="s">
        <v>1354</v>
      </c>
      <c r="AR128" s="87" t="s">
        <v>197</v>
      </c>
      <c r="AS128" s="87">
        <v>0</v>
      </c>
      <c r="AT128" s="87">
        <v>0</v>
      </c>
      <c r="AU128" s="87"/>
      <c r="AV128" s="87"/>
      <c r="AW128" s="87"/>
      <c r="AX128" s="87"/>
      <c r="AY128" s="87"/>
      <c r="AZ128" s="87"/>
      <c r="BA128" s="87"/>
      <c r="BB128" s="87"/>
      <c r="BC128">
        <v>1</v>
      </c>
      <c r="BD128" s="86" t="str">
        <f>REPLACE(INDEX(GroupVertices[Group],MATCH(Edges[[#This Row],[Vertex 1]],GroupVertices[Vertex],0)),1,1,"")</f>
        <v>3</v>
      </c>
      <c r="BE128" s="86" t="str">
        <f>REPLACE(INDEX(GroupVertices[Group],MATCH(Edges[[#This Row],[Vertex 2]],GroupVertices[Vertex],0)),1,1,"")</f>
        <v>3</v>
      </c>
      <c r="BF128" s="48">
        <v>0</v>
      </c>
      <c r="BG128" s="49">
        <v>0</v>
      </c>
      <c r="BH128" s="48">
        <v>0</v>
      </c>
      <c r="BI128" s="49">
        <v>0</v>
      </c>
      <c r="BJ128" s="48">
        <v>0</v>
      </c>
      <c r="BK128" s="49">
        <v>0</v>
      </c>
      <c r="BL128" s="48">
        <v>47</v>
      </c>
      <c r="BM128" s="49">
        <v>100</v>
      </c>
      <c r="BN128" s="48">
        <v>47</v>
      </c>
    </row>
    <row r="129" spans="1:66" ht="15">
      <c r="A129" s="65" t="s">
        <v>301</v>
      </c>
      <c r="B129" s="65" t="s">
        <v>302</v>
      </c>
      <c r="C129" s="66" t="s">
        <v>4023</v>
      </c>
      <c r="D129" s="67">
        <v>3</v>
      </c>
      <c r="E129" s="66" t="s">
        <v>132</v>
      </c>
      <c r="F129" s="69">
        <v>32</v>
      </c>
      <c r="G129" s="66"/>
      <c r="H129" s="70"/>
      <c r="I129" s="71"/>
      <c r="J129" s="71"/>
      <c r="K129" s="34" t="s">
        <v>65</v>
      </c>
      <c r="L129" s="72">
        <v>129</v>
      </c>
      <c r="M129" s="72"/>
      <c r="N129" s="73"/>
      <c r="O129" s="87" t="s">
        <v>450</v>
      </c>
      <c r="P129" s="90">
        <v>43690.43020833333</v>
      </c>
      <c r="Q129" s="87" t="s">
        <v>480</v>
      </c>
      <c r="R129" s="87"/>
      <c r="S129" s="87"/>
      <c r="T129" s="87"/>
      <c r="U129" s="87"/>
      <c r="V129" s="92" t="s">
        <v>745</v>
      </c>
      <c r="W129" s="90">
        <v>43690.43020833333</v>
      </c>
      <c r="X129" s="96">
        <v>43690</v>
      </c>
      <c r="Y129" s="99" t="s">
        <v>871</v>
      </c>
      <c r="Z129" s="92" t="s">
        <v>1109</v>
      </c>
      <c r="AA129" s="87"/>
      <c r="AB129" s="87"/>
      <c r="AC129" s="99" t="s">
        <v>1355</v>
      </c>
      <c r="AD129" s="87"/>
      <c r="AE129" s="87" t="b">
        <v>0</v>
      </c>
      <c r="AF129" s="87">
        <v>0</v>
      </c>
      <c r="AG129" s="99" t="s">
        <v>1564</v>
      </c>
      <c r="AH129" s="87" t="b">
        <v>0</v>
      </c>
      <c r="AI129" s="87" t="s">
        <v>1598</v>
      </c>
      <c r="AJ129" s="87"/>
      <c r="AK129" s="99" t="s">
        <v>1564</v>
      </c>
      <c r="AL129" s="87" t="b">
        <v>0</v>
      </c>
      <c r="AM129" s="87">
        <v>14</v>
      </c>
      <c r="AN129" s="99" t="s">
        <v>1356</v>
      </c>
      <c r="AO129" s="87" t="s">
        <v>1604</v>
      </c>
      <c r="AP129" s="87" t="b">
        <v>0</v>
      </c>
      <c r="AQ129" s="99" t="s">
        <v>1356</v>
      </c>
      <c r="AR129" s="87" t="s">
        <v>197</v>
      </c>
      <c r="AS129" s="87">
        <v>0</v>
      </c>
      <c r="AT129" s="87">
        <v>0</v>
      </c>
      <c r="AU129" s="87"/>
      <c r="AV129" s="87"/>
      <c r="AW129" s="87"/>
      <c r="AX129" s="87"/>
      <c r="AY129" s="87"/>
      <c r="AZ129" s="87"/>
      <c r="BA129" s="87"/>
      <c r="BB129" s="87"/>
      <c r="BC129">
        <v>1</v>
      </c>
      <c r="BD129" s="86" t="str">
        <f>REPLACE(INDEX(GroupVertices[Group],MATCH(Edges[[#This Row],[Vertex 1]],GroupVertices[Vertex],0)),1,1,"")</f>
        <v>6</v>
      </c>
      <c r="BE129" s="86" t="str">
        <f>REPLACE(INDEX(GroupVertices[Group],MATCH(Edges[[#This Row],[Vertex 2]],GroupVertices[Vertex],0)),1,1,"")</f>
        <v>6</v>
      </c>
      <c r="BF129" s="48">
        <v>0</v>
      </c>
      <c r="BG129" s="49">
        <v>0</v>
      </c>
      <c r="BH129" s="48">
        <v>0</v>
      </c>
      <c r="BI129" s="49">
        <v>0</v>
      </c>
      <c r="BJ129" s="48">
        <v>0</v>
      </c>
      <c r="BK129" s="49">
        <v>0</v>
      </c>
      <c r="BL129" s="48">
        <v>41</v>
      </c>
      <c r="BM129" s="49">
        <v>100</v>
      </c>
      <c r="BN129" s="48">
        <v>41</v>
      </c>
    </row>
    <row r="130" spans="1:66" ht="15">
      <c r="A130" s="65" t="s">
        <v>302</v>
      </c>
      <c r="B130" s="65" t="s">
        <v>302</v>
      </c>
      <c r="C130" s="66" t="s">
        <v>4023</v>
      </c>
      <c r="D130" s="67">
        <v>3</v>
      </c>
      <c r="E130" s="66" t="s">
        <v>132</v>
      </c>
      <c r="F130" s="69">
        <v>32</v>
      </c>
      <c r="G130" s="66"/>
      <c r="H130" s="70"/>
      <c r="I130" s="71"/>
      <c r="J130" s="71"/>
      <c r="K130" s="34" t="s">
        <v>65</v>
      </c>
      <c r="L130" s="72">
        <v>130</v>
      </c>
      <c r="M130" s="72"/>
      <c r="N130" s="73"/>
      <c r="O130" s="87" t="s">
        <v>197</v>
      </c>
      <c r="P130" s="90">
        <v>43689.723032407404</v>
      </c>
      <c r="Q130" s="87" t="s">
        <v>480</v>
      </c>
      <c r="R130" s="92" t="s">
        <v>606</v>
      </c>
      <c r="S130" s="87" t="s">
        <v>651</v>
      </c>
      <c r="T130" s="87"/>
      <c r="U130" s="87"/>
      <c r="V130" s="92" t="s">
        <v>746</v>
      </c>
      <c r="W130" s="90">
        <v>43689.723032407404</v>
      </c>
      <c r="X130" s="96">
        <v>43689</v>
      </c>
      <c r="Y130" s="99" t="s">
        <v>872</v>
      </c>
      <c r="Z130" s="92" t="s">
        <v>1110</v>
      </c>
      <c r="AA130" s="87"/>
      <c r="AB130" s="87"/>
      <c r="AC130" s="99" t="s">
        <v>1356</v>
      </c>
      <c r="AD130" s="87"/>
      <c r="AE130" s="87" t="b">
        <v>0</v>
      </c>
      <c r="AF130" s="87">
        <v>92</v>
      </c>
      <c r="AG130" s="99" t="s">
        <v>1564</v>
      </c>
      <c r="AH130" s="87" t="b">
        <v>0</v>
      </c>
      <c r="AI130" s="87" t="s">
        <v>1598</v>
      </c>
      <c r="AJ130" s="87"/>
      <c r="AK130" s="99" t="s">
        <v>1564</v>
      </c>
      <c r="AL130" s="87" t="b">
        <v>0</v>
      </c>
      <c r="AM130" s="87">
        <v>14</v>
      </c>
      <c r="AN130" s="99" t="s">
        <v>1564</v>
      </c>
      <c r="AO130" s="87" t="s">
        <v>1604</v>
      </c>
      <c r="AP130" s="87" t="b">
        <v>0</v>
      </c>
      <c r="AQ130" s="99" t="s">
        <v>1356</v>
      </c>
      <c r="AR130" s="87" t="s">
        <v>197</v>
      </c>
      <c r="AS130" s="87">
        <v>0</v>
      </c>
      <c r="AT130" s="87">
        <v>0</v>
      </c>
      <c r="AU130" s="87" t="s">
        <v>1615</v>
      </c>
      <c r="AV130" s="87" t="s">
        <v>1618</v>
      </c>
      <c r="AW130" s="87" t="s">
        <v>1621</v>
      </c>
      <c r="AX130" s="87" t="s">
        <v>1624</v>
      </c>
      <c r="AY130" s="87" t="s">
        <v>1627</v>
      </c>
      <c r="AZ130" s="87" t="s">
        <v>1630</v>
      </c>
      <c r="BA130" s="87" t="s">
        <v>1632</v>
      </c>
      <c r="BB130" s="92" t="s">
        <v>1634</v>
      </c>
      <c r="BC130">
        <v>1</v>
      </c>
      <c r="BD130" s="86" t="str">
        <f>REPLACE(INDEX(GroupVertices[Group],MATCH(Edges[[#This Row],[Vertex 1]],GroupVertices[Vertex],0)),1,1,"")</f>
        <v>6</v>
      </c>
      <c r="BE130" s="86" t="str">
        <f>REPLACE(INDEX(GroupVertices[Group],MATCH(Edges[[#This Row],[Vertex 2]],GroupVertices[Vertex],0)),1,1,"")</f>
        <v>6</v>
      </c>
      <c r="BF130" s="48">
        <v>0</v>
      </c>
      <c r="BG130" s="49">
        <v>0</v>
      </c>
      <c r="BH130" s="48">
        <v>0</v>
      </c>
      <c r="BI130" s="49">
        <v>0</v>
      </c>
      <c r="BJ130" s="48">
        <v>0</v>
      </c>
      <c r="BK130" s="49">
        <v>0</v>
      </c>
      <c r="BL130" s="48">
        <v>41</v>
      </c>
      <c r="BM130" s="49">
        <v>100</v>
      </c>
      <c r="BN130" s="48">
        <v>41</v>
      </c>
    </row>
    <row r="131" spans="1:66" ht="15">
      <c r="A131" s="65" t="s">
        <v>303</v>
      </c>
      <c r="B131" s="65" t="s">
        <v>302</v>
      </c>
      <c r="C131" s="66" t="s">
        <v>4023</v>
      </c>
      <c r="D131" s="67">
        <v>3</v>
      </c>
      <c r="E131" s="66" t="s">
        <v>132</v>
      </c>
      <c r="F131" s="69">
        <v>32</v>
      </c>
      <c r="G131" s="66"/>
      <c r="H131" s="70"/>
      <c r="I131" s="71"/>
      <c r="J131" s="71"/>
      <c r="K131" s="34" t="s">
        <v>65</v>
      </c>
      <c r="L131" s="72">
        <v>131</v>
      </c>
      <c r="M131" s="72"/>
      <c r="N131" s="73"/>
      <c r="O131" s="87" t="s">
        <v>450</v>
      </c>
      <c r="P131" s="90">
        <v>43690.56768518518</v>
      </c>
      <c r="Q131" s="87" t="s">
        <v>480</v>
      </c>
      <c r="R131" s="87"/>
      <c r="S131" s="87"/>
      <c r="T131" s="87"/>
      <c r="U131" s="87"/>
      <c r="V131" s="92" t="s">
        <v>747</v>
      </c>
      <c r="W131" s="90">
        <v>43690.56768518518</v>
      </c>
      <c r="X131" s="96">
        <v>43690</v>
      </c>
      <c r="Y131" s="99" t="s">
        <v>873</v>
      </c>
      <c r="Z131" s="92" t="s">
        <v>1111</v>
      </c>
      <c r="AA131" s="87"/>
      <c r="AB131" s="87"/>
      <c r="AC131" s="99" t="s">
        <v>1357</v>
      </c>
      <c r="AD131" s="87"/>
      <c r="AE131" s="87" t="b">
        <v>0</v>
      </c>
      <c r="AF131" s="87">
        <v>0</v>
      </c>
      <c r="AG131" s="99" t="s">
        <v>1564</v>
      </c>
      <c r="AH131" s="87" t="b">
        <v>0</v>
      </c>
      <c r="AI131" s="87" t="s">
        <v>1598</v>
      </c>
      <c r="AJ131" s="87"/>
      <c r="AK131" s="99" t="s">
        <v>1564</v>
      </c>
      <c r="AL131" s="87" t="b">
        <v>0</v>
      </c>
      <c r="AM131" s="87">
        <v>14</v>
      </c>
      <c r="AN131" s="99" t="s">
        <v>1356</v>
      </c>
      <c r="AO131" s="87" t="s">
        <v>1604</v>
      </c>
      <c r="AP131" s="87" t="b">
        <v>0</v>
      </c>
      <c r="AQ131" s="99" t="s">
        <v>1356</v>
      </c>
      <c r="AR131" s="87" t="s">
        <v>197</v>
      </c>
      <c r="AS131" s="87">
        <v>0</v>
      </c>
      <c r="AT131" s="87">
        <v>0</v>
      </c>
      <c r="AU131" s="87"/>
      <c r="AV131" s="87"/>
      <c r="AW131" s="87"/>
      <c r="AX131" s="87"/>
      <c r="AY131" s="87"/>
      <c r="AZ131" s="87"/>
      <c r="BA131" s="87"/>
      <c r="BB131" s="87"/>
      <c r="BC131">
        <v>1</v>
      </c>
      <c r="BD131" s="86" t="str">
        <f>REPLACE(INDEX(GroupVertices[Group],MATCH(Edges[[#This Row],[Vertex 1]],GroupVertices[Vertex],0)),1,1,"")</f>
        <v>6</v>
      </c>
      <c r="BE131" s="86" t="str">
        <f>REPLACE(INDEX(GroupVertices[Group],MATCH(Edges[[#This Row],[Vertex 2]],GroupVertices[Vertex],0)),1,1,"")</f>
        <v>6</v>
      </c>
      <c r="BF131" s="48">
        <v>0</v>
      </c>
      <c r="BG131" s="49">
        <v>0</v>
      </c>
      <c r="BH131" s="48">
        <v>0</v>
      </c>
      <c r="BI131" s="49">
        <v>0</v>
      </c>
      <c r="BJ131" s="48">
        <v>0</v>
      </c>
      <c r="BK131" s="49">
        <v>0</v>
      </c>
      <c r="BL131" s="48">
        <v>41</v>
      </c>
      <c r="BM131" s="49">
        <v>100</v>
      </c>
      <c r="BN131" s="48">
        <v>41</v>
      </c>
    </row>
    <row r="132" spans="1:66" ht="15">
      <c r="A132" s="65" t="s">
        <v>304</v>
      </c>
      <c r="B132" s="65" t="s">
        <v>304</v>
      </c>
      <c r="C132" s="66" t="s">
        <v>4023</v>
      </c>
      <c r="D132" s="67">
        <v>3</v>
      </c>
      <c r="E132" s="66" t="s">
        <v>132</v>
      </c>
      <c r="F132" s="69">
        <v>32</v>
      </c>
      <c r="G132" s="66"/>
      <c r="H132" s="70"/>
      <c r="I132" s="71"/>
      <c r="J132" s="71"/>
      <c r="K132" s="34" t="s">
        <v>65</v>
      </c>
      <c r="L132" s="72">
        <v>132</v>
      </c>
      <c r="M132" s="72"/>
      <c r="N132" s="73"/>
      <c r="O132" s="87" t="s">
        <v>197</v>
      </c>
      <c r="P132" s="90">
        <v>43690.61386574074</v>
      </c>
      <c r="Q132" s="87" t="s">
        <v>488</v>
      </c>
      <c r="R132" s="92" t="s">
        <v>607</v>
      </c>
      <c r="S132" s="87" t="s">
        <v>647</v>
      </c>
      <c r="T132" s="87"/>
      <c r="U132" s="87"/>
      <c r="V132" s="92" t="s">
        <v>748</v>
      </c>
      <c r="W132" s="90">
        <v>43690.61386574074</v>
      </c>
      <c r="X132" s="96">
        <v>43690</v>
      </c>
      <c r="Y132" s="99" t="s">
        <v>874</v>
      </c>
      <c r="Z132" s="92" t="s">
        <v>1112</v>
      </c>
      <c r="AA132" s="87"/>
      <c r="AB132" s="87"/>
      <c r="AC132" s="99" t="s">
        <v>1358</v>
      </c>
      <c r="AD132" s="87"/>
      <c r="AE132" s="87" t="b">
        <v>0</v>
      </c>
      <c r="AF132" s="87">
        <v>2</v>
      </c>
      <c r="AG132" s="99" t="s">
        <v>1564</v>
      </c>
      <c r="AH132" s="87" t="b">
        <v>0</v>
      </c>
      <c r="AI132" s="87" t="s">
        <v>1597</v>
      </c>
      <c r="AJ132" s="87"/>
      <c r="AK132" s="99" t="s">
        <v>1564</v>
      </c>
      <c r="AL132" s="87" t="b">
        <v>0</v>
      </c>
      <c r="AM132" s="87">
        <v>1</v>
      </c>
      <c r="AN132" s="99" t="s">
        <v>1564</v>
      </c>
      <c r="AO132" s="87" t="s">
        <v>1605</v>
      </c>
      <c r="AP132" s="87" t="b">
        <v>0</v>
      </c>
      <c r="AQ132" s="99" t="s">
        <v>1358</v>
      </c>
      <c r="AR132" s="87" t="s">
        <v>197</v>
      </c>
      <c r="AS132" s="87">
        <v>0</v>
      </c>
      <c r="AT132" s="87">
        <v>0</v>
      </c>
      <c r="AU132" s="87"/>
      <c r="AV132" s="87"/>
      <c r="AW132" s="87"/>
      <c r="AX132" s="87"/>
      <c r="AY132" s="87"/>
      <c r="AZ132" s="87"/>
      <c r="BA132" s="87"/>
      <c r="BB132" s="87"/>
      <c r="BC132">
        <v>1</v>
      </c>
      <c r="BD132" s="86" t="str">
        <f>REPLACE(INDEX(GroupVertices[Group],MATCH(Edges[[#This Row],[Vertex 1]],GroupVertices[Vertex],0)),1,1,"")</f>
        <v>3</v>
      </c>
      <c r="BE132" s="86" t="str">
        <f>REPLACE(INDEX(GroupVertices[Group],MATCH(Edges[[#This Row],[Vertex 2]],GroupVertices[Vertex],0)),1,1,"")</f>
        <v>3</v>
      </c>
      <c r="BF132" s="48">
        <v>0</v>
      </c>
      <c r="BG132" s="49">
        <v>0</v>
      </c>
      <c r="BH132" s="48">
        <v>0</v>
      </c>
      <c r="BI132" s="49">
        <v>0</v>
      </c>
      <c r="BJ132" s="48">
        <v>0</v>
      </c>
      <c r="BK132" s="49">
        <v>0</v>
      </c>
      <c r="BL132" s="48">
        <v>6</v>
      </c>
      <c r="BM132" s="49">
        <v>100</v>
      </c>
      <c r="BN132" s="48">
        <v>6</v>
      </c>
    </row>
    <row r="133" spans="1:66" ht="15">
      <c r="A133" s="65" t="s">
        <v>305</v>
      </c>
      <c r="B133" s="65" t="s">
        <v>305</v>
      </c>
      <c r="C133" s="66" t="s">
        <v>4023</v>
      </c>
      <c r="D133" s="67">
        <v>3</v>
      </c>
      <c r="E133" s="66" t="s">
        <v>132</v>
      </c>
      <c r="F133" s="69">
        <v>32</v>
      </c>
      <c r="G133" s="66"/>
      <c r="H133" s="70"/>
      <c r="I133" s="71"/>
      <c r="J133" s="71"/>
      <c r="K133" s="34" t="s">
        <v>65</v>
      </c>
      <c r="L133" s="72">
        <v>133</v>
      </c>
      <c r="M133" s="72"/>
      <c r="N133" s="73"/>
      <c r="O133" s="87" t="s">
        <v>197</v>
      </c>
      <c r="P133" s="90">
        <v>43690.76472222222</v>
      </c>
      <c r="Q133" s="87" t="s">
        <v>489</v>
      </c>
      <c r="R133" s="87"/>
      <c r="S133" s="87"/>
      <c r="T133" s="87"/>
      <c r="U133" s="87"/>
      <c r="V133" s="92" t="s">
        <v>749</v>
      </c>
      <c r="W133" s="90">
        <v>43690.76472222222</v>
      </c>
      <c r="X133" s="96">
        <v>43690</v>
      </c>
      <c r="Y133" s="99" t="s">
        <v>875</v>
      </c>
      <c r="Z133" s="92" t="s">
        <v>1113</v>
      </c>
      <c r="AA133" s="87"/>
      <c r="AB133" s="87"/>
      <c r="AC133" s="99" t="s">
        <v>1359</v>
      </c>
      <c r="AD133" s="99" t="s">
        <v>1543</v>
      </c>
      <c r="AE133" s="87" t="b">
        <v>0</v>
      </c>
      <c r="AF133" s="87">
        <v>0</v>
      </c>
      <c r="AG133" s="99" t="s">
        <v>1578</v>
      </c>
      <c r="AH133" s="87" t="b">
        <v>0</v>
      </c>
      <c r="AI133" s="87" t="s">
        <v>1600</v>
      </c>
      <c r="AJ133" s="87"/>
      <c r="AK133" s="99" t="s">
        <v>1564</v>
      </c>
      <c r="AL133" s="87" t="b">
        <v>0</v>
      </c>
      <c r="AM133" s="87">
        <v>0</v>
      </c>
      <c r="AN133" s="99" t="s">
        <v>1564</v>
      </c>
      <c r="AO133" s="87" t="s">
        <v>1605</v>
      </c>
      <c r="AP133" s="87" t="b">
        <v>0</v>
      </c>
      <c r="AQ133" s="99" t="s">
        <v>1543</v>
      </c>
      <c r="AR133" s="87" t="s">
        <v>197</v>
      </c>
      <c r="AS133" s="87">
        <v>0</v>
      </c>
      <c r="AT133" s="87">
        <v>0</v>
      </c>
      <c r="AU133" s="87"/>
      <c r="AV133" s="87"/>
      <c r="AW133" s="87"/>
      <c r="AX133" s="87"/>
      <c r="AY133" s="87"/>
      <c r="AZ133" s="87"/>
      <c r="BA133" s="87"/>
      <c r="BB133" s="87"/>
      <c r="BC133">
        <v>1</v>
      </c>
      <c r="BD133" s="86" t="str">
        <f>REPLACE(INDEX(GroupVertices[Group],MATCH(Edges[[#This Row],[Vertex 1]],GroupVertices[Vertex],0)),1,1,"")</f>
        <v>3</v>
      </c>
      <c r="BE133" s="86" t="str">
        <f>REPLACE(INDEX(GroupVertices[Group],MATCH(Edges[[#This Row],[Vertex 2]],GroupVertices[Vertex],0)),1,1,"")</f>
        <v>3</v>
      </c>
      <c r="BF133" s="48">
        <v>0</v>
      </c>
      <c r="BG133" s="49">
        <v>0</v>
      </c>
      <c r="BH133" s="48">
        <v>0</v>
      </c>
      <c r="BI133" s="49">
        <v>0</v>
      </c>
      <c r="BJ133" s="48">
        <v>0</v>
      </c>
      <c r="BK133" s="49">
        <v>0</v>
      </c>
      <c r="BL133" s="48">
        <v>7</v>
      </c>
      <c r="BM133" s="49">
        <v>100</v>
      </c>
      <c r="BN133" s="48">
        <v>7</v>
      </c>
    </row>
    <row r="134" spans="1:66" ht="15">
      <c r="A134" s="65" t="s">
        <v>306</v>
      </c>
      <c r="B134" s="65" t="s">
        <v>306</v>
      </c>
      <c r="C134" s="66" t="s">
        <v>4023</v>
      </c>
      <c r="D134" s="67">
        <v>3</v>
      </c>
      <c r="E134" s="66" t="s">
        <v>132</v>
      </c>
      <c r="F134" s="69">
        <v>32</v>
      </c>
      <c r="G134" s="66"/>
      <c r="H134" s="70"/>
      <c r="I134" s="71"/>
      <c r="J134" s="71"/>
      <c r="K134" s="34" t="s">
        <v>65</v>
      </c>
      <c r="L134" s="72">
        <v>134</v>
      </c>
      <c r="M134" s="72"/>
      <c r="N134" s="73"/>
      <c r="O134" s="87" t="s">
        <v>197</v>
      </c>
      <c r="P134" s="90">
        <v>43690.830717592595</v>
      </c>
      <c r="Q134" s="87" t="s">
        <v>490</v>
      </c>
      <c r="R134" s="92" t="s">
        <v>608</v>
      </c>
      <c r="S134" s="87" t="s">
        <v>647</v>
      </c>
      <c r="T134" s="87"/>
      <c r="U134" s="87"/>
      <c r="V134" s="92" t="s">
        <v>750</v>
      </c>
      <c r="W134" s="90">
        <v>43690.830717592595</v>
      </c>
      <c r="X134" s="96">
        <v>43690</v>
      </c>
      <c r="Y134" s="99" t="s">
        <v>876</v>
      </c>
      <c r="Z134" s="92" t="s">
        <v>1114</v>
      </c>
      <c r="AA134" s="87"/>
      <c r="AB134" s="87"/>
      <c r="AC134" s="99" t="s">
        <v>1360</v>
      </c>
      <c r="AD134" s="87"/>
      <c r="AE134" s="87" t="b">
        <v>0</v>
      </c>
      <c r="AF134" s="87">
        <v>0</v>
      </c>
      <c r="AG134" s="99" t="s">
        <v>1564</v>
      </c>
      <c r="AH134" s="87" t="b">
        <v>0</v>
      </c>
      <c r="AI134" s="87" t="s">
        <v>1597</v>
      </c>
      <c r="AJ134" s="87"/>
      <c r="AK134" s="99" t="s">
        <v>1564</v>
      </c>
      <c r="AL134" s="87" t="b">
        <v>0</v>
      </c>
      <c r="AM134" s="87">
        <v>0</v>
      </c>
      <c r="AN134" s="99" t="s">
        <v>1564</v>
      </c>
      <c r="AO134" s="87" t="s">
        <v>1605</v>
      </c>
      <c r="AP134" s="87" t="b">
        <v>0</v>
      </c>
      <c r="AQ134" s="99" t="s">
        <v>1360</v>
      </c>
      <c r="AR134" s="87" t="s">
        <v>197</v>
      </c>
      <c r="AS134" s="87">
        <v>0</v>
      </c>
      <c r="AT134" s="87">
        <v>0</v>
      </c>
      <c r="AU134" s="87"/>
      <c r="AV134" s="87"/>
      <c r="AW134" s="87"/>
      <c r="AX134" s="87"/>
      <c r="AY134" s="87"/>
      <c r="AZ134" s="87"/>
      <c r="BA134" s="87"/>
      <c r="BB134" s="87"/>
      <c r="BC134">
        <v>1</v>
      </c>
      <c r="BD134" s="86" t="str">
        <f>REPLACE(INDEX(GroupVertices[Group],MATCH(Edges[[#This Row],[Vertex 1]],GroupVertices[Vertex],0)),1,1,"")</f>
        <v>3</v>
      </c>
      <c r="BE134" s="86" t="str">
        <f>REPLACE(INDEX(GroupVertices[Group],MATCH(Edges[[#This Row],[Vertex 2]],GroupVertices[Vertex],0)),1,1,"")</f>
        <v>3</v>
      </c>
      <c r="BF134" s="48">
        <v>0</v>
      </c>
      <c r="BG134" s="49">
        <v>0</v>
      </c>
      <c r="BH134" s="48">
        <v>0</v>
      </c>
      <c r="BI134" s="49">
        <v>0</v>
      </c>
      <c r="BJ134" s="48">
        <v>0</v>
      </c>
      <c r="BK134" s="49">
        <v>0</v>
      </c>
      <c r="BL134" s="48">
        <v>8</v>
      </c>
      <c r="BM134" s="49">
        <v>100</v>
      </c>
      <c r="BN134" s="48">
        <v>8</v>
      </c>
    </row>
    <row r="135" spans="1:66" ht="15">
      <c r="A135" s="65" t="s">
        <v>307</v>
      </c>
      <c r="B135" s="65" t="s">
        <v>307</v>
      </c>
      <c r="C135" s="66" t="s">
        <v>4023</v>
      </c>
      <c r="D135" s="67">
        <v>3</v>
      </c>
      <c r="E135" s="66" t="s">
        <v>132</v>
      </c>
      <c r="F135" s="69">
        <v>32</v>
      </c>
      <c r="G135" s="66"/>
      <c r="H135" s="70"/>
      <c r="I135" s="71"/>
      <c r="J135" s="71"/>
      <c r="K135" s="34" t="s">
        <v>65</v>
      </c>
      <c r="L135" s="72">
        <v>135</v>
      </c>
      <c r="M135" s="72"/>
      <c r="N135" s="73"/>
      <c r="O135" s="87" t="s">
        <v>197</v>
      </c>
      <c r="P135" s="90">
        <v>43690.92775462963</v>
      </c>
      <c r="Q135" s="87" t="s">
        <v>491</v>
      </c>
      <c r="R135" s="92" t="s">
        <v>609</v>
      </c>
      <c r="S135" s="87" t="s">
        <v>647</v>
      </c>
      <c r="T135" s="87" t="s">
        <v>661</v>
      </c>
      <c r="U135" s="87"/>
      <c r="V135" s="92" t="s">
        <v>751</v>
      </c>
      <c r="W135" s="90">
        <v>43690.92775462963</v>
      </c>
      <c r="X135" s="96">
        <v>43690</v>
      </c>
      <c r="Y135" s="99" t="s">
        <v>877</v>
      </c>
      <c r="Z135" s="92" t="s">
        <v>1115</v>
      </c>
      <c r="AA135" s="87"/>
      <c r="AB135" s="87"/>
      <c r="AC135" s="99" t="s">
        <v>1361</v>
      </c>
      <c r="AD135" s="87"/>
      <c r="AE135" s="87" t="b">
        <v>0</v>
      </c>
      <c r="AF135" s="87">
        <v>0</v>
      </c>
      <c r="AG135" s="99" t="s">
        <v>1564</v>
      </c>
      <c r="AH135" s="87" t="b">
        <v>0</v>
      </c>
      <c r="AI135" s="87" t="s">
        <v>1597</v>
      </c>
      <c r="AJ135" s="87"/>
      <c r="AK135" s="99" t="s">
        <v>1564</v>
      </c>
      <c r="AL135" s="87" t="b">
        <v>0</v>
      </c>
      <c r="AM135" s="87">
        <v>0</v>
      </c>
      <c r="AN135" s="99" t="s">
        <v>1564</v>
      </c>
      <c r="AO135" s="87" t="s">
        <v>1605</v>
      </c>
      <c r="AP135" s="87" t="b">
        <v>0</v>
      </c>
      <c r="AQ135" s="99" t="s">
        <v>1361</v>
      </c>
      <c r="AR135" s="87" t="s">
        <v>197</v>
      </c>
      <c r="AS135" s="87">
        <v>0</v>
      </c>
      <c r="AT135" s="87">
        <v>0</v>
      </c>
      <c r="AU135" s="87"/>
      <c r="AV135" s="87"/>
      <c r="AW135" s="87"/>
      <c r="AX135" s="87"/>
      <c r="AY135" s="87"/>
      <c r="AZ135" s="87"/>
      <c r="BA135" s="87"/>
      <c r="BB135" s="87"/>
      <c r="BC135">
        <v>1</v>
      </c>
      <c r="BD135" s="86" t="str">
        <f>REPLACE(INDEX(GroupVertices[Group],MATCH(Edges[[#This Row],[Vertex 1]],GroupVertices[Vertex],0)),1,1,"")</f>
        <v>3</v>
      </c>
      <c r="BE135" s="86" t="str">
        <f>REPLACE(INDEX(GroupVertices[Group],MATCH(Edges[[#This Row],[Vertex 2]],GroupVertices[Vertex],0)),1,1,"")</f>
        <v>3</v>
      </c>
      <c r="BF135" s="48">
        <v>0</v>
      </c>
      <c r="BG135" s="49">
        <v>0</v>
      </c>
      <c r="BH135" s="48">
        <v>0</v>
      </c>
      <c r="BI135" s="49">
        <v>0</v>
      </c>
      <c r="BJ135" s="48">
        <v>0</v>
      </c>
      <c r="BK135" s="49">
        <v>0</v>
      </c>
      <c r="BL135" s="48">
        <v>11</v>
      </c>
      <c r="BM135" s="49">
        <v>100</v>
      </c>
      <c r="BN135" s="48">
        <v>11</v>
      </c>
    </row>
    <row r="136" spans="1:66" ht="15">
      <c r="A136" s="65" t="s">
        <v>308</v>
      </c>
      <c r="B136" s="65" t="s">
        <v>412</v>
      </c>
      <c r="C136" s="66" t="s">
        <v>4023</v>
      </c>
      <c r="D136" s="67">
        <v>3</v>
      </c>
      <c r="E136" s="66" t="s">
        <v>132</v>
      </c>
      <c r="F136" s="69">
        <v>32</v>
      </c>
      <c r="G136" s="66"/>
      <c r="H136" s="70"/>
      <c r="I136" s="71"/>
      <c r="J136" s="71"/>
      <c r="K136" s="34" t="s">
        <v>65</v>
      </c>
      <c r="L136" s="72">
        <v>136</v>
      </c>
      <c r="M136" s="72"/>
      <c r="N136" s="73"/>
      <c r="O136" s="87" t="s">
        <v>448</v>
      </c>
      <c r="P136" s="90">
        <v>43689.8768287037</v>
      </c>
      <c r="Q136" s="87" t="s">
        <v>492</v>
      </c>
      <c r="R136" s="87"/>
      <c r="S136" s="87"/>
      <c r="T136" s="87"/>
      <c r="U136" s="87"/>
      <c r="V136" s="92" t="s">
        <v>752</v>
      </c>
      <c r="W136" s="90">
        <v>43689.8768287037</v>
      </c>
      <c r="X136" s="96">
        <v>43689</v>
      </c>
      <c r="Y136" s="99" t="s">
        <v>878</v>
      </c>
      <c r="Z136" s="92" t="s">
        <v>1116</v>
      </c>
      <c r="AA136" s="87"/>
      <c r="AB136" s="87"/>
      <c r="AC136" s="99" t="s">
        <v>1362</v>
      </c>
      <c r="AD136" s="99" t="s">
        <v>1544</v>
      </c>
      <c r="AE136" s="87" t="b">
        <v>0</v>
      </c>
      <c r="AF136" s="87">
        <v>0</v>
      </c>
      <c r="AG136" s="99" t="s">
        <v>1579</v>
      </c>
      <c r="AH136" s="87" t="b">
        <v>0</v>
      </c>
      <c r="AI136" s="87" t="s">
        <v>1595</v>
      </c>
      <c r="AJ136" s="87"/>
      <c r="AK136" s="99" t="s">
        <v>1564</v>
      </c>
      <c r="AL136" s="87" t="b">
        <v>0</v>
      </c>
      <c r="AM136" s="87">
        <v>0</v>
      </c>
      <c r="AN136" s="99" t="s">
        <v>1564</v>
      </c>
      <c r="AO136" s="87" t="s">
        <v>1605</v>
      </c>
      <c r="AP136" s="87" t="b">
        <v>0</v>
      </c>
      <c r="AQ136" s="99" t="s">
        <v>1544</v>
      </c>
      <c r="AR136" s="87" t="s">
        <v>197</v>
      </c>
      <c r="AS136" s="87">
        <v>0</v>
      </c>
      <c r="AT136" s="87">
        <v>0</v>
      </c>
      <c r="AU136" s="87"/>
      <c r="AV136" s="87"/>
      <c r="AW136" s="87"/>
      <c r="AX136" s="87"/>
      <c r="AY136" s="87"/>
      <c r="AZ136" s="87"/>
      <c r="BA136" s="87"/>
      <c r="BB136" s="87"/>
      <c r="BC136">
        <v>1</v>
      </c>
      <c r="BD136" s="86" t="str">
        <f>REPLACE(INDEX(GroupVertices[Group],MATCH(Edges[[#This Row],[Vertex 1]],GroupVertices[Vertex],0)),1,1,"")</f>
        <v>11</v>
      </c>
      <c r="BE136" s="86" t="str">
        <f>REPLACE(INDEX(GroupVertices[Group],MATCH(Edges[[#This Row],[Vertex 2]],GroupVertices[Vertex],0)),1,1,"")</f>
        <v>11</v>
      </c>
      <c r="BF136" s="48"/>
      <c r="BG136" s="49"/>
      <c r="BH136" s="48"/>
      <c r="BI136" s="49"/>
      <c r="BJ136" s="48"/>
      <c r="BK136" s="49"/>
      <c r="BL136" s="48"/>
      <c r="BM136" s="49"/>
      <c r="BN136" s="48"/>
    </row>
    <row r="137" spans="1:66" ht="15">
      <c r="A137" s="65" t="s">
        <v>308</v>
      </c>
      <c r="B137" s="65" t="s">
        <v>413</v>
      </c>
      <c r="C137" s="66" t="s">
        <v>4023</v>
      </c>
      <c r="D137" s="67">
        <v>3</v>
      </c>
      <c r="E137" s="66" t="s">
        <v>132</v>
      </c>
      <c r="F137" s="69">
        <v>32</v>
      </c>
      <c r="G137" s="66"/>
      <c r="H137" s="70"/>
      <c r="I137" s="71"/>
      <c r="J137" s="71"/>
      <c r="K137" s="34" t="s">
        <v>65</v>
      </c>
      <c r="L137" s="72">
        <v>137</v>
      </c>
      <c r="M137" s="72"/>
      <c r="N137" s="73"/>
      <c r="O137" s="87" t="s">
        <v>448</v>
      </c>
      <c r="P137" s="90">
        <v>43689.8768287037</v>
      </c>
      <c r="Q137" s="87" t="s">
        <v>492</v>
      </c>
      <c r="R137" s="87"/>
      <c r="S137" s="87"/>
      <c r="T137" s="87"/>
      <c r="U137" s="87"/>
      <c r="V137" s="92" t="s">
        <v>752</v>
      </c>
      <c r="W137" s="90">
        <v>43689.8768287037</v>
      </c>
      <c r="X137" s="96">
        <v>43689</v>
      </c>
      <c r="Y137" s="99" t="s">
        <v>878</v>
      </c>
      <c r="Z137" s="92" t="s">
        <v>1116</v>
      </c>
      <c r="AA137" s="87"/>
      <c r="AB137" s="87"/>
      <c r="AC137" s="99" t="s">
        <v>1362</v>
      </c>
      <c r="AD137" s="99" t="s">
        <v>1544</v>
      </c>
      <c r="AE137" s="87" t="b">
        <v>0</v>
      </c>
      <c r="AF137" s="87">
        <v>0</v>
      </c>
      <c r="AG137" s="99" t="s">
        <v>1579</v>
      </c>
      <c r="AH137" s="87" t="b">
        <v>0</v>
      </c>
      <c r="AI137" s="87" t="s">
        <v>1595</v>
      </c>
      <c r="AJ137" s="87"/>
      <c r="AK137" s="99" t="s">
        <v>1564</v>
      </c>
      <c r="AL137" s="87" t="b">
        <v>0</v>
      </c>
      <c r="AM137" s="87">
        <v>0</v>
      </c>
      <c r="AN137" s="99" t="s">
        <v>1564</v>
      </c>
      <c r="AO137" s="87" t="s">
        <v>1605</v>
      </c>
      <c r="AP137" s="87" t="b">
        <v>0</v>
      </c>
      <c r="AQ137" s="99" t="s">
        <v>1544</v>
      </c>
      <c r="AR137" s="87" t="s">
        <v>197</v>
      </c>
      <c r="AS137" s="87">
        <v>0</v>
      </c>
      <c r="AT137" s="87">
        <v>0</v>
      </c>
      <c r="AU137" s="87"/>
      <c r="AV137" s="87"/>
      <c r="AW137" s="87"/>
      <c r="AX137" s="87"/>
      <c r="AY137" s="87"/>
      <c r="AZ137" s="87"/>
      <c r="BA137" s="87"/>
      <c r="BB137" s="87"/>
      <c r="BC137">
        <v>1</v>
      </c>
      <c r="BD137" s="86" t="str">
        <f>REPLACE(INDEX(GroupVertices[Group],MATCH(Edges[[#This Row],[Vertex 1]],GroupVertices[Vertex],0)),1,1,"")</f>
        <v>11</v>
      </c>
      <c r="BE137" s="86" t="str">
        <f>REPLACE(INDEX(GroupVertices[Group],MATCH(Edges[[#This Row],[Vertex 2]],GroupVertices[Vertex],0)),1,1,"")</f>
        <v>11</v>
      </c>
      <c r="BF137" s="48"/>
      <c r="BG137" s="49"/>
      <c r="BH137" s="48"/>
      <c r="BI137" s="49"/>
      <c r="BJ137" s="48"/>
      <c r="BK137" s="49"/>
      <c r="BL137" s="48"/>
      <c r="BM137" s="49"/>
      <c r="BN137" s="48"/>
    </row>
    <row r="138" spans="1:66" ht="15">
      <c r="A138" s="65" t="s">
        <v>308</v>
      </c>
      <c r="B138" s="65" t="s">
        <v>414</v>
      </c>
      <c r="C138" s="66" t="s">
        <v>4023</v>
      </c>
      <c r="D138" s="67">
        <v>3</v>
      </c>
      <c r="E138" s="66" t="s">
        <v>132</v>
      </c>
      <c r="F138" s="69">
        <v>32</v>
      </c>
      <c r="G138" s="66"/>
      <c r="H138" s="70"/>
      <c r="I138" s="71"/>
      <c r="J138" s="71"/>
      <c r="K138" s="34" t="s">
        <v>65</v>
      </c>
      <c r="L138" s="72">
        <v>138</v>
      </c>
      <c r="M138" s="72"/>
      <c r="N138" s="73"/>
      <c r="O138" s="87" t="s">
        <v>448</v>
      </c>
      <c r="P138" s="90">
        <v>43689.8768287037</v>
      </c>
      <c r="Q138" s="87" t="s">
        <v>492</v>
      </c>
      <c r="R138" s="87"/>
      <c r="S138" s="87"/>
      <c r="T138" s="87"/>
      <c r="U138" s="87"/>
      <c r="V138" s="92" t="s">
        <v>752</v>
      </c>
      <c r="W138" s="90">
        <v>43689.8768287037</v>
      </c>
      <c r="X138" s="96">
        <v>43689</v>
      </c>
      <c r="Y138" s="99" t="s">
        <v>878</v>
      </c>
      <c r="Z138" s="92" t="s">
        <v>1116</v>
      </c>
      <c r="AA138" s="87"/>
      <c r="AB138" s="87"/>
      <c r="AC138" s="99" t="s">
        <v>1362</v>
      </c>
      <c r="AD138" s="99" t="s">
        <v>1544</v>
      </c>
      <c r="AE138" s="87" t="b">
        <v>0</v>
      </c>
      <c r="AF138" s="87">
        <v>0</v>
      </c>
      <c r="AG138" s="99" t="s">
        <v>1579</v>
      </c>
      <c r="AH138" s="87" t="b">
        <v>0</v>
      </c>
      <c r="AI138" s="87" t="s">
        <v>1595</v>
      </c>
      <c r="AJ138" s="87"/>
      <c r="AK138" s="99" t="s">
        <v>1564</v>
      </c>
      <c r="AL138" s="87" t="b">
        <v>0</v>
      </c>
      <c r="AM138" s="87">
        <v>0</v>
      </c>
      <c r="AN138" s="99" t="s">
        <v>1564</v>
      </c>
      <c r="AO138" s="87" t="s">
        <v>1605</v>
      </c>
      <c r="AP138" s="87" t="b">
        <v>0</v>
      </c>
      <c r="AQ138" s="99" t="s">
        <v>1544</v>
      </c>
      <c r="AR138" s="87" t="s">
        <v>197</v>
      </c>
      <c r="AS138" s="87">
        <v>0</v>
      </c>
      <c r="AT138" s="87">
        <v>0</v>
      </c>
      <c r="AU138" s="87"/>
      <c r="AV138" s="87"/>
      <c r="AW138" s="87"/>
      <c r="AX138" s="87"/>
      <c r="AY138" s="87"/>
      <c r="AZ138" s="87"/>
      <c r="BA138" s="87"/>
      <c r="BB138" s="87"/>
      <c r="BC138">
        <v>1</v>
      </c>
      <c r="BD138" s="86" t="str">
        <f>REPLACE(INDEX(GroupVertices[Group],MATCH(Edges[[#This Row],[Vertex 1]],GroupVertices[Vertex],0)),1,1,"")</f>
        <v>11</v>
      </c>
      <c r="BE138" s="86" t="str">
        <f>REPLACE(INDEX(GroupVertices[Group],MATCH(Edges[[#This Row],[Vertex 2]],GroupVertices[Vertex],0)),1,1,"")</f>
        <v>11</v>
      </c>
      <c r="BF138" s="48"/>
      <c r="BG138" s="49"/>
      <c r="BH138" s="48"/>
      <c r="BI138" s="49"/>
      <c r="BJ138" s="48"/>
      <c r="BK138" s="49"/>
      <c r="BL138" s="48"/>
      <c r="BM138" s="49"/>
      <c r="BN138" s="48"/>
    </row>
    <row r="139" spans="1:66" ht="15">
      <c r="A139" s="65" t="s">
        <v>308</v>
      </c>
      <c r="B139" s="65" t="s">
        <v>415</v>
      </c>
      <c r="C139" s="66" t="s">
        <v>4023</v>
      </c>
      <c r="D139" s="67">
        <v>3</v>
      </c>
      <c r="E139" s="66" t="s">
        <v>132</v>
      </c>
      <c r="F139" s="69">
        <v>32</v>
      </c>
      <c r="G139" s="66"/>
      <c r="H139" s="70"/>
      <c r="I139" s="71"/>
      <c r="J139" s="71"/>
      <c r="K139" s="34" t="s">
        <v>65</v>
      </c>
      <c r="L139" s="72">
        <v>139</v>
      </c>
      <c r="M139" s="72"/>
      <c r="N139" s="73"/>
      <c r="O139" s="87" t="s">
        <v>449</v>
      </c>
      <c r="P139" s="90">
        <v>43689.8768287037</v>
      </c>
      <c r="Q139" s="87" t="s">
        <v>492</v>
      </c>
      <c r="R139" s="87"/>
      <c r="S139" s="87"/>
      <c r="T139" s="87"/>
      <c r="U139" s="87"/>
      <c r="V139" s="92" t="s">
        <v>752</v>
      </c>
      <c r="W139" s="90">
        <v>43689.8768287037</v>
      </c>
      <c r="X139" s="96">
        <v>43689</v>
      </c>
      <c r="Y139" s="99" t="s">
        <v>878</v>
      </c>
      <c r="Z139" s="92" t="s">
        <v>1116</v>
      </c>
      <c r="AA139" s="87"/>
      <c r="AB139" s="87"/>
      <c r="AC139" s="99" t="s">
        <v>1362</v>
      </c>
      <c r="AD139" s="99" t="s">
        <v>1544</v>
      </c>
      <c r="AE139" s="87" t="b">
        <v>0</v>
      </c>
      <c r="AF139" s="87">
        <v>0</v>
      </c>
      <c r="AG139" s="99" t="s">
        <v>1579</v>
      </c>
      <c r="AH139" s="87" t="b">
        <v>0</v>
      </c>
      <c r="AI139" s="87" t="s">
        <v>1595</v>
      </c>
      <c r="AJ139" s="87"/>
      <c r="AK139" s="99" t="s">
        <v>1564</v>
      </c>
      <c r="AL139" s="87" t="b">
        <v>0</v>
      </c>
      <c r="AM139" s="87">
        <v>0</v>
      </c>
      <c r="AN139" s="99" t="s">
        <v>1564</v>
      </c>
      <c r="AO139" s="87" t="s">
        <v>1605</v>
      </c>
      <c r="AP139" s="87" t="b">
        <v>0</v>
      </c>
      <c r="AQ139" s="99" t="s">
        <v>1544</v>
      </c>
      <c r="AR139" s="87" t="s">
        <v>197</v>
      </c>
      <c r="AS139" s="87">
        <v>0</v>
      </c>
      <c r="AT139" s="87">
        <v>0</v>
      </c>
      <c r="AU139" s="87"/>
      <c r="AV139" s="87"/>
      <c r="AW139" s="87"/>
      <c r="AX139" s="87"/>
      <c r="AY139" s="87"/>
      <c r="AZ139" s="87"/>
      <c r="BA139" s="87"/>
      <c r="BB139" s="87"/>
      <c r="BC139">
        <v>1</v>
      </c>
      <c r="BD139" s="86" t="str">
        <f>REPLACE(INDEX(GroupVertices[Group],MATCH(Edges[[#This Row],[Vertex 1]],GroupVertices[Vertex],0)),1,1,"")</f>
        <v>11</v>
      </c>
      <c r="BE139" s="86" t="str">
        <f>REPLACE(INDEX(GroupVertices[Group],MATCH(Edges[[#This Row],[Vertex 2]],GroupVertices[Vertex],0)),1,1,"")</f>
        <v>11</v>
      </c>
      <c r="BF139" s="48">
        <v>0</v>
      </c>
      <c r="BG139" s="49">
        <v>0</v>
      </c>
      <c r="BH139" s="48">
        <v>0</v>
      </c>
      <c r="BI139" s="49">
        <v>0</v>
      </c>
      <c r="BJ139" s="48">
        <v>0</v>
      </c>
      <c r="BK139" s="49">
        <v>0</v>
      </c>
      <c r="BL139" s="48">
        <v>40</v>
      </c>
      <c r="BM139" s="49">
        <v>100</v>
      </c>
      <c r="BN139" s="48">
        <v>40</v>
      </c>
    </row>
    <row r="140" spans="1:66" ht="15">
      <c r="A140" s="65" t="s">
        <v>308</v>
      </c>
      <c r="B140" s="65" t="s">
        <v>416</v>
      </c>
      <c r="C140" s="66" t="s">
        <v>4023</v>
      </c>
      <c r="D140" s="67">
        <v>3</v>
      </c>
      <c r="E140" s="66" t="s">
        <v>132</v>
      </c>
      <c r="F140" s="69">
        <v>32</v>
      </c>
      <c r="G140" s="66"/>
      <c r="H140" s="70"/>
      <c r="I140" s="71"/>
      <c r="J140" s="71"/>
      <c r="K140" s="34" t="s">
        <v>65</v>
      </c>
      <c r="L140" s="72">
        <v>140</v>
      </c>
      <c r="M140" s="72"/>
      <c r="N140" s="73"/>
      <c r="O140" s="87" t="s">
        <v>448</v>
      </c>
      <c r="P140" s="90">
        <v>43691.01069444444</v>
      </c>
      <c r="Q140" s="87" t="s">
        <v>493</v>
      </c>
      <c r="R140" s="87"/>
      <c r="S140" s="87"/>
      <c r="T140" s="87"/>
      <c r="U140" s="87"/>
      <c r="V140" s="92" t="s">
        <v>752</v>
      </c>
      <c r="W140" s="90">
        <v>43691.01069444444</v>
      </c>
      <c r="X140" s="96">
        <v>43691</v>
      </c>
      <c r="Y140" s="99" t="s">
        <v>879</v>
      </c>
      <c r="Z140" s="92" t="s">
        <v>1117</v>
      </c>
      <c r="AA140" s="87"/>
      <c r="AB140" s="87"/>
      <c r="AC140" s="99" t="s">
        <v>1363</v>
      </c>
      <c r="AD140" s="99" t="s">
        <v>1545</v>
      </c>
      <c r="AE140" s="87" t="b">
        <v>0</v>
      </c>
      <c r="AF140" s="87">
        <v>0</v>
      </c>
      <c r="AG140" s="99" t="s">
        <v>1580</v>
      </c>
      <c r="AH140" s="87" t="b">
        <v>0</v>
      </c>
      <c r="AI140" s="87" t="s">
        <v>1595</v>
      </c>
      <c r="AJ140" s="87"/>
      <c r="AK140" s="99" t="s">
        <v>1564</v>
      </c>
      <c r="AL140" s="87" t="b">
        <v>0</v>
      </c>
      <c r="AM140" s="87">
        <v>0</v>
      </c>
      <c r="AN140" s="99" t="s">
        <v>1564</v>
      </c>
      <c r="AO140" s="87" t="s">
        <v>1605</v>
      </c>
      <c r="AP140" s="87" t="b">
        <v>0</v>
      </c>
      <c r="AQ140" s="99" t="s">
        <v>1545</v>
      </c>
      <c r="AR140" s="87" t="s">
        <v>197</v>
      </c>
      <c r="AS140" s="87">
        <v>0</v>
      </c>
      <c r="AT140" s="87">
        <v>0</v>
      </c>
      <c r="AU140" s="87"/>
      <c r="AV140" s="87"/>
      <c r="AW140" s="87"/>
      <c r="AX140" s="87"/>
      <c r="AY140" s="87"/>
      <c r="AZ140" s="87"/>
      <c r="BA140" s="87"/>
      <c r="BB140" s="87"/>
      <c r="BC140">
        <v>1</v>
      </c>
      <c r="BD140" s="86" t="str">
        <f>REPLACE(INDEX(GroupVertices[Group],MATCH(Edges[[#This Row],[Vertex 1]],GroupVertices[Vertex],0)),1,1,"")</f>
        <v>11</v>
      </c>
      <c r="BE140" s="86" t="str">
        <f>REPLACE(INDEX(GroupVertices[Group],MATCH(Edges[[#This Row],[Vertex 2]],GroupVertices[Vertex],0)),1,1,"")</f>
        <v>11</v>
      </c>
      <c r="BF140" s="48"/>
      <c r="BG140" s="49"/>
      <c r="BH140" s="48"/>
      <c r="BI140" s="49"/>
      <c r="BJ140" s="48"/>
      <c r="BK140" s="49"/>
      <c r="BL140" s="48"/>
      <c r="BM140" s="49"/>
      <c r="BN140" s="48"/>
    </row>
    <row r="141" spans="1:66" ht="15">
      <c r="A141" s="65" t="s">
        <v>308</v>
      </c>
      <c r="B141" s="65" t="s">
        <v>417</v>
      </c>
      <c r="C141" s="66" t="s">
        <v>4023</v>
      </c>
      <c r="D141" s="67">
        <v>3</v>
      </c>
      <c r="E141" s="66" t="s">
        <v>132</v>
      </c>
      <c r="F141" s="69">
        <v>32</v>
      </c>
      <c r="G141" s="66"/>
      <c r="H141" s="70"/>
      <c r="I141" s="71"/>
      <c r="J141" s="71"/>
      <c r="K141" s="34" t="s">
        <v>65</v>
      </c>
      <c r="L141" s="72">
        <v>141</v>
      </c>
      <c r="M141" s="72"/>
      <c r="N141" s="73"/>
      <c r="O141" s="87" t="s">
        <v>449</v>
      </c>
      <c r="P141" s="90">
        <v>43691.01069444444</v>
      </c>
      <c r="Q141" s="87" t="s">
        <v>493</v>
      </c>
      <c r="R141" s="87"/>
      <c r="S141" s="87"/>
      <c r="T141" s="87"/>
      <c r="U141" s="87"/>
      <c r="V141" s="92" t="s">
        <v>752</v>
      </c>
      <c r="W141" s="90">
        <v>43691.01069444444</v>
      </c>
      <c r="X141" s="96">
        <v>43691</v>
      </c>
      <c r="Y141" s="99" t="s">
        <v>879</v>
      </c>
      <c r="Z141" s="92" t="s">
        <v>1117</v>
      </c>
      <c r="AA141" s="87"/>
      <c r="AB141" s="87"/>
      <c r="AC141" s="99" t="s">
        <v>1363</v>
      </c>
      <c r="AD141" s="99" t="s">
        <v>1545</v>
      </c>
      <c r="AE141" s="87" t="b">
        <v>0</v>
      </c>
      <c r="AF141" s="87">
        <v>0</v>
      </c>
      <c r="AG141" s="99" t="s">
        <v>1580</v>
      </c>
      <c r="AH141" s="87" t="b">
        <v>0</v>
      </c>
      <c r="AI141" s="87" t="s">
        <v>1595</v>
      </c>
      <c r="AJ141" s="87"/>
      <c r="AK141" s="99" t="s">
        <v>1564</v>
      </c>
      <c r="AL141" s="87" t="b">
        <v>0</v>
      </c>
      <c r="AM141" s="87">
        <v>0</v>
      </c>
      <c r="AN141" s="99" t="s">
        <v>1564</v>
      </c>
      <c r="AO141" s="87" t="s">
        <v>1605</v>
      </c>
      <c r="AP141" s="87" t="b">
        <v>0</v>
      </c>
      <c r="AQ141" s="99" t="s">
        <v>1545</v>
      </c>
      <c r="AR141" s="87" t="s">
        <v>197</v>
      </c>
      <c r="AS141" s="87">
        <v>0</v>
      </c>
      <c r="AT141" s="87">
        <v>0</v>
      </c>
      <c r="AU141" s="87"/>
      <c r="AV141" s="87"/>
      <c r="AW141" s="87"/>
      <c r="AX141" s="87"/>
      <c r="AY141" s="87"/>
      <c r="AZ141" s="87"/>
      <c r="BA141" s="87"/>
      <c r="BB141" s="87"/>
      <c r="BC141">
        <v>1</v>
      </c>
      <c r="BD141" s="86" t="str">
        <f>REPLACE(INDEX(GroupVertices[Group],MATCH(Edges[[#This Row],[Vertex 1]],GroupVertices[Vertex],0)),1,1,"")</f>
        <v>11</v>
      </c>
      <c r="BE141" s="86" t="str">
        <f>REPLACE(INDEX(GroupVertices[Group],MATCH(Edges[[#This Row],[Vertex 2]],GroupVertices[Vertex],0)),1,1,"")</f>
        <v>11</v>
      </c>
      <c r="BF141" s="48">
        <v>0</v>
      </c>
      <c r="BG141" s="49">
        <v>0</v>
      </c>
      <c r="BH141" s="48">
        <v>0</v>
      </c>
      <c r="BI141" s="49">
        <v>0</v>
      </c>
      <c r="BJ141" s="48">
        <v>0</v>
      </c>
      <c r="BK141" s="49">
        <v>0</v>
      </c>
      <c r="BL141" s="48">
        <v>38</v>
      </c>
      <c r="BM141" s="49">
        <v>100</v>
      </c>
      <c r="BN141" s="48">
        <v>38</v>
      </c>
    </row>
    <row r="142" spans="1:66" ht="15">
      <c r="A142" s="65" t="s">
        <v>309</v>
      </c>
      <c r="B142" s="65" t="s">
        <v>309</v>
      </c>
      <c r="C142" s="66" t="s">
        <v>4023</v>
      </c>
      <c r="D142" s="67">
        <v>3</v>
      </c>
      <c r="E142" s="66" t="s">
        <v>132</v>
      </c>
      <c r="F142" s="69">
        <v>32</v>
      </c>
      <c r="G142" s="66"/>
      <c r="H142" s="70"/>
      <c r="I142" s="71"/>
      <c r="J142" s="71"/>
      <c r="K142" s="34" t="s">
        <v>65</v>
      </c>
      <c r="L142" s="72">
        <v>142</v>
      </c>
      <c r="M142" s="72"/>
      <c r="N142" s="73"/>
      <c r="O142" s="87" t="s">
        <v>197</v>
      </c>
      <c r="P142" s="90">
        <v>43691.126967592594</v>
      </c>
      <c r="Q142" s="87" t="s">
        <v>494</v>
      </c>
      <c r="R142" s="92" t="s">
        <v>610</v>
      </c>
      <c r="S142" s="87" t="s">
        <v>652</v>
      </c>
      <c r="T142" s="87" t="s">
        <v>662</v>
      </c>
      <c r="U142" s="87"/>
      <c r="V142" s="92" t="s">
        <v>753</v>
      </c>
      <c r="W142" s="90">
        <v>43691.126967592594</v>
      </c>
      <c r="X142" s="96">
        <v>43691</v>
      </c>
      <c r="Y142" s="99" t="s">
        <v>880</v>
      </c>
      <c r="Z142" s="92" t="s">
        <v>1118</v>
      </c>
      <c r="AA142" s="87"/>
      <c r="AB142" s="87"/>
      <c r="AC142" s="99" t="s">
        <v>1364</v>
      </c>
      <c r="AD142" s="87"/>
      <c r="AE142" s="87" t="b">
        <v>0</v>
      </c>
      <c r="AF142" s="87">
        <v>1</v>
      </c>
      <c r="AG142" s="99" t="s">
        <v>1564</v>
      </c>
      <c r="AH142" s="87" t="b">
        <v>0</v>
      </c>
      <c r="AI142" s="87" t="s">
        <v>1601</v>
      </c>
      <c r="AJ142" s="87"/>
      <c r="AK142" s="99" t="s">
        <v>1564</v>
      </c>
      <c r="AL142" s="87" t="b">
        <v>0</v>
      </c>
      <c r="AM142" s="87">
        <v>0</v>
      </c>
      <c r="AN142" s="99" t="s">
        <v>1564</v>
      </c>
      <c r="AO142" s="87" t="s">
        <v>1605</v>
      </c>
      <c r="AP142" s="87" t="b">
        <v>0</v>
      </c>
      <c r="AQ142" s="99" t="s">
        <v>1364</v>
      </c>
      <c r="AR142" s="87" t="s">
        <v>197</v>
      </c>
      <c r="AS142" s="87">
        <v>0</v>
      </c>
      <c r="AT142" s="87">
        <v>0</v>
      </c>
      <c r="AU142" s="87"/>
      <c r="AV142" s="87"/>
      <c r="AW142" s="87"/>
      <c r="AX142" s="87"/>
      <c r="AY142" s="87"/>
      <c r="AZ142" s="87"/>
      <c r="BA142" s="87"/>
      <c r="BB142" s="87"/>
      <c r="BC142">
        <v>1</v>
      </c>
      <c r="BD142" s="86" t="str">
        <f>REPLACE(INDEX(GroupVertices[Group],MATCH(Edges[[#This Row],[Vertex 1]],GroupVertices[Vertex],0)),1,1,"")</f>
        <v>3</v>
      </c>
      <c r="BE142" s="86" t="str">
        <f>REPLACE(INDEX(GroupVertices[Group],MATCH(Edges[[#This Row],[Vertex 2]],GroupVertices[Vertex],0)),1,1,"")</f>
        <v>3</v>
      </c>
      <c r="BF142" s="48">
        <v>0</v>
      </c>
      <c r="BG142" s="49">
        <v>0</v>
      </c>
      <c r="BH142" s="48">
        <v>0</v>
      </c>
      <c r="BI142" s="49">
        <v>0</v>
      </c>
      <c r="BJ142" s="48">
        <v>0</v>
      </c>
      <c r="BK142" s="49">
        <v>0</v>
      </c>
      <c r="BL142" s="48">
        <v>12</v>
      </c>
      <c r="BM142" s="49">
        <v>100</v>
      </c>
      <c r="BN142" s="48">
        <v>12</v>
      </c>
    </row>
    <row r="143" spans="1:66" ht="15">
      <c r="A143" s="65" t="s">
        <v>310</v>
      </c>
      <c r="B143" s="65" t="s">
        <v>340</v>
      </c>
      <c r="C143" s="66" t="s">
        <v>4023</v>
      </c>
      <c r="D143" s="67">
        <v>3</v>
      </c>
      <c r="E143" s="66" t="s">
        <v>132</v>
      </c>
      <c r="F143" s="69">
        <v>32</v>
      </c>
      <c r="G143" s="66"/>
      <c r="H143" s="70"/>
      <c r="I143" s="71"/>
      <c r="J143" s="71"/>
      <c r="K143" s="34" t="s">
        <v>65</v>
      </c>
      <c r="L143" s="72">
        <v>143</v>
      </c>
      <c r="M143" s="72"/>
      <c r="N143" s="73"/>
      <c r="O143" s="87" t="s">
        <v>450</v>
      </c>
      <c r="P143" s="90">
        <v>43691.285949074074</v>
      </c>
      <c r="Q143" s="87" t="s">
        <v>495</v>
      </c>
      <c r="R143" s="87"/>
      <c r="S143" s="87"/>
      <c r="T143" s="87"/>
      <c r="U143" s="87"/>
      <c r="V143" s="92" t="s">
        <v>754</v>
      </c>
      <c r="W143" s="90">
        <v>43691.285949074074</v>
      </c>
      <c r="X143" s="96">
        <v>43691</v>
      </c>
      <c r="Y143" s="99" t="s">
        <v>881</v>
      </c>
      <c r="Z143" s="92" t="s">
        <v>1119</v>
      </c>
      <c r="AA143" s="87"/>
      <c r="AB143" s="87"/>
      <c r="AC143" s="99" t="s">
        <v>1365</v>
      </c>
      <c r="AD143" s="87"/>
      <c r="AE143" s="87" t="b">
        <v>0</v>
      </c>
      <c r="AF143" s="87">
        <v>0</v>
      </c>
      <c r="AG143" s="99" t="s">
        <v>1564</v>
      </c>
      <c r="AH143" s="87" t="b">
        <v>0</v>
      </c>
      <c r="AI143" s="87" t="s">
        <v>1598</v>
      </c>
      <c r="AJ143" s="87"/>
      <c r="AK143" s="99" t="s">
        <v>1564</v>
      </c>
      <c r="AL143" s="87" t="b">
        <v>0</v>
      </c>
      <c r="AM143" s="87">
        <v>153</v>
      </c>
      <c r="AN143" s="99" t="s">
        <v>1404</v>
      </c>
      <c r="AO143" s="87" t="s">
        <v>1604</v>
      </c>
      <c r="AP143" s="87" t="b">
        <v>0</v>
      </c>
      <c r="AQ143" s="99" t="s">
        <v>1404</v>
      </c>
      <c r="AR143" s="87" t="s">
        <v>197</v>
      </c>
      <c r="AS143" s="87">
        <v>0</v>
      </c>
      <c r="AT143" s="87">
        <v>0</v>
      </c>
      <c r="AU143" s="87"/>
      <c r="AV143" s="87"/>
      <c r="AW143" s="87"/>
      <c r="AX143" s="87"/>
      <c r="AY143" s="87"/>
      <c r="AZ143" s="87"/>
      <c r="BA143" s="87"/>
      <c r="BB143" s="87"/>
      <c r="BC143">
        <v>1</v>
      </c>
      <c r="BD143" s="86" t="str">
        <f>REPLACE(INDEX(GroupVertices[Group],MATCH(Edges[[#This Row],[Vertex 1]],GroupVertices[Vertex],0)),1,1,"")</f>
        <v>9</v>
      </c>
      <c r="BE143" s="86" t="str">
        <f>REPLACE(INDEX(GroupVertices[Group],MATCH(Edges[[#This Row],[Vertex 2]],GroupVertices[Vertex],0)),1,1,"")</f>
        <v>9</v>
      </c>
      <c r="BF143" s="48">
        <v>0</v>
      </c>
      <c r="BG143" s="49">
        <v>0</v>
      </c>
      <c r="BH143" s="48">
        <v>0</v>
      </c>
      <c r="BI143" s="49">
        <v>0</v>
      </c>
      <c r="BJ143" s="48">
        <v>0</v>
      </c>
      <c r="BK143" s="49">
        <v>0</v>
      </c>
      <c r="BL143" s="48">
        <v>24</v>
      </c>
      <c r="BM143" s="49">
        <v>100</v>
      </c>
      <c r="BN143" s="48">
        <v>24</v>
      </c>
    </row>
    <row r="144" spans="1:66" ht="15">
      <c r="A144" s="65" t="s">
        <v>311</v>
      </c>
      <c r="B144" s="65" t="s">
        <v>340</v>
      </c>
      <c r="C144" s="66" t="s">
        <v>4023</v>
      </c>
      <c r="D144" s="67">
        <v>3</v>
      </c>
      <c r="E144" s="66" t="s">
        <v>132</v>
      </c>
      <c r="F144" s="69">
        <v>32</v>
      </c>
      <c r="G144" s="66"/>
      <c r="H144" s="70"/>
      <c r="I144" s="71"/>
      <c r="J144" s="71"/>
      <c r="K144" s="34" t="s">
        <v>65</v>
      </c>
      <c r="L144" s="72">
        <v>144</v>
      </c>
      <c r="M144" s="72"/>
      <c r="N144" s="73"/>
      <c r="O144" s="87" t="s">
        <v>450</v>
      </c>
      <c r="P144" s="90">
        <v>43691.29398148148</v>
      </c>
      <c r="Q144" s="87" t="s">
        <v>495</v>
      </c>
      <c r="R144" s="87"/>
      <c r="S144" s="87"/>
      <c r="T144" s="87"/>
      <c r="U144" s="87"/>
      <c r="V144" s="92" t="s">
        <v>755</v>
      </c>
      <c r="W144" s="90">
        <v>43691.29398148148</v>
      </c>
      <c r="X144" s="96">
        <v>43691</v>
      </c>
      <c r="Y144" s="99" t="s">
        <v>882</v>
      </c>
      <c r="Z144" s="92" t="s">
        <v>1120</v>
      </c>
      <c r="AA144" s="87"/>
      <c r="AB144" s="87"/>
      <c r="AC144" s="99" t="s">
        <v>1366</v>
      </c>
      <c r="AD144" s="87"/>
      <c r="AE144" s="87" t="b">
        <v>0</v>
      </c>
      <c r="AF144" s="87">
        <v>0</v>
      </c>
      <c r="AG144" s="99" t="s">
        <v>1564</v>
      </c>
      <c r="AH144" s="87" t="b">
        <v>0</v>
      </c>
      <c r="AI144" s="87" t="s">
        <v>1598</v>
      </c>
      <c r="AJ144" s="87"/>
      <c r="AK144" s="99" t="s">
        <v>1564</v>
      </c>
      <c r="AL144" s="87" t="b">
        <v>0</v>
      </c>
      <c r="AM144" s="87">
        <v>153</v>
      </c>
      <c r="AN144" s="99" t="s">
        <v>1404</v>
      </c>
      <c r="AO144" s="87" t="s">
        <v>1605</v>
      </c>
      <c r="AP144" s="87" t="b">
        <v>0</v>
      </c>
      <c r="AQ144" s="99" t="s">
        <v>1404</v>
      </c>
      <c r="AR144" s="87" t="s">
        <v>197</v>
      </c>
      <c r="AS144" s="87">
        <v>0</v>
      </c>
      <c r="AT144" s="87">
        <v>0</v>
      </c>
      <c r="AU144" s="87"/>
      <c r="AV144" s="87"/>
      <c r="AW144" s="87"/>
      <c r="AX144" s="87"/>
      <c r="AY144" s="87"/>
      <c r="AZ144" s="87"/>
      <c r="BA144" s="87"/>
      <c r="BB144" s="87"/>
      <c r="BC144">
        <v>1</v>
      </c>
      <c r="BD144" s="86" t="str">
        <f>REPLACE(INDEX(GroupVertices[Group],MATCH(Edges[[#This Row],[Vertex 1]],GroupVertices[Vertex],0)),1,1,"")</f>
        <v>9</v>
      </c>
      <c r="BE144" s="86" t="str">
        <f>REPLACE(INDEX(GroupVertices[Group],MATCH(Edges[[#This Row],[Vertex 2]],GroupVertices[Vertex],0)),1,1,"")</f>
        <v>9</v>
      </c>
      <c r="BF144" s="48">
        <v>0</v>
      </c>
      <c r="BG144" s="49">
        <v>0</v>
      </c>
      <c r="BH144" s="48">
        <v>0</v>
      </c>
      <c r="BI144" s="49">
        <v>0</v>
      </c>
      <c r="BJ144" s="48">
        <v>0</v>
      </c>
      <c r="BK144" s="49">
        <v>0</v>
      </c>
      <c r="BL144" s="48">
        <v>24</v>
      </c>
      <c r="BM144" s="49">
        <v>100</v>
      </c>
      <c r="BN144" s="48">
        <v>24</v>
      </c>
    </row>
    <row r="145" spans="1:66" ht="15">
      <c r="A145" s="65" t="s">
        <v>312</v>
      </c>
      <c r="B145" s="65" t="s">
        <v>418</v>
      </c>
      <c r="C145" s="66" t="s">
        <v>4023</v>
      </c>
      <c r="D145" s="67">
        <v>3</v>
      </c>
      <c r="E145" s="66" t="s">
        <v>132</v>
      </c>
      <c r="F145" s="69">
        <v>32</v>
      </c>
      <c r="G145" s="66"/>
      <c r="H145" s="70"/>
      <c r="I145" s="71"/>
      <c r="J145" s="71"/>
      <c r="K145" s="34" t="s">
        <v>65</v>
      </c>
      <c r="L145" s="72">
        <v>145</v>
      </c>
      <c r="M145" s="72"/>
      <c r="N145" s="73"/>
      <c r="O145" s="87" t="s">
        <v>449</v>
      </c>
      <c r="P145" s="90">
        <v>43691.43304398148</v>
      </c>
      <c r="Q145" s="87" t="s">
        <v>496</v>
      </c>
      <c r="R145" s="87"/>
      <c r="S145" s="87"/>
      <c r="T145" s="87"/>
      <c r="U145" s="87"/>
      <c r="V145" s="92" t="s">
        <v>756</v>
      </c>
      <c r="W145" s="90">
        <v>43691.43304398148</v>
      </c>
      <c r="X145" s="96">
        <v>43691</v>
      </c>
      <c r="Y145" s="99" t="s">
        <v>883</v>
      </c>
      <c r="Z145" s="92" t="s">
        <v>1121</v>
      </c>
      <c r="AA145" s="87"/>
      <c r="AB145" s="87"/>
      <c r="AC145" s="99" t="s">
        <v>1367</v>
      </c>
      <c r="AD145" s="99" t="s">
        <v>1546</v>
      </c>
      <c r="AE145" s="87" t="b">
        <v>0</v>
      </c>
      <c r="AF145" s="87">
        <v>3</v>
      </c>
      <c r="AG145" s="99" t="s">
        <v>1581</v>
      </c>
      <c r="AH145" s="87" t="b">
        <v>0</v>
      </c>
      <c r="AI145" s="87" t="s">
        <v>1598</v>
      </c>
      <c r="AJ145" s="87"/>
      <c r="AK145" s="99" t="s">
        <v>1564</v>
      </c>
      <c r="AL145" s="87" t="b">
        <v>0</v>
      </c>
      <c r="AM145" s="87">
        <v>0</v>
      </c>
      <c r="AN145" s="99" t="s">
        <v>1564</v>
      </c>
      <c r="AO145" s="87" t="s">
        <v>1605</v>
      </c>
      <c r="AP145" s="87" t="b">
        <v>0</v>
      </c>
      <c r="AQ145" s="99" t="s">
        <v>1546</v>
      </c>
      <c r="AR145" s="87" t="s">
        <v>197</v>
      </c>
      <c r="AS145" s="87">
        <v>0</v>
      </c>
      <c r="AT145" s="87">
        <v>0</v>
      </c>
      <c r="AU145" s="87"/>
      <c r="AV145" s="87"/>
      <c r="AW145" s="87"/>
      <c r="AX145" s="87"/>
      <c r="AY145" s="87"/>
      <c r="AZ145" s="87"/>
      <c r="BA145" s="87"/>
      <c r="BB145" s="87"/>
      <c r="BC145">
        <v>1</v>
      </c>
      <c r="BD145" s="86" t="str">
        <f>REPLACE(INDEX(GroupVertices[Group],MATCH(Edges[[#This Row],[Vertex 1]],GroupVertices[Vertex],0)),1,1,"")</f>
        <v>24</v>
      </c>
      <c r="BE145" s="86" t="str">
        <f>REPLACE(INDEX(GroupVertices[Group],MATCH(Edges[[#This Row],[Vertex 2]],GroupVertices[Vertex],0)),1,1,"")</f>
        <v>24</v>
      </c>
      <c r="BF145" s="48">
        <v>0</v>
      </c>
      <c r="BG145" s="49">
        <v>0</v>
      </c>
      <c r="BH145" s="48">
        <v>0</v>
      </c>
      <c r="BI145" s="49">
        <v>0</v>
      </c>
      <c r="BJ145" s="48">
        <v>0</v>
      </c>
      <c r="BK145" s="49">
        <v>0</v>
      </c>
      <c r="BL145" s="48">
        <v>16</v>
      </c>
      <c r="BM145" s="49">
        <v>100</v>
      </c>
      <c r="BN145" s="48">
        <v>16</v>
      </c>
    </row>
    <row r="146" spans="1:66" ht="15">
      <c r="A146" s="65" t="s">
        <v>313</v>
      </c>
      <c r="B146" s="65" t="s">
        <v>340</v>
      </c>
      <c r="C146" s="66" t="s">
        <v>4023</v>
      </c>
      <c r="D146" s="67">
        <v>3</v>
      </c>
      <c r="E146" s="66" t="s">
        <v>132</v>
      </c>
      <c r="F146" s="69">
        <v>32</v>
      </c>
      <c r="G146" s="66"/>
      <c r="H146" s="70"/>
      <c r="I146" s="71"/>
      <c r="J146" s="71"/>
      <c r="K146" s="34" t="s">
        <v>65</v>
      </c>
      <c r="L146" s="72">
        <v>146</v>
      </c>
      <c r="M146" s="72"/>
      <c r="N146" s="73"/>
      <c r="O146" s="87" t="s">
        <v>450</v>
      </c>
      <c r="P146" s="90">
        <v>43691.44289351852</v>
      </c>
      <c r="Q146" s="87" t="s">
        <v>495</v>
      </c>
      <c r="R146" s="87"/>
      <c r="S146" s="87"/>
      <c r="T146" s="87"/>
      <c r="U146" s="87"/>
      <c r="V146" s="92" t="s">
        <v>757</v>
      </c>
      <c r="W146" s="90">
        <v>43691.44289351852</v>
      </c>
      <c r="X146" s="96">
        <v>43691</v>
      </c>
      <c r="Y146" s="99" t="s">
        <v>884</v>
      </c>
      <c r="Z146" s="92" t="s">
        <v>1122</v>
      </c>
      <c r="AA146" s="87"/>
      <c r="AB146" s="87"/>
      <c r="AC146" s="99" t="s">
        <v>1368</v>
      </c>
      <c r="AD146" s="87"/>
      <c r="AE146" s="87" t="b">
        <v>0</v>
      </c>
      <c r="AF146" s="87">
        <v>0</v>
      </c>
      <c r="AG146" s="99" t="s">
        <v>1564</v>
      </c>
      <c r="AH146" s="87" t="b">
        <v>0</v>
      </c>
      <c r="AI146" s="87" t="s">
        <v>1598</v>
      </c>
      <c r="AJ146" s="87"/>
      <c r="AK146" s="99" t="s">
        <v>1564</v>
      </c>
      <c r="AL146" s="87" t="b">
        <v>0</v>
      </c>
      <c r="AM146" s="87">
        <v>153</v>
      </c>
      <c r="AN146" s="99" t="s">
        <v>1404</v>
      </c>
      <c r="AO146" s="87" t="s">
        <v>1604</v>
      </c>
      <c r="AP146" s="87" t="b">
        <v>0</v>
      </c>
      <c r="AQ146" s="99" t="s">
        <v>1404</v>
      </c>
      <c r="AR146" s="87" t="s">
        <v>197</v>
      </c>
      <c r="AS146" s="87">
        <v>0</v>
      </c>
      <c r="AT146" s="87">
        <v>0</v>
      </c>
      <c r="AU146" s="87"/>
      <c r="AV146" s="87"/>
      <c r="AW146" s="87"/>
      <c r="AX146" s="87"/>
      <c r="AY146" s="87"/>
      <c r="AZ146" s="87"/>
      <c r="BA146" s="87"/>
      <c r="BB146" s="87"/>
      <c r="BC146">
        <v>1</v>
      </c>
      <c r="BD146" s="86" t="str">
        <f>REPLACE(INDEX(GroupVertices[Group],MATCH(Edges[[#This Row],[Vertex 1]],GroupVertices[Vertex],0)),1,1,"")</f>
        <v>9</v>
      </c>
      <c r="BE146" s="86" t="str">
        <f>REPLACE(INDEX(GroupVertices[Group],MATCH(Edges[[#This Row],[Vertex 2]],GroupVertices[Vertex],0)),1,1,"")</f>
        <v>9</v>
      </c>
      <c r="BF146" s="48">
        <v>0</v>
      </c>
      <c r="BG146" s="49">
        <v>0</v>
      </c>
      <c r="BH146" s="48">
        <v>0</v>
      </c>
      <c r="BI146" s="49">
        <v>0</v>
      </c>
      <c r="BJ146" s="48">
        <v>0</v>
      </c>
      <c r="BK146" s="49">
        <v>0</v>
      </c>
      <c r="BL146" s="48">
        <v>24</v>
      </c>
      <c r="BM146" s="49">
        <v>100</v>
      </c>
      <c r="BN146" s="48">
        <v>24</v>
      </c>
    </row>
    <row r="147" spans="1:66" ht="15">
      <c r="A147" s="65" t="s">
        <v>314</v>
      </c>
      <c r="B147" s="65" t="s">
        <v>340</v>
      </c>
      <c r="C147" s="66" t="s">
        <v>4023</v>
      </c>
      <c r="D147" s="67">
        <v>3</v>
      </c>
      <c r="E147" s="66" t="s">
        <v>132</v>
      </c>
      <c r="F147" s="69">
        <v>32</v>
      </c>
      <c r="G147" s="66"/>
      <c r="H147" s="70"/>
      <c r="I147" s="71"/>
      <c r="J147" s="71"/>
      <c r="K147" s="34" t="s">
        <v>65</v>
      </c>
      <c r="L147" s="72">
        <v>147</v>
      </c>
      <c r="M147" s="72"/>
      <c r="N147" s="73"/>
      <c r="O147" s="87" t="s">
        <v>450</v>
      </c>
      <c r="P147" s="90">
        <v>43691.46179398148</v>
      </c>
      <c r="Q147" s="87" t="s">
        <v>495</v>
      </c>
      <c r="R147" s="87"/>
      <c r="S147" s="87"/>
      <c r="T147" s="87"/>
      <c r="U147" s="87"/>
      <c r="V147" s="92" t="s">
        <v>758</v>
      </c>
      <c r="W147" s="90">
        <v>43691.46179398148</v>
      </c>
      <c r="X147" s="96">
        <v>43691</v>
      </c>
      <c r="Y147" s="99" t="s">
        <v>885</v>
      </c>
      <c r="Z147" s="92" t="s">
        <v>1123</v>
      </c>
      <c r="AA147" s="87"/>
      <c r="AB147" s="87"/>
      <c r="AC147" s="99" t="s">
        <v>1369</v>
      </c>
      <c r="AD147" s="87"/>
      <c r="AE147" s="87" t="b">
        <v>0</v>
      </c>
      <c r="AF147" s="87">
        <v>0</v>
      </c>
      <c r="AG147" s="99" t="s">
        <v>1564</v>
      </c>
      <c r="AH147" s="87" t="b">
        <v>0</v>
      </c>
      <c r="AI147" s="87" t="s">
        <v>1598</v>
      </c>
      <c r="AJ147" s="87"/>
      <c r="AK147" s="99" t="s">
        <v>1564</v>
      </c>
      <c r="AL147" s="87" t="b">
        <v>0</v>
      </c>
      <c r="AM147" s="87">
        <v>153</v>
      </c>
      <c r="AN147" s="99" t="s">
        <v>1404</v>
      </c>
      <c r="AO147" s="87" t="s">
        <v>1604</v>
      </c>
      <c r="AP147" s="87" t="b">
        <v>0</v>
      </c>
      <c r="AQ147" s="99" t="s">
        <v>1404</v>
      </c>
      <c r="AR147" s="87" t="s">
        <v>197</v>
      </c>
      <c r="AS147" s="87">
        <v>0</v>
      </c>
      <c r="AT147" s="87">
        <v>0</v>
      </c>
      <c r="AU147" s="87"/>
      <c r="AV147" s="87"/>
      <c r="AW147" s="87"/>
      <c r="AX147" s="87"/>
      <c r="AY147" s="87"/>
      <c r="AZ147" s="87"/>
      <c r="BA147" s="87"/>
      <c r="BB147" s="87"/>
      <c r="BC147">
        <v>1</v>
      </c>
      <c r="BD147" s="86" t="str">
        <f>REPLACE(INDEX(GroupVertices[Group],MATCH(Edges[[#This Row],[Vertex 1]],GroupVertices[Vertex],0)),1,1,"")</f>
        <v>9</v>
      </c>
      <c r="BE147" s="86" t="str">
        <f>REPLACE(INDEX(GroupVertices[Group],MATCH(Edges[[#This Row],[Vertex 2]],GroupVertices[Vertex],0)),1,1,"")</f>
        <v>9</v>
      </c>
      <c r="BF147" s="48">
        <v>0</v>
      </c>
      <c r="BG147" s="49">
        <v>0</v>
      </c>
      <c r="BH147" s="48">
        <v>0</v>
      </c>
      <c r="BI147" s="49">
        <v>0</v>
      </c>
      <c r="BJ147" s="48">
        <v>0</v>
      </c>
      <c r="BK147" s="49">
        <v>0</v>
      </c>
      <c r="BL147" s="48">
        <v>24</v>
      </c>
      <c r="BM147" s="49">
        <v>100</v>
      </c>
      <c r="BN147" s="48">
        <v>24</v>
      </c>
    </row>
    <row r="148" spans="1:66" ht="15">
      <c r="A148" s="65" t="s">
        <v>315</v>
      </c>
      <c r="B148" s="65" t="s">
        <v>340</v>
      </c>
      <c r="C148" s="66" t="s">
        <v>4023</v>
      </c>
      <c r="D148" s="67">
        <v>3</v>
      </c>
      <c r="E148" s="66" t="s">
        <v>132</v>
      </c>
      <c r="F148" s="69">
        <v>32</v>
      </c>
      <c r="G148" s="66"/>
      <c r="H148" s="70"/>
      <c r="I148" s="71"/>
      <c r="J148" s="71"/>
      <c r="K148" s="34" t="s">
        <v>65</v>
      </c>
      <c r="L148" s="72">
        <v>148</v>
      </c>
      <c r="M148" s="72"/>
      <c r="N148" s="73"/>
      <c r="O148" s="87" t="s">
        <v>450</v>
      </c>
      <c r="P148" s="90">
        <v>43691.4634375</v>
      </c>
      <c r="Q148" s="87" t="s">
        <v>495</v>
      </c>
      <c r="R148" s="87"/>
      <c r="S148" s="87"/>
      <c r="T148" s="87"/>
      <c r="U148" s="87"/>
      <c r="V148" s="92" t="s">
        <v>759</v>
      </c>
      <c r="W148" s="90">
        <v>43691.4634375</v>
      </c>
      <c r="X148" s="96">
        <v>43691</v>
      </c>
      <c r="Y148" s="99" t="s">
        <v>886</v>
      </c>
      <c r="Z148" s="92" t="s">
        <v>1124</v>
      </c>
      <c r="AA148" s="87"/>
      <c r="AB148" s="87"/>
      <c r="AC148" s="99" t="s">
        <v>1370</v>
      </c>
      <c r="AD148" s="87"/>
      <c r="AE148" s="87" t="b">
        <v>0</v>
      </c>
      <c r="AF148" s="87">
        <v>0</v>
      </c>
      <c r="AG148" s="99" t="s">
        <v>1564</v>
      </c>
      <c r="AH148" s="87" t="b">
        <v>0</v>
      </c>
      <c r="AI148" s="87" t="s">
        <v>1598</v>
      </c>
      <c r="AJ148" s="87"/>
      <c r="AK148" s="99" t="s">
        <v>1564</v>
      </c>
      <c r="AL148" s="87" t="b">
        <v>0</v>
      </c>
      <c r="AM148" s="87">
        <v>153</v>
      </c>
      <c r="AN148" s="99" t="s">
        <v>1404</v>
      </c>
      <c r="AO148" s="87" t="s">
        <v>1605</v>
      </c>
      <c r="AP148" s="87" t="b">
        <v>0</v>
      </c>
      <c r="AQ148" s="99" t="s">
        <v>1404</v>
      </c>
      <c r="AR148" s="87" t="s">
        <v>197</v>
      </c>
      <c r="AS148" s="87">
        <v>0</v>
      </c>
      <c r="AT148" s="87">
        <v>0</v>
      </c>
      <c r="AU148" s="87"/>
      <c r="AV148" s="87"/>
      <c r="AW148" s="87"/>
      <c r="AX148" s="87"/>
      <c r="AY148" s="87"/>
      <c r="AZ148" s="87"/>
      <c r="BA148" s="87"/>
      <c r="BB148" s="87"/>
      <c r="BC148">
        <v>1</v>
      </c>
      <c r="BD148" s="86" t="str">
        <f>REPLACE(INDEX(GroupVertices[Group],MATCH(Edges[[#This Row],[Vertex 1]],GroupVertices[Vertex],0)),1,1,"")</f>
        <v>9</v>
      </c>
      <c r="BE148" s="86" t="str">
        <f>REPLACE(INDEX(GroupVertices[Group],MATCH(Edges[[#This Row],[Vertex 2]],GroupVertices[Vertex],0)),1,1,"")</f>
        <v>9</v>
      </c>
      <c r="BF148" s="48">
        <v>0</v>
      </c>
      <c r="BG148" s="49">
        <v>0</v>
      </c>
      <c r="BH148" s="48">
        <v>0</v>
      </c>
      <c r="BI148" s="49">
        <v>0</v>
      </c>
      <c r="BJ148" s="48">
        <v>0</v>
      </c>
      <c r="BK148" s="49">
        <v>0</v>
      </c>
      <c r="BL148" s="48">
        <v>24</v>
      </c>
      <c r="BM148" s="49">
        <v>100</v>
      </c>
      <c r="BN148" s="48">
        <v>24</v>
      </c>
    </row>
    <row r="149" spans="1:66" ht="15">
      <c r="A149" s="65" t="s">
        <v>316</v>
      </c>
      <c r="B149" s="65" t="s">
        <v>340</v>
      </c>
      <c r="C149" s="66" t="s">
        <v>4023</v>
      </c>
      <c r="D149" s="67">
        <v>3</v>
      </c>
      <c r="E149" s="66" t="s">
        <v>132</v>
      </c>
      <c r="F149" s="69">
        <v>32</v>
      </c>
      <c r="G149" s="66"/>
      <c r="H149" s="70"/>
      <c r="I149" s="71"/>
      <c r="J149" s="71"/>
      <c r="K149" s="34" t="s">
        <v>65</v>
      </c>
      <c r="L149" s="72">
        <v>149</v>
      </c>
      <c r="M149" s="72"/>
      <c r="N149" s="73"/>
      <c r="O149" s="87" t="s">
        <v>450</v>
      </c>
      <c r="P149" s="90">
        <v>43691.467523148145</v>
      </c>
      <c r="Q149" s="87" t="s">
        <v>495</v>
      </c>
      <c r="R149" s="87"/>
      <c r="S149" s="87"/>
      <c r="T149" s="87"/>
      <c r="U149" s="87"/>
      <c r="V149" s="92" t="s">
        <v>760</v>
      </c>
      <c r="W149" s="90">
        <v>43691.467523148145</v>
      </c>
      <c r="X149" s="96">
        <v>43691</v>
      </c>
      <c r="Y149" s="99" t="s">
        <v>887</v>
      </c>
      <c r="Z149" s="92" t="s">
        <v>1125</v>
      </c>
      <c r="AA149" s="87"/>
      <c r="AB149" s="87"/>
      <c r="AC149" s="99" t="s">
        <v>1371</v>
      </c>
      <c r="AD149" s="87"/>
      <c r="AE149" s="87" t="b">
        <v>0</v>
      </c>
      <c r="AF149" s="87">
        <v>0</v>
      </c>
      <c r="AG149" s="99" t="s">
        <v>1564</v>
      </c>
      <c r="AH149" s="87" t="b">
        <v>0</v>
      </c>
      <c r="AI149" s="87" t="s">
        <v>1598</v>
      </c>
      <c r="AJ149" s="87"/>
      <c r="AK149" s="99" t="s">
        <v>1564</v>
      </c>
      <c r="AL149" s="87" t="b">
        <v>0</v>
      </c>
      <c r="AM149" s="87">
        <v>153</v>
      </c>
      <c r="AN149" s="99" t="s">
        <v>1404</v>
      </c>
      <c r="AO149" s="87" t="s">
        <v>1608</v>
      </c>
      <c r="AP149" s="87" t="b">
        <v>0</v>
      </c>
      <c r="AQ149" s="99" t="s">
        <v>1404</v>
      </c>
      <c r="AR149" s="87" t="s">
        <v>197</v>
      </c>
      <c r="AS149" s="87">
        <v>0</v>
      </c>
      <c r="AT149" s="87">
        <v>0</v>
      </c>
      <c r="AU149" s="87"/>
      <c r="AV149" s="87"/>
      <c r="AW149" s="87"/>
      <c r="AX149" s="87"/>
      <c r="AY149" s="87"/>
      <c r="AZ149" s="87"/>
      <c r="BA149" s="87"/>
      <c r="BB149" s="87"/>
      <c r="BC149">
        <v>1</v>
      </c>
      <c r="BD149" s="86" t="str">
        <f>REPLACE(INDEX(GroupVertices[Group],MATCH(Edges[[#This Row],[Vertex 1]],GroupVertices[Vertex],0)),1,1,"")</f>
        <v>9</v>
      </c>
      <c r="BE149" s="86" t="str">
        <f>REPLACE(INDEX(GroupVertices[Group],MATCH(Edges[[#This Row],[Vertex 2]],GroupVertices[Vertex],0)),1,1,"")</f>
        <v>9</v>
      </c>
      <c r="BF149" s="48">
        <v>0</v>
      </c>
      <c r="BG149" s="49">
        <v>0</v>
      </c>
      <c r="BH149" s="48">
        <v>0</v>
      </c>
      <c r="BI149" s="49">
        <v>0</v>
      </c>
      <c r="BJ149" s="48">
        <v>0</v>
      </c>
      <c r="BK149" s="49">
        <v>0</v>
      </c>
      <c r="BL149" s="48">
        <v>24</v>
      </c>
      <c r="BM149" s="49">
        <v>100</v>
      </c>
      <c r="BN149" s="48">
        <v>24</v>
      </c>
    </row>
    <row r="150" spans="1:66" ht="15">
      <c r="A150" s="65" t="s">
        <v>317</v>
      </c>
      <c r="B150" s="65" t="s">
        <v>419</v>
      </c>
      <c r="C150" s="66" t="s">
        <v>4023</v>
      </c>
      <c r="D150" s="67">
        <v>3</v>
      </c>
      <c r="E150" s="66" t="s">
        <v>132</v>
      </c>
      <c r="F150" s="69">
        <v>32</v>
      </c>
      <c r="G150" s="66"/>
      <c r="H150" s="70"/>
      <c r="I150" s="71"/>
      <c r="J150" s="71"/>
      <c r="K150" s="34" t="s">
        <v>65</v>
      </c>
      <c r="L150" s="72">
        <v>150</v>
      </c>
      <c r="M150" s="72"/>
      <c r="N150" s="73"/>
      <c r="O150" s="87" t="s">
        <v>448</v>
      </c>
      <c r="P150" s="90">
        <v>43691.522881944446</v>
      </c>
      <c r="Q150" s="87" t="s">
        <v>497</v>
      </c>
      <c r="R150" s="87"/>
      <c r="S150" s="87"/>
      <c r="T150" s="87"/>
      <c r="U150" s="87"/>
      <c r="V150" s="92" t="s">
        <v>761</v>
      </c>
      <c r="W150" s="90">
        <v>43691.522881944446</v>
      </c>
      <c r="X150" s="96">
        <v>43691</v>
      </c>
      <c r="Y150" s="99" t="s">
        <v>888</v>
      </c>
      <c r="Z150" s="92" t="s">
        <v>1126</v>
      </c>
      <c r="AA150" s="87"/>
      <c r="AB150" s="87"/>
      <c r="AC150" s="99" t="s">
        <v>1372</v>
      </c>
      <c r="AD150" s="99" t="s">
        <v>1547</v>
      </c>
      <c r="AE150" s="87" t="b">
        <v>0</v>
      </c>
      <c r="AF150" s="87">
        <v>1</v>
      </c>
      <c r="AG150" s="99" t="s">
        <v>1582</v>
      </c>
      <c r="AH150" s="87" t="b">
        <v>0</v>
      </c>
      <c r="AI150" s="87" t="s">
        <v>1595</v>
      </c>
      <c r="AJ150" s="87"/>
      <c r="AK150" s="99" t="s">
        <v>1564</v>
      </c>
      <c r="AL150" s="87" t="b">
        <v>0</v>
      </c>
      <c r="AM150" s="87">
        <v>0</v>
      </c>
      <c r="AN150" s="99" t="s">
        <v>1564</v>
      </c>
      <c r="AO150" s="87" t="s">
        <v>1608</v>
      </c>
      <c r="AP150" s="87" t="b">
        <v>0</v>
      </c>
      <c r="AQ150" s="99" t="s">
        <v>1547</v>
      </c>
      <c r="AR150" s="87" t="s">
        <v>197</v>
      </c>
      <c r="AS150" s="87">
        <v>0</v>
      </c>
      <c r="AT150" s="87">
        <v>0</v>
      </c>
      <c r="AU150" s="87"/>
      <c r="AV150" s="87"/>
      <c r="AW150" s="87"/>
      <c r="AX150" s="87"/>
      <c r="AY150" s="87"/>
      <c r="AZ150" s="87"/>
      <c r="BA150" s="87"/>
      <c r="BB150" s="87"/>
      <c r="BC150">
        <v>1</v>
      </c>
      <c r="BD150" s="86" t="str">
        <f>REPLACE(INDEX(GroupVertices[Group],MATCH(Edges[[#This Row],[Vertex 1]],GroupVertices[Vertex],0)),1,1,"")</f>
        <v>19</v>
      </c>
      <c r="BE150" s="86" t="str">
        <f>REPLACE(INDEX(GroupVertices[Group],MATCH(Edges[[#This Row],[Vertex 2]],GroupVertices[Vertex],0)),1,1,"")</f>
        <v>19</v>
      </c>
      <c r="BF150" s="48"/>
      <c r="BG150" s="49"/>
      <c r="BH150" s="48"/>
      <c r="BI150" s="49"/>
      <c r="BJ150" s="48"/>
      <c r="BK150" s="49"/>
      <c r="BL150" s="48"/>
      <c r="BM150" s="49"/>
      <c r="BN150" s="48"/>
    </row>
    <row r="151" spans="1:66" ht="15">
      <c r="A151" s="65" t="s">
        <v>317</v>
      </c>
      <c r="B151" s="65" t="s">
        <v>420</v>
      </c>
      <c r="C151" s="66" t="s">
        <v>4023</v>
      </c>
      <c r="D151" s="67">
        <v>3</v>
      </c>
      <c r="E151" s="66" t="s">
        <v>132</v>
      </c>
      <c r="F151" s="69">
        <v>32</v>
      </c>
      <c r="G151" s="66"/>
      <c r="H151" s="70"/>
      <c r="I151" s="71"/>
      <c r="J151" s="71"/>
      <c r="K151" s="34" t="s">
        <v>65</v>
      </c>
      <c r="L151" s="72">
        <v>151</v>
      </c>
      <c r="M151" s="72"/>
      <c r="N151" s="73"/>
      <c r="O151" s="87" t="s">
        <v>449</v>
      </c>
      <c r="P151" s="90">
        <v>43691.522881944446</v>
      </c>
      <c r="Q151" s="87" t="s">
        <v>497</v>
      </c>
      <c r="R151" s="87"/>
      <c r="S151" s="87"/>
      <c r="T151" s="87"/>
      <c r="U151" s="87"/>
      <c r="V151" s="92" t="s">
        <v>761</v>
      </c>
      <c r="W151" s="90">
        <v>43691.522881944446</v>
      </c>
      <c r="X151" s="96">
        <v>43691</v>
      </c>
      <c r="Y151" s="99" t="s">
        <v>888</v>
      </c>
      <c r="Z151" s="92" t="s">
        <v>1126</v>
      </c>
      <c r="AA151" s="87"/>
      <c r="AB151" s="87"/>
      <c r="AC151" s="99" t="s">
        <v>1372</v>
      </c>
      <c r="AD151" s="99" t="s">
        <v>1547</v>
      </c>
      <c r="AE151" s="87" t="b">
        <v>0</v>
      </c>
      <c r="AF151" s="87">
        <v>1</v>
      </c>
      <c r="AG151" s="99" t="s">
        <v>1582</v>
      </c>
      <c r="AH151" s="87" t="b">
        <v>0</v>
      </c>
      <c r="AI151" s="87" t="s">
        <v>1595</v>
      </c>
      <c r="AJ151" s="87"/>
      <c r="AK151" s="99" t="s">
        <v>1564</v>
      </c>
      <c r="AL151" s="87" t="b">
        <v>0</v>
      </c>
      <c r="AM151" s="87">
        <v>0</v>
      </c>
      <c r="AN151" s="99" t="s">
        <v>1564</v>
      </c>
      <c r="AO151" s="87" t="s">
        <v>1608</v>
      </c>
      <c r="AP151" s="87" t="b">
        <v>0</v>
      </c>
      <c r="AQ151" s="99" t="s">
        <v>1547</v>
      </c>
      <c r="AR151" s="87" t="s">
        <v>197</v>
      </c>
      <c r="AS151" s="87">
        <v>0</v>
      </c>
      <c r="AT151" s="87">
        <v>0</v>
      </c>
      <c r="AU151" s="87"/>
      <c r="AV151" s="87"/>
      <c r="AW151" s="87"/>
      <c r="AX151" s="87"/>
      <c r="AY151" s="87"/>
      <c r="AZ151" s="87"/>
      <c r="BA151" s="87"/>
      <c r="BB151" s="87"/>
      <c r="BC151">
        <v>1</v>
      </c>
      <c r="BD151" s="86" t="str">
        <f>REPLACE(INDEX(GroupVertices[Group],MATCH(Edges[[#This Row],[Vertex 1]],GroupVertices[Vertex],0)),1,1,"")</f>
        <v>19</v>
      </c>
      <c r="BE151" s="86" t="str">
        <f>REPLACE(INDEX(GroupVertices[Group],MATCH(Edges[[#This Row],[Vertex 2]],GroupVertices[Vertex],0)),1,1,"")</f>
        <v>19</v>
      </c>
      <c r="BF151" s="48">
        <v>0</v>
      </c>
      <c r="BG151" s="49">
        <v>0</v>
      </c>
      <c r="BH151" s="48">
        <v>0</v>
      </c>
      <c r="BI151" s="49">
        <v>0</v>
      </c>
      <c r="BJ151" s="48">
        <v>0</v>
      </c>
      <c r="BK151" s="49">
        <v>0</v>
      </c>
      <c r="BL151" s="48">
        <v>13</v>
      </c>
      <c r="BM151" s="49">
        <v>100</v>
      </c>
      <c r="BN151" s="48">
        <v>13</v>
      </c>
    </row>
    <row r="152" spans="1:66" ht="15">
      <c r="A152" s="65" t="s">
        <v>318</v>
      </c>
      <c r="B152" s="65" t="s">
        <v>318</v>
      </c>
      <c r="C152" s="66" t="s">
        <v>4023</v>
      </c>
      <c r="D152" s="67">
        <v>3</v>
      </c>
      <c r="E152" s="66" t="s">
        <v>132</v>
      </c>
      <c r="F152" s="69">
        <v>32</v>
      </c>
      <c r="G152" s="66"/>
      <c r="H152" s="70"/>
      <c r="I152" s="71"/>
      <c r="J152" s="71"/>
      <c r="K152" s="34" t="s">
        <v>65</v>
      </c>
      <c r="L152" s="72">
        <v>152</v>
      </c>
      <c r="M152" s="72"/>
      <c r="N152" s="73"/>
      <c r="O152" s="87" t="s">
        <v>197</v>
      </c>
      <c r="P152" s="90">
        <v>43691.52804398148</v>
      </c>
      <c r="Q152" s="87" t="s">
        <v>498</v>
      </c>
      <c r="R152" s="87"/>
      <c r="S152" s="87"/>
      <c r="T152" s="87"/>
      <c r="U152" s="92" t="s">
        <v>673</v>
      </c>
      <c r="V152" s="92" t="s">
        <v>673</v>
      </c>
      <c r="W152" s="90">
        <v>43691.52804398148</v>
      </c>
      <c r="X152" s="96">
        <v>43691</v>
      </c>
      <c r="Y152" s="99" t="s">
        <v>889</v>
      </c>
      <c r="Z152" s="92" t="s">
        <v>1127</v>
      </c>
      <c r="AA152" s="87"/>
      <c r="AB152" s="87"/>
      <c r="AC152" s="99" t="s">
        <v>1373</v>
      </c>
      <c r="AD152" s="87"/>
      <c r="AE152" s="87" t="b">
        <v>0</v>
      </c>
      <c r="AF152" s="87">
        <v>7</v>
      </c>
      <c r="AG152" s="99" t="s">
        <v>1564</v>
      </c>
      <c r="AH152" s="87" t="b">
        <v>0</v>
      </c>
      <c r="AI152" s="87" t="s">
        <v>1595</v>
      </c>
      <c r="AJ152" s="87"/>
      <c r="AK152" s="99" t="s">
        <v>1564</v>
      </c>
      <c r="AL152" s="87" t="b">
        <v>0</v>
      </c>
      <c r="AM152" s="87">
        <v>0</v>
      </c>
      <c r="AN152" s="99" t="s">
        <v>1564</v>
      </c>
      <c r="AO152" s="87" t="s">
        <v>1605</v>
      </c>
      <c r="AP152" s="87" t="b">
        <v>0</v>
      </c>
      <c r="AQ152" s="99" t="s">
        <v>1373</v>
      </c>
      <c r="AR152" s="87" t="s">
        <v>197</v>
      </c>
      <c r="AS152" s="87">
        <v>0</v>
      </c>
      <c r="AT152" s="87">
        <v>0</v>
      </c>
      <c r="AU152" s="87"/>
      <c r="AV152" s="87"/>
      <c r="AW152" s="87"/>
      <c r="AX152" s="87"/>
      <c r="AY152" s="87"/>
      <c r="AZ152" s="87"/>
      <c r="BA152" s="87"/>
      <c r="BB152" s="87"/>
      <c r="BC152">
        <v>1</v>
      </c>
      <c r="BD152" s="86" t="str">
        <f>REPLACE(INDEX(GroupVertices[Group],MATCH(Edges[[#This Row],[Vertex 1]],GroupVertices[Vertex],0)),1,1,"")</f>
        <v>3</v>
      </c>
      <c r="BE152" s="86" t="str">
        <f>REPLACE(INDEX(GroupVertices[Group],MATCH(Edges[[#This Row],[Vertex 2]],GroupVertices[Vertex],0)),1,1,"")</f>
        <v>3</v>
      </c>
      <c r="BF152" s="48">
        <v>0</v>
      </c>
      <c r="BG152" s="49">
        <v>0</v>
      </c>
      <c r="BH152" s="48">
        <v>0</v>
      </c>
      <c r="BI152" s="49">
        <v>0</v>
      </c>
      <c r="BJ152" s="48">
        <v>0</v>
      </c>
      <c r="BK152" s="49">
        <v>0</v>
      </c>
      <c r="BL152" s="48">
        <v>49</v>
      </c>
      <c r="BM152" s="49">
        <v>100</v>
      </c>
      <c r="BN152" s="48">
        <v>49</v>
      </c>
    </row>
    <row r="153" spans="1:66" ht="15">
      <c r="A153" s="65" t="s">
        <v>319</v>
      </c>
      <c r="B153" s="65" t="s">
        <v>421</v>
      </c>
      <c r="C153" s="66" t="s">
        <v>4023</v>
      </c>
      <c r="D153" s="67">
        <v>3</v>
      </c>
      <c r="E153" s="66" t="s">
        <v>132</v>
      </c>
      <c r="F153" s="69">
        <v>32</v>
      </c>
      <c r="G153" s="66"/>
      <c r="H153" s="70"/>
      <c r="I153" s="71"/>
      <c r="J153" s="71"/>
      <c r="K153" s="34" t="s">
        <v>65</v>
      </c>
      <c r="L153" s="72">
        <v>153</v>
      </c>
      <c r="M153" s="72"/>
      <c r="N153" s="73"/>
      <c r="O153" s="87" t="s">
        <v>448</v>
      </c>
      <c r="P153" s="90">
        <v>43691.551620370374</v>
      </c>
      <c r="Q153" s="87" t="s">
        <v>499</v>
      </c>
      <c r="R153" s="87"/>
      <c r="S153" s="87"/>
      <c r="T153" s="87"/>
      <c r="U153" s="87"/>
      <c r="V153" s="92" t="s">
        <v>762</v>
      </c>
      <c r="W153" s="90">
        <v>43691.551620370374</v>
      </c>
      <c r="X153" s="96">
        <v>43691</v>
      </c>
      <c r="Y153" s="99" t="s">
        <v>890</v>
      </c>
      <c r="Z153" s="92" t="s">
        <v>1128</v>
      </c>
      <c r="AA153" s="87"/>
      <c r="AB153" s="87"/>
      <c r="AC153" s="99" t="s">
        <v>1374</v>
      </c>
      <c r="AD153" s="99" t="s">
        <v>1548</v>
      </c>
      <c r="AE153" s="87" t="b">
        <v>0</v>
      </c>
      <c r="AF153" s="87">
        <v>2</v>
      </c>
      <c r="AG153" s="99" t="s">
        <v>1583</v>
      </c>
      <c r="AH153" s="87" t="b">
        <v>0</v>
      </c>
      <c r="AI153" s="87" t="s">
        <v>1595</v>
      </c>
      <c r="AJ153" s="87"/>
      <c r="AK153" s="99" t="s">
        <v>1564</v>
      </c>
      <c r="AL153" s="87" t="b">
        <v>0</v>
      </c>
      <c r="AM153" s="87">
        <v>0</v>
      </c>
      <c r="AN153" s="99" t="s">
        <v>1564</v>
      </c>
      <c r="AO153" s="87" t="s">
        <v>1605</v>
      </c>
      <c r="AP153" s="87" t="b">
        <v>0</v>
      </c>
      <c r="AQ153" s="99" t="s">
        <v>1548</v>
      </c>
      <c r="AR153" s="87" t="s">
        <v>197</v>
      </c>
      <c r="AS153" s="87">
        <v>0</v>
      </c>
      <c r="AT153" s="87">
        <v>0</v>
      </c>
      <c r="AU153" s="87"/>
      <c r="AV153" s="87"/>
      <c r="AW153" s="87"/>
      <c r="AX153" s="87"/>
      <c r="AY153" s="87"/>
      <c r="AZ153" s="87"/>
      <c r="BA153" s="87"/>
      <c r="BB153" s="87"/>
      <c r="BC153">
        <v>1</v>
      </c>
      <c r="BD153" s="86" t="str">
        <f>REPLACE(INDEX(GroupVertices[Group],MATCH(Edges[[#This Row],[Vertex 1]],GroupVertices[Vertex],0)),1,1,"")</f>
        <v>14</v>
      </c>
      <c r="BE153" s="86" t="str">
        <f>REPLACE(INDEX(GroupVertices[Group],MATCH(Edges[[#This Row],[Vertex 2]],GroupVertices[Vertex],0)),1,1,"")</f>
        <v>14</v>
      </c>
      <c r="BF153" s="48"/>
      <c r="BG153" s="49"/>
      <c r="BH153" s="48"/>
      <c r="BI153" s="49"/>
      <c r="BJ153" s="48"/>
      <c r="BK153" s="49"/>
      <c r="BL153" s="48"/>
      <c r="BM153" s="49"/>
      <c r="BN153" s="48"/>
    </row>
    <row r="154" spans="1:66" ht="15">
      <c r="A154" s="65" t="s">
        <v>319</v>
      </c>
      <c r="B154" s="65" t="s">
        <v>422</v>
      </c>
      <c r="C154" s="66" t="s">
        <v>4023</v>
      </c>
      <c r="D154" s="67">
        <v>3</v>
      </c>
      <c r="E154" s="66" t="s">
        <v>132</v>
      </c>
      <c r="F154" s="69">
        <v>32</v>
      </c>
      <c r="G154" s="66"/>
      <c r="H154" s="70"/>
      <c r="I154" s="71"/>
      <c r="J154" s="71"/>
      <c r="K154" s="34" t="s">
        <v>65</v>
      </c>
      <c r="L154" s="72">
        <v>154</v>
      </c>
      <c r="M154" s="72"/>
      <c r="N154" s="73"/>
      <c r="O154" s="87" t="s">
        <v>449</v>
      </c>
      <c r="P154" s="90">
        <v>43691.551620370374</v>
      </c>
      <c r="Q154" s="87" t="s">
        <v>499</v>
      </c>
      <c r="R154" s="87"/>
      <c r="S154" s="87"/>
      <c r="T154" s="87"/>
      <c r="U154" s="87"/>
      <c r="V154" s="92" t="s">
        <v>762</v>
      </c>
      <c r="W154" s="90">
        <v>43691.551620370374</v>
      </c>
      <c r="X154" s="96">
        <v>43691</v>
      </c>
      <c r="Y154" s="99" t="s">
        <v>890</v>
      </c>
      <c r="Z154" s="92" t="s">
        <v>1128</v>
      </c>
      <c r="AA154" s="87"/>
      <c r="AB154" s="87"/>
      <c r="AC154" s="99" t="s">
        <v>1374</v>
      </c>
      <c r="AD154" s="99" t="s">
        <v>1548</v>
      </c>
      <c r="AE154" s="87" t="b">
        <v>0</v>
      </c>
      <c r="AF154" s="87">
        <v>2</v>
      </c>
      <c r="AG154" s="99" t="s">
        <v>1583</v>
      </c>
      <c r="AH154" s="87" t="b">
        <v>0</v>
      </c>
      <c r="AI154" s="87" t="s">
        <v>1595</v>
      </c>
      <c r="AJ154" s="87"/>
      <c r="AK154" s="99" t="s">
        <v>1564</v>
      </c>
      <c r="AL154" s="87" t="b">
        <v>0</v>
      </c>
      <c r="AM154" s="87">
        <v>0</v>
      </c>
      <c r="AN154" s="99" t="s">
        <v>1564</v>
      </c>
      <c r="AO154" s="87" t="s">
        <v>1605</v>
      </c>
      <c r="AP154" s="87" t="b">
        <v>0</v>
      </c>
      <c r="AQ154" s="99" t="s">
        <v>1548</v>
      </c>
      <c r="AR154" s="87" t="s">
        <v>197</v>
      </c>
      <c r="AS154" s="87">
        <v>0</v>
      </c>
      <c r="AT154" s="87">
        <v>0</v>
      </c>
      <c r="AU154" s="87"/>
      <c r="AV154" s="87"/>
      <c r="AW154" s="87"/>
      <c r="AX154" s="87"/>
      <c r="AY154" s="87"/>
      <c r="AZ154" s="87"/>
      <c r="BA154" s="87"/>
      <c r="BB154" s="87"/>
      <c r="BC154">
        <v>1</v>
      </c>
      <c r="BD154" s="86" t="str">
        <f>REPLACE(INDEX(GroupVertices[Group],MATCH(Edges[[#This Row],[Vertex 1]],GroupVertices[Vertex],0)),1,1,"")</f>
        <v>14</v>
      </c>
      <c r="BE154" s="86" t="str">
        <f>REPLACE(INDEX(GroupVertices[Group],MATCH(Edges[[#This Row],[Vertex 2]],GroupVertices[Vertex],0)),1,1,"")</f>
        <v>14</v>
      </c>
      <c r="BF154" s="48">
        <v>0</v>
      </c>
      <c r="BG154" s="49">
        <v>0</v>
      </c>
      <c r="BH154" s="48">
        <v>0</v>
      </c>
      <c r="BI154" s="49">
        <v>0</v>
      </c>
      <c r="BJ154" s="48">
        <v>0</v>
      </c>
      <c r="BK154" s="49">
        <v>0</v>
      </c>
      <c r="BL154" s="48">
        <v>23</v>
      </c>
      <c r="BM154" s="49">
        <v>100</v>
      </c>
      <c r="BN154" s="48">
        <v>23</v>
      </c>
    </row>
    <row r="155" spans="1:66" ht="15">
      <c r="A155" s="65" t="s">
        <v>320</v>
      </c>
      <c r="B155" s="65" t="s">
        <v>340</v>
      </c>
      <c r="C155" s="66" t="s">
        <v>4023</v>
      </c>
      <c r="D155" s="67">
        <v>3</v>
      </c>
      <c r="E155" s="66" t="s">
        <v>132</v>
      </c>
      <c r="F155" s="69">
        <v>32</v>
      </c>
      <c r="G155" s="66"/>
      <c r="H155" s="70"/>
      <c r="I155" s="71"/>
      <c r="J155" s="71"/>
      <c r="K155" s="34" t="s">
        <v>65</v>
      </c>
      <c r="L155" s="72">
        <v>155</v>
      </c>
      <c r="M155" s="72"/>
      <c r="N155" s="73"/>
      <c r="O155" s="87" t="s">
        <v>450</v>
      </c>
      <c r="P155" s="90">
        <v>43691.55674768519</v>
      </c>
      <c r="Q155" s="87" t="s">
        <v>495</v>
      </c>
      <c r="R155" s="87"/>
      <c r="S155" s="87"/>
      <c r="T155" s="87"/>
      <c r="U155" s="87"/>
      <c r="V155" s="92" t="s">
        <v>763</v>
      </c>
      <c r="W155" s="90">
        <v>43691.55674768519</v>
      </c>
      <c r="X155" s="96">
        <v>43691</v>
      </c>
      <c r="Y155" s="99" t="s">
        <v>891</v>
      </c>
      <c r="Z155" s="92" t="s">
        <v>1129</v>
      </c>
      <c r="AA155" s="87"/>
      <c r="AB155" s="87"/>
      <c r="AC155" s="99" t="s">
        <v>1375</v>
      </c>
      <c r="AD155" s="87"/>
      <c r="AE155" s="87" t="b">
        <v>0</v>
      </c>
      <c r="AF155" s="87">
        <v>0</v>
      </c>
      <c r="AG155" s="99" t="s">
        <v>1564</v>
      </c>
      <c r="AH155" s="87" t="b">
        <v>0</v>
      </c>
      <c r="AI155" s="87" t="s">
        <v>1598</v>
      </c>
      <c r="AJ155" s="87"/>
      <c r="AK155" s="99" t="s">
        <v>1564</v>
      </c>
      <c r="AL155" s="87" t="b">
        <v>0</v>
      </c>
      <c r="AM155" s="87">
        <v>153</v>
      </c>
      <c r="AN155" s="99" t="s">
        <v>1404</v>
      </c>
      <c r="AO155" s="87" t="s">
        <v>1608</v>
      </c>
      <c r="AP155" s="87" t="b">
        <v>0</v>
      </c>
      <c r="AQ155" s="99" t="s">
        <v>1404</v>
      </c>
      <c r="AR155" s="87" t="s">
        <v>197</v>
      </c>
      <c r="AS155" s="87">
        <v>0</v>
      </c>
      <c r="AT155" s="87">
        <v>0</v>
      </c>
      <c r="AU155" s="87"/>
      <c r="AV155" s="87"/>
      <c r="AW155" s="87"/>
      <c r="AX155" s="87"/>
      <c r="AY155" s="87"/>
      <c r="AZ155" s="87"/>
      <c r="BA155" s="87"/>
      <c r="BB155" s="87"/>
      <c r="BC155">
        <v>1</v>
      </c>
      <c r="BD155" s="86" t="str">
        <f>REPLACE(INDEX(GroupVertices[Group],MATCH(Edges[[#This Row],[Vertex 1]],GroupVertices[Vertex],0)),1,1,"")</f>
        <v>9</v>
      </c>
      <c r="BE155" s="86" t="str">
        <f>REPLACE(INDEX(GroupVertices[Group],MATCH(Edges[[#This Row],[Vertex 2]],GroupVertices[Vertex],0)),1,1,"")</f>
        <v>9</v>
      </c>
      <c r="BF155" s="48">
        <v>0</v>
      </c>
      <c r="BG155" s="49">
        <v>0</v>
      </c>
      <c r="BH155" s="48">
        <v>0</v>
      </c>
      <c r="BI155" s="49">
        <v>0</v>
      </c>
      <c r="BJ155" s="48">
        <v>0</v>
      </c>
      <c r="BK155" s="49">
        <v>0</v>
      </c>
      <c r="BL155" s="48">
        <v>24</v>
      </c>
      <c r="BM155" s="49">
        <v>100</v>
      </c>
      <c r="BN155" s="48">
        <v>24</v>
      </c>
    </row>
    <row r="156" spans="1:66" ht="15">
      <c r="A156" s="65" t="s">
        <v>321</v>
      </c>
      <c r="B156" s="65" t="s">
        <v>333</v>
      </c>
      <c r="C156" s="66" t="s">
        <v>4023</v>
      </c>
      <c r="D156" s="67">
        <v>3</v>
      </c>
      <c r="E156" s="66" t="s">
        <v>132</v>
      </c>
      <c r="F156" s="69">
        <v>32</v>
      </c>
      <c r="G156" s="66"/>
      <c r="H156" s="70"/>
      <c r="I156" s="71"/>
      <c r="J156" s="71"/>
      <c r="K156" s="34" t="s">
        <v>65</v>
      </c>
      <c r="L156" s="72">
        <v>156</v>
      </c>
      <c r="M156" s="72"/>
      <c r="N156" s="73"/>
      <c r="O156" s="87" t="s">
        <v>450</v>
      </c>
      <c r="P156" s="90">
        <v>43691.8615625</v>
      </c>
      <c r="Q156" s="87" t="s">
        <v>458</v>
      </c>
      <c r="R156" s="87"/>
      <c r="S156" s="87"/>
      <c r="T156" s="87"/>
      <c r="U156" s="87"/>
      <c r="V156" s="92" t="s">
        <v>764</v>
      </c>
      <c r="W156" s="90">
        <v>43691.8615625</v>
      </c>
      <c r="X156" s="96">
        <v>43691</v>
      </c>
      <c r="Y156" s="99" t="s">
        <v>892</v>
      </c>
      <c r="Z156" s="92" t="s">
        <v>1130</v>
      </c>
      <c r="AA156" s="87"/>
      <c r="AB156" s="87"/>
      <c r="AC156" s="99" t="s">
        <v>1376</v>
      </c>
      <c r="AD156" s="87"/>
      <c r="AE156" s="87" t="b">
        <v>0</v>
      </c>
      <c r="AF156" s="87">
        <v>0</v>
      </c>
      <c r="AG156" s="99" t="s">
        <v>1564</v>
      </c>
      <c r="AH156" s="87" t="b">
        <v>0</v>
      </c>
      <c r="AI156" s="87" t="s">
        <v>1595</v>
      </c>
      <c r="AJ156" s="87"/>
      <c r="AK156" s="99" t="s">
        <v>1564</v>
      </c>
      <c r="AL156" s="87" t="b">
        <v>0</v>
      </c>
      <c r="AM156" s="87">
        <v>4</v>
      </c>
      <c r="AN156" s="99" t="s">
        <v>1393</v>
      </c>
      <c r="AO156" s="87" t="s">
        <v>1605</v>
      </c>
      <c r="AP156" s="87" t="b">
        <v>0</v>
      </c>
      <c r="AQ156" s="99" t="s">
        <v>1393</v>
      </c>
      <c r="AR156" s="87" t="s">
        <v>197</v>
      </c>
      <c r="AS156" s="87">
        <v>0</v>
      </c>
      <c r="AT156" s="87">
        <v>0</v>
      </c>
      <c r="AU156" s="87"/>
      <c r="AV156" s="87"/>
      <c r="AW156" s="87"/>
      <c r="AX156" s="87"/>
      <c r="AY156" s="87"/>
      <c r="AZ156" s="87"/>
      <c r="BA156" s="87"/>
      <c r="BB156" s="87"/>
      <c r="BC156">
        <v>1</v>
      </c>
      <c r="BD156" s="86" t="str">
        <f>REPLACE(INDEX(GroupVertices[Group],MATCH(Edges[[#This Row],[Vertex 1]],GroupVertices[Vertex],0)),1,1,"")</f>
        <v>2</v>
      </c>
      <c r="BE156" s="86" t="str">
        <f>REPLACE(INDEX(GroupVertices[Group],MATCH(Edges[[#This Row],[Vertex 2]],GroupVertices[Vertex],0)),1,1,"")</f>
        <v>2</v>
      </c>
      <c r="BF156" s="48"/>
      <c r="BG156" s="49"/>
      <c r="BH156" s="48"/>
      <c r="BI156" s="49"/>
      <c r="BJ156" s="48"/>
      <c r="BK156" s="49"/>
      <c r="BL156" s="48"/>
      <c r="BM156" s="49"/>
      <c r="BN156" s="48"/>
    </row>
    <row r="157" spans="1:66" ht="15">
      <c r="A157" s="65" t="s">
        <v>321</v>
      </c>
      <c r="B157" s="65" t="s">
        <v>351</v>
      </c>
      <c r="C157" s="66" t="s">
        <v>4023</v>
      </c>
      <c r="D157" s="67">
        <v>3</v>
      </c>
      <c r="E157" s="66" t="s">
        <v>132</v>
      </c>
      <c r="F157" s="69">
        <v>32</v>
      </c>
      <c r="G157" s="66"/>
      <c r="H157" s="70"/>
      <c r="I157" s="71"/>
      <c r="J157" s="71"/>
      <c r="K157" s="34" t="s">
        <v>65</v>
      </c>
      <c r="L157" s="72">
        <v>157</v>
      </c>
      <c r="M157" s="72"/>
      <c r="N157" s="73"/>
      <c r="O157" s="87" t="s">
        <v>448</v>
      </c>
      <c r="P157" s="90">
        <v>43691.8615625</v>
      </c>
      <c r="Q157" s="87" t="s">
        <v>458</v>
      </c>
      <c r="R157" s="87"/>
      <c r="S157" s="87"/>
      <c r="T157" s="87"/>
      <c r="U157" s="87"/>
      <c r="V157" s="92" t="s">
        <v>764</v>
      </c>
      <c r="W157" s="90">
        <v>43691.8615625</v>
      </c>
      <c r="X157" s="96">
        <v>43691</v>
      </c>
      <c r="Y157" s="99" t="s">
        <v>892</v>
      </c>
      <c r="Z157" s="92" t="s">
        <v>1130</v>
      </c>
      <c r="AA157" s="87"/>
      <c r="AB157" s="87"/>
      <c r="AC157" s="99" t="s">
        <v>1376</v>
      </c>
      <c r="AD157" s="87"/>
      <c r="AE157" s="87" t="b">
        <v>0</v>
      </c>
      <c r="AF157" s="87">
        <v>0</v>
      </c>
      <c r="AG157" s="99" t="s">
        <v>1564</v>
      </c>
      <c r="AH157" s="87" t="b">
        <v>0</v>
      </c>
      <c r="AI157" s="87" t="s">
        <v>1595</v>
      </c>
      <c r="AJ157" s="87"/>
      <c r="AK157" s="99" t="s">
        <v>1564</v>
      </c>
      <c r="AL157" s="87" t="b">
        <v>0</v>
      </c>
      <c r="AM157" s="87">
        <v>4</v>
      </c>
      <c r="AN157" s="99" t="s">
        <v>1393</v>
      </c>
      <c r="AO157" s="87" t="s">
        <v>1605</v>
      </c>
      <c r="AP157" s="87" t="b">
        <v>0</v>
      </c>
      <c r="AQ157" s="99" t="s">
        <v>1393</v>
      </c>
      <c r="AR157" s="87" t="s">
        <v>197</v>
      </c>
      <c r="AS157" s="87">
        <v>0</v>
      </c>
      <c r="AT157" s="87">
        <v>0</v>
      </c>
      <c r="AU157" s="87"/>
      <c r="AV157" s="87"/>
      <c r="AW157" s="87"/>
      <c r="AX157" s="87"/>
      <c r="AY157" s="87"/>
      <c r="AZ157" s="87"/>
      <c r="BA157" s="87"/>
      <c r="BB157" s="87"/>
      <c r="BC157">
        <v>1</v>
      </c>
      <c r="BD157" s="86" t="str">
        <f>REPLACE(INDEX(GroupVertices[Group],MATCH(Edges[[#This Row],[Vertex 1]],GroupVertices[Vertex],0)),1,1,"")</f>
        <v>2</v>
      </c>
      <c r="BE157" s="86" t="str">
        <f>REPLACE(INDEX(GroupVertices[Group],MATCH(Edges[[#This Row],[Vertex 2]],GroupVertices[Vertex],0)),1,1,"")</f>
        <v>2</v>
      </c>
      <c r="BF157" s="48">
        <v>0</v>
      </c>
      <c r="BG157" s="49">
        <v>0</v>
      </c>
      <c r="BH157" s="48">
        <v>0</v>
      </c>
      <c r="BI157" s="49">
        <v>0</v>
      </c>
      <c r="BJ157" s="48">
        <v>0</v>
      </c>
      <c r="BK157" s="49">
        <v>0</v>
      </c>
      <c r="BL157" s="48">
        <v>32</v>
      </c>
      <c r="BM157" s="49">
        <v>100</v>
      </c>
      <c r="BN157" s="48">
        <v>32</v>
      </c>
    </row>
    <row r="158" spans="1:66" ht="15">
      <c r="A158" s="65" t="s">
        <v>322</v>
      </c>
      <c r="B158" s="65" t="s">
        <v>322</v>
      </c>
      <c r="C158" s="66" t="s">
        <v>4025</v>
      </c>
      <c r="D158" s="67">
        <v>3.6363636363636362</v>
      </c>
      <c r="E158" s="66" t="s">
        <v>136</v>
      </c>
      <c r="F158" s="69">
        <v>30.96</v>
      </c>
      <c r="G158" s="66"/>
      <c r="H158" s="70"/>
      <c r="I158" s="71"/>
      <c r="J158" s="71"/>
      <c r="K158" s="34" t="s">
        <v>65</v>
      </c>
      <c r="L158" s="72">
        <v>158</v>
      </c>
      <c r="M158" s="72"/>
      <c r="N158" s="73"/>
      <c r="O158" s="87" t="s">
        <v>197</v>
      </c>
      <c r="P158" s="90">
        <v>43692.22075231482</v>
      </c>
      <c r="Q158" s="92" t="s">
        <v>500</v>
      </c>
      <c r="R158" s="92" t="s">
        <v>611</v>
      </c>
      <c r="S158" s="87" t="s">
        <v>653</v>
      </c>
      <c r="T158" s="87"/>
      <c r="U158" s="87"/>
      <c r="V158" s="92" t="s">
        <v>765</v>
      </c>
      <c r="W158" s="90">
        <v>43692.22075231482</v>
      </c>
      <c r="X158" s="96">
        <v>43692</v>
      </c>
      <c r="Y158" s="99" t="s">
        <v>893</v>
      </c>
      <c r="Z158" s="92" t="s">
        <v>1131</v>
      </c>
      <c r="AA158" s="87"/>
      <c r="AB158" s="87"/>
      <c r="AC158" s="99" t="s">
        <v>1377</v>
      </c>
      <c r="AD158" s="87"/>
      <c r="AE158" s="87" t="b">
        <v>0</v>
      </c>
      <c r="AF158" s="87">
        <v>1</v>
      </c>
      <c r="AG158" s="99" t="s">
        <v>1564</v>
      </c>
      <c r="AH158" s="87" t="b">
        <v>0</v>
      </c>
      <c r="AI158" s="87" t="s">
        <v>1601</v>
      </c>
      <c r="AJ158" s="87"/>
      <c r="AK158" s="99" t="s">
        <v>1564</v>
      </c>
      <c r="AL158" s="87" t="b">
        <v>0</v>
      </c>
      <c r="AM158" s="87">
        <v>1</v>
      </c>
      <c r="AN158" s="99" t="s">
        <v>1564</v>
      </c>
      <c r="AO158" s="87" t="s">
        <v>1607</v>
      </c>
      <c r="AP158" s="87" t="b">
        <v>0</v>
      </c>
      <c r="AQ158" s="99" t="s">
        <v>1377</v>
      </c>
      <c r="AR158" s="87" t="s">
        <v>197</v>
      </c>
      <c r="AS158" s="87">
        <v>0</v>
      </c>
      <c r="AT158" s="87">
        <v>0</v>
      </c>
      <c r="AU158" s="87"/>
      <c r="AV158" s="87"/>
      <c r="AW158" s="87"/>
      <c r="AX158" s="87"/>
      <c r="AY158" s="87"/>
      <c r="AZ158" s="87"/>
      <c r="BA158" s="87"/>
      <c r="BB158" s="87"/>
      <c r="BC158">
        <v>2</v>
      </c>
      <c r="BD158" s="86" t="str">
        <f>REPLACE(INDEX(GroupVertices[Group],MATCH(Edges[[#This Row],[Vertex 1]],GroupVertices[Vertex],0)),1,1,"")</f>
        <v>3</v>
      </c>
      <c r="BE158" s="86" t="str">
        <f>REPLACE(INDEX(GroupVertices[Group],MATCH(Edges[[#This Row],[Vertex 2]],GroupVertices[Vertex],0)),1,1,"")</f>
        <v>3</v>
      </c>
      <c r="BF158" s="48">
        <v>0</v>
      </c>
      <c r="BG158" s="49">
        <v>0</v>
      </c>
      <c r="BH158" s="48">
        <v>0</v>
      </c>
      <c r="BI158" s="49">
        <v>0</v>
      </c>
      <c r="BJ158" s="48">
        <v>0</v>
      </c>
      <c r="BK158" s="49">
        <v>0</v>
      </c>
      <c r="BL158" s="48">
        <v>0</v>
      </c>
      <c r="BM158" s="49">
        <v>0</v>
      </c>
      <c r="BN158" s="48">
        <v>0</v>
      </c>
    </row>
    <row r="159" spans="1:66" ht="15">
      <c r="A159" s="65" t="s">
        <v>322</v>
      </c>
      <c r="B159" s="65" t="s">
        <v>322</v>
      </c>
      <c r="C159" s="66" t="s">
        <v>4025</v>
      </c>
      <c r="D159" s="67">
        <v>3.6363636363636362</v>
      </c>
      <c r="E159" s="66" t="s">
        <v>136</v>
      </c>
      <c r="F159" s="69">
        <v>30.96</v>
      </c>
      <c r="G159" s="66"/>
      <c r="H159" s="70"/>
      <c r="I159" s="71"/>
      <c r="J159" s="71"/>
      <c r="K159" s="34" t="s">
        <v>65</v>
      </c>
      <c r="L159" s="72">
        <v>159</v>
      </c>
      <c r="M159" s="72"/>
      <c r="N159" s="73"/>
      <c r="O159" s="87" t="s">
        <v>197</v>
      </c>
      <c r="P159" s="90">
        <v>43692.2208912037</v>
      </c>
      <c r="Q159" s="92" t="s">
        <v>501</v>
      </c>
      <c r="R159" s="92" t="s">
        <v>611</v>
      </c>
      <c r="S159" s="87" t="s">
        <v>653</v>
      </c>
      <c r="T159" s="87"/>
      <c r="U159" s="87"/>
      <c r="V159" s="92" t="s">
        <v>765</v>
      </c>
      <c r="W159" s="90">
        <v>43692.2208912037</v>
      </c>
      <c r="X159" s="96">
        <v>43692</v>
      </c>
      <c r="Y159" s="99" t="s">
        <v>894</v>
      </c>
      <c r="Z159" s="92" t="s">
        <v>1132</v>
      </c>
      <c r="AA159" s="87"/>
      <c r="AB159" s="87"/>
      <c r="AC159" s="99" t="s">
        <v>1378</v>
      </c>
      <c r="AD159" s="87"/>
      <c r="AE159" s="87" t="b">
        <v>0</v>
      </c>
      <c r="AF159" s="87">
        <v>1</v>
      </c>
      <c r="AG159" s="99" t="s">
        <v>1564</v>
      </c>
      <c r="AH159" s="87" t="b">
        <v>0</v>
      </c>
      <c r="AI159" s="87" t="s">
        <v>1601</v>
      </c>
      <c r="AJ159" s="87"/>
      <c r="AK159" s="99" t="s">
        <v>1564</v>
      </c>
      <c r="AL159" s="87" t="b">
        <v>0</v>
      </c>
      <c r="AM159" s="87">
        <v>1</v>
      </c>
      <c r="AN159" s="99" t="s">
        <v>1564</v>
      </c>
      <c r="AO159" s="87" t="s">
        <v>1607</v>
      </c>
      <c r="AP159" s="87" t="b">
        <v>0</v>
      </c>
      <c r="AQ159" s="99" t="s">
        <v>1378</v>
      </c>
      <c r="AR159" s="87" t="s">
        <v>197</v>
      </c>
      <c r="AS159" s="87">
        <v>0</v>
      </c>
      <c r="AT159" s="87">
        <v>0</v>
      </c>
      <c r="AU159" s="87"/>
      <c r="AV159" s="87"/>
      <c r="AW159" s="87"/>
      <c r="AX159" s="87"/>
      <c r="AY159" s="87"/>
      <c r="AZ159" s="87"/>
      <c r="BA159" s="87"/>
      <c r="BB159" s="87"/>
      <c r="BC159">
        <v>2</v>
      </c>
      <c r="BD159" s="86" t="str">
        <f>REPLACE(INDEX(GroupVertices[Group],MATCH(Edges[[#This Row],[Vertex 1]],GroupVertices[Vertex],0)),1,1,"")</f>
        <v>3</v>
      </c>
      <c r="BE159" s="86" t="str">
        <f>REPLACE(INDEX(GroupVertices[Group],MATCH(Edges[[#This Row],[Vertex 2]],GroupVertices[Vertex],0)),1,1,"")</f>
        <v>3</v>
      </c>
      <c r="BF159" s="48">
        <v>0</v>
      </c>
      <c r="BG159" s="49">
        <v>0</v>
      </c>
      <c r="BH159" s="48">
        <v>0</v>
      </c>
      <c r="BI159" s="49">
        <v>0</v>
      </c>
      <c r="BJ159" s="48">
        <v>0</v>
      </c>
      <c r="BK159" s="49">
        <v>0</v>
      </c>
      <c r="BL159" s="48">
        <v>0</v>
      </c>
      <c r="BM159" s="49">
        <v>0</v>
      </c>
      <c r="BN159" s="48">
        <v>0</v>
      </c>
    </row>
    <row r="160" spans="1:66" ht="15">
      <c r="A160" s="65" t="s">
        <v>323</v>
      </c>
      <c r="B160" s="65" t="s">
        <v>324</v>
      </c>
      <c r="C160" s="66" t="s">
        <v>4023</v>
      </c>
      <c r="D160" s="67">
        <v>3</v>
      </c>
      <c r="E160" s="66" t="s">
        <v>132</v>
      </c>
      <c r="F160" s="69">
        <v>32</v>
      </c>
      <c r="G160" s="66"/>
      <c r="H160" s="70"/>
      <c r="I160" s="71"/>
      <c r="J160" s="71"/>
      <c r="K160" s="34" t="s">
        <v>65</v>
      </c>
      <c r="L160" s="72">
        <v>160</v>
      </c>
      <c r="M160" s="72"/>
      <c r="N160" s="73"/>
      <c r="O160" s="87" t="s">
        <v>450</v>
      </c>
      <c r="P160" s="90">
        <v>43692.27686342593</v>
      </c>
      <c r="Q160" s="87" t="s">
        <v>502</v>
      </c>
      <c r="R160" s="87"/>
      <c r="S160" s="87"/>
      <c r="T160" s="87" t="s">
        <v>663</v>
      </c>
      <c r="U160" s="87"/>
      <c r="V160" s="92" t="s">
        <v>766</v>
      </c>
      <c r="W160" s="90">
        <v>43692.27686342593</v>
      </c>
      <c r="X160" s="96">
        <v>43692</v>
      </c>
      <c r="Y160" s="99" t="s">
        <v>895</v>
      </c>
      <c r="Z160" s="92" t="s">
        <v>1133</v>
      </c>
      <c r="AA160" s="87"/>
      <c r="AB160" s="87"/>
      <c r="AC160" s="99" t="s">
        <v>1379</v>
      </c>
      <c r="AD160" s="87"/>
      <c r="AE160" s="87" t="b">
        <v>0</v>
      </c>
      <c r="AF160" s="87">
        <v>0</v>
      </c>
      <c r="AG160" s="99" t="s">
        <v>1564</v>
      </c>
      <c r="AH160" s="87" t="b">
        <v>0</v>
      </c>
      <c r="AI160" s="87" t="s">
        <v>1597</v>
      </c>
      <c r="AJ160" s="87"/>
      <c r="AK160" s="99" t="s">
        <v>1564</v>
      </c>
      <c r="AL160" s="87" t="b">
        <v>0</v>
      </c>
      <c r="AM160" s="87">
        <v>2</v>
      </c>
      <c r="AN160" s="99" t="s">
        <v>1380</v>
      </c>
      <c r="AO160" s="87" t="s">
        <v>1608</v>
      </c>
      <c r="AP160" s="87" t="b">
        <v>0</v>
      </c>
      <c r="AQ160" s="99" t="s">
        <v>1380</v>
      </c>
      <c r="AR160" s="87" t="s">
        <v>197</v>
      </c>
      <c r="AS160" s="87">
        <v>0</v>
      </c>
      <c r="AT160" s="87">
        <v>0</v>
      </c>
      <c r="AU160" s="87"/>
      <c r="AV160" s="87"/>
      <c r="AW160" s="87"/>
      <c r="AX160" s="87"/>
      <c r="AY160" s="87"/>
      <c r="AZ160" s="87"/>
      <c r="BA160" s="87"/>
      <c r="BB160" s="87"/>
      <c r="BC160">
        <v>1</v>
      </c>
      <c r="BD160" s="86" t="str">
        <f>REPLACE(INDEX(GroupVertices[Group],MATCH(Edges[[#This Row],[Vertex 1]],GroupVertices[Vertex],0)),1,1,"")</f>
        <v>18</v>
      </c>
      <c r="BE160" s="86" t="str">
        <f>REPLACE(INDEX(GroupVertices[Group],MATCH(Edges[[#This Row],[Vertex 2]],GroupVertices[Vertex],0)),1,1,"")</f>
        <v>18</v>
      </c>
      <c r="BF160" s="48">
        <v>0</v>
      </c>
      <c r="BG160" s="49">
        <v>0</v>
      </c>
      <c r="BH160" s="48">
        <v>0</v>
      </c>
      <c r="BI160" s="49">
        <v>0</v>
      </c>
      <c r="BJ160" s="48">
        <v>0</v>
      </c>
      <c r="BK160" s="49">
        <v>0</v>
      </c>
      <c r="BL160" s="48">
        <v>24</v>
      </c>
      <c r="BM160" s="49">
        <v>100</v>
      </c>
      <c r="BN160" s="48">
        <v>24</v>
      </c>
    </row>
    <row r="161" spans="1:66" ht="15">
      <c r="A161" s="65" t="s">
        <v>324</v>
      </c>
      <c r="B161" s="65" t="s">
        <v>324</v>
      </c>
      <c r="C161" s="66" t="s">
        <v>4023</v>
      </c>
      <c r="D161" s="67">
        <v>3</v>
      </c>
      <c r="E161" s="66" t="s">
        <v>132</v>
      </c>
      <c r="F161" s="69">
        <v>32</v>
      </c>
      <c r="G161" s="66"/>
      <c r="H161" s="70"/>
      <c r="I161" s="71"/>
      <c r="J161" s="71"/>
      <c r="K161" s="34" t="s">
        <v>65</v>
      </c>
      <c r="L161" s="72">
        <v>161</v>
      </c>
      <c r="M161" s="72"/>
      <c r="N161" s="73"/>
      <c r="O161" s="87" t="s">
        <v>197</v>
      </c>
      <c r="P161" s="90">
        <v>43692.25336805556</v>
      </c>
      <c r="Q161" s="87" t="s">
        <v>502</v>
      </c>
      <c r="R161" s="87"/>
      <c r="S161" s="87"/>
      <c r="T161" s="87" t="s">
        <v>663</v>
      </c>
      <c r="U161" s="92" t="s">
        <v>674</v>
      </c>
      <c r="V161" s="92" t="s">
        <v>674</v>
      </c>
      <c r="W161" s="90">
        <v>43692.25336805556</v>
      </c>
      <c r="X161" s="96">
        <v>43692</v>
      </c>
      <c r="Y161" s="99" t="s">
        <v>896</v>
      </c>
      <c r="Z161" s="92" t="s">
        <v>1134</v>
      </c>
      <c r="AA161" s="87"/>
      <c r="AB161" s="87"/>
      <c r="AC161" s="99" t="s">
        <v>1380</v>
      </c>
      <c r="AD161" s="87"/>
      <c r="AE161" s="87" t="b">
        <v>0</v>
      </c>
      <c r="AF161" s="87">
        <v>24</v>
      </c>
      <c r="AG161" s="99" t="s">
        <v>1564</v>
      </c>
      <c r="AH161" s="87" t="b">
        <v>0</v>
      </c>
      <c r="AI161" s="87" t="s">
        <v>1597</v>
      </c>
      <c r="AJ161" s="87"/>
      <c r="AK161" s="99" t="s">
        <v>1564</v>
      </c>
      <c r="AL161" s="87" t="b">
        <v>0</v>
      </c>
      <c r="AM161" s="87">
        <v>2</v>
      </c>
      <c r="AN161" s="99" t="s">
        <v>1564</v>
      </c>
      <c r="AO161" s="87" t="s">
        <v>1605</v>
      </c>
      <c r="AP161" s="87" t="b">
        <v>0</v>
      </c>
      <c r="AQ161" s="99" t="s">
        <v>1380</v>
      </c>
      <c r="AR161" s="87" t="s">
        <v>197</v>
      </c>
      <c r="AS161" s="87">
        <v>0</v>
      </c>
      <c r="AT161" s="87">
        <v>0</v>
      </c>
      <c r="AU161" s="87"/>
      <c r="AV161" s="87"/>
      <c r="AW161" s="87"/>
      <c r="AX161" s="87"/>
      <c r="AY161" s="87"/>
      <c r="AZ161" s="87"/>
      <c r="BA161" s="87"/>
      <c r="BB161" s="87"/>
      <c r="BC161">
        <v>1</v>
      </c>
      <c r="BD161" s="86" t="str">
        <f>REPLACE(INDEX(GroupVertices[Group],MATCH(Edges[[#This Row],[Vertex 1]],GroupVertices[Vertex],0)),1,1,"")</f>
        <v>18</v>
      </c>
      <c r="BE161" s="86" t="str">
        <f>REPLACE(INDEX(GroupVertices[Group],MATCH(Edges[[#This Row],[Vertex 2]],GroupVertices[Vertex],0)),1,1,"")</f>
        <v>18</v>
      </c>
      <c r="BF161" s="48">
        <v>0</v>
      </c>
      <c r="BG161" s="49">
        <v>0</v>
      </c>
      <c r="BH161" s="48">
        <v>0</v>
      </c>
      <c r="BI161" s="49">
        <v>0</v>
      </c>
      <c r="BJ161" s="48">
        <v>0</v>
      </c>
      <c r="BK161" s="49">
        <v>0</v>
      </c>
      <c r="BL161" s="48">
        <v>24</v>
      </c>
      <c r="BM161" s="49">
        <v>100</v>
      </c>
      <c r="BN161" s="48">
        <v>24</v>
      </c>
    </row>
    <row r="162" spans="1:66" ht="15">
      <c r="A162" s="65" t="s">
        <v>325</v>
      </c>
      <c r="B162" s="65" t="s">
        <v>324</v>
      </c>
      <c r="C162" s="66" t="s">
        <v>4023</v>
      </c>
      <c r="D162" s="67">
        <v>3</v>
      </c>
      <c r="E162" s="66" t="s">
        <v>132</v>
      </c>
      <c r="F162" s="69">
        <v>32</v>
      </c>
      <c r="G162" s="66"/>
      <c r="H162" s="70"/>
      <c r="I162" s="71"/>
      <c r="J162" s="71"/>
      <c r="K162" s="34" t="s">
        <v>65</v>
      </c>
      <c r="L162" s="72">
        <v>162</v>
      </c>
      <c r="M162" s="72"/>
      <c r="N162" s="73"/>
      <c r="O162" s="87" t="s">
        <v>450</v>
      </c>
      <c r="P162" s="90">
        <v>43692.295752314814</v>
      </c>
      <c r="Q162" s="87" t="s">
        <v>502</v>
      </c>
      <c r="R162" s="87"/>
      <c r="S162" s="87"/>
      <c r="T162" s="87" t="s">
        <v>663</v>
      </c>
      <c r="U162" s="87"/>
      <c r="V162" s="92" t="s">
        <v>767</v>
      </c>
      <c r="W162" s="90">
        <v>43692.295752314814</v>
      </c>
      <c r="X162" s="96">
        <v>43692</v>
      </c>
      <c r="Y162" s="99" t="s">
        <v>897</v>
      </c>
      <c r="Z162" s="92" t="s">
        <v>1135</v>
      </c>
      <c r="AA162" s="87"/>
      <c r="AB162" s="87"/>
      <c r="AC162" s="99" t="s">
        <v>1381</v>
      </c>
      <c r="AD162" s="87"/>
      <c r="AE162" s="87" t="b">
        <v>0</v>
      </c>
      <c r="AF162" s="87">
        <v>0</v>
      </c>
      <c r="AG162" s="99" t="s">
        <v>1564</v>
      </c>
      <c r="AH162" s="87" t="b">
        <v>0</v>
      </c>
      <c r="AI162" s="87" t="s">
        <v>1597</v>
      </c>
      <c r="AJ162" s="87"/>
      <c r="AK162" s="99" t="s">
        <v>1564</v>
      </c>
      <c r="AL162" s="87" t="b">
        <v>0</v>
      </c>
      <c r="AM162" s="87">
        <v>2</v>
      </c>
      <c r="AN162" s="99" t="s">
        <v>1380</v>
      </c>
      <c r="AO162" s="87" t="s">
        <v>1608</v>
      </c>
      <c r="AP162" s="87" t="b">
        <v>0</v>
      </c>
      <c r="AQ162" s="99" t="s">
        <v>1380</v>
      </c>
      <c r="AR162" s="87" t="s">
        <v>197</v>
      </c>
      <c r="AS162" s="87">
        <v>0</v>
      </c>
      <c r="AT162" s="87">
        <v>0</v>
      </c>
      <c r="AU162" s="87"/>
      <c r="AV162" s="87"/>
      <c r="AW162" s="87"/>
      <c r="AX162" s="87"/>
      <c r="AY162" s="87"/>
      <c r="AZ162" s="87"/>
      <c r="BA162" s="87"/>
      <c r="BB162" s="87"/>
      <c r="BC162">
        <v>1</v>
      </c>
      <c r="BD162" s="86" t="str">
        <f>REPLACE(INDEX(GroupVertices[Group],MATCH(Edges[[#This Row],[Vertex 1]],GroupVertices[Vertex],0)),1,1,"")</f>
        <v>18</v>
      </c>
      <c r="BE162" s="86" t="str">
        <f>REPLACE(INDEX(GroupVertices[Group],MATCH(Edges[[#This Row],[Vertex 2]],GroupVertices[Vertex],0)),1,1,"")</f>
        <v>18</v>
      </c>
      <c r="BF162" s="48">
        <v>0</v>
      </c>
      <c r="BG162" s="49">
        <v>0</v>
      </c>
      <c r="BH162" s="48">
        <v>0</v>
      </c>
      <c r="BI162" s="49">
        <v>0</v>
      </c>
      <c r="BJ162" s="48">
        <v>0</v>
      </c>
      <c r="BK162" s="49">
        <v>0</v>
      </c>
      <c r="BL162" s="48">
        <v>24</v>
      </c>
      <c r="BM162" s="49">
        <v>100</v>
      </c>
      <c r="BN162" s="48">
        <v>24</v>
      </c>
    </row>
    <row r="163" spans="1:66" ht="15">
      <c r="A163" s="65" t="s">
        <v>326</v>
      </c>
      <c r="B163" s="65" t="s">
        <v>423</v>
      </c>
      <c r="C163" s="66" t="s">
        <v>4023</v>
      </c>
      <c r="D163" s="67">
        <v>3</v>
      </c>
      <c r="E163" s="66" t="s">
        <v>132</v>
      </c>
      <c r="F163" s="69">
        <v>32</v>
      </c>
      <c r="G163" s="66"/>
      <c r="H163" s="70"/>
      <c r="I163" s="71"/>
      <c r="J163" s="71"/>
      <c r="K163" s="34" t="s">
        <v>65</v>
      </c>
      <c r="L163" s="72">
        <v>163</v>
      </c>
      <c r="M163" s="72"/>
      <c r="N163" s="73"/>
      <c r="O163" s="87" t="s">
        <v>448</v>
      </c>
      <c r="P163" s="90">
        <v>43692.296319444446</v>
      </c>
      <c r="Q163" s="87" t="s">
        <v>503</v>
      </c>
      <c r="R163" s="87"/>
      <c r="S163" s="87"/>
      <c r="T163" s="87"/>
      <c r="U163" s="87"/>
      <c r="V163" s="92" t="s">
        <v>768</v>
      </c>
      <c r="W163" s="90">
        <v>43692.296319444446</v>
      </c>
      <c r="X163" s="96">
        <v>43692</v>
      </c>
      <c r="Y163" s="99" t="s">
        <v>898</v>
      </c>
      <c r="Z163" s="92" t="s">
        <v>1136</v>
      </c>
      <c r="AA163" s="87"/>
      <c r="AB163" s="87"/>
      <c r="AC163" s="99" t="s">
        <v>1382</v>
      </c>
      <c r="AD163" s="99" t="s">
        <v>1549</v>
      </c>
      <c r="AE163" s="87" t="b">
        <v>0</v>
      </c>
      <c r="AF163" s="87">
        <v>4</v>
      </c>
      <c r="AG163" s="99" t="s">
        <v>1584</v>
      </c>
      <c r="AH163" s="87" t="b">
        <v>0</v>
      </c>
      <c r="AI163" s="87" t="s">
        <v>1595</v>
      </c>
      <c r="AJ163" s="87"/>
      <c r="AK163" s="99" t="s">
        <v>1564</v>
      </c>
      <c r="AL163" s="87" t="b">
        <v>0</v>
      </c>
      <c r="AM163" s="87">
        <v>0</v>
      </c>
      <c r="AN163" s="99" t="s">
        <v>1564</v>
      </c>
      <c r="AO163" s="87" t="s">
        <v>1604</v>
      </c>
      <c r="AP163" s="87" t="b">
        <v>0</v>
      </c>
      <c r="AQ163" s="99" t="s">
        <v>1549</v>
      </c>
      <c r="AR163" s="87" t="s">
        <v>197</v>
      </c>
      <c r="AS163" s="87">
        <v>0</v>
      </c>
      <c r="AT163" s="87">
        <v>0</v>
      </c>
      <c r="AU163" s="87"/>
      <c r="AV163" s="87"/>
      <c r="AW163" s="87"/>
      <c r="AX163" s="87"/>
      <c r="AY163" s="87"/>
      <c r="AZ163" s="87"/>
      <c r="BA163" s="87"/>
      <c r="BB163" s="87"/>
      <c r="BC163">
        <v>1</v>
      </c>
      <c r="BD163" s="86" t="str">
        <f>REPLACE(INDEX(GroupVertices[Group],MATCH(Edges[[#This Row],[Vertex 1]],GroupVertices[Vertex],0)),1,1,"")</f>
        <v>7</v>
      </c>
      <c r="BE163" s="86" t="str">
        <f>REPLACE(INDEX(GroupVertices[Group],MATCH(Edges[[#This Row],[Vertex 2]],GroupVertices[Vertex],0)),1,1,"")</f>
        <v>7</v>
      </c>
      <c r="BF163" s="48"/>
      <c r="BG163" s="49"/>
      <c r="BH163" s="48"/>
      <c r="BI163" s="49"/>
      <c r="BJ163" s="48"/>
      <c r="BK163" s="49"/>
      <c r="BL163" s="48"/>
      <c r="BM163" s="49"/>
      <c r="BN163" s="48"/>
    </row>
    <row r="164" spans="1:66" ht="15">
      <c r="A164" s="65" t="s">
        <v>326</v>
      </c>
      <c r="B164" s="65" t="s">
        <v>424</v>
      </c>
      <c r="C164" s="66" t="s">
        <v>4023</v>
      </c>
      <c r="D164" s="67">
        <v>3</v>
      </c>
      <c r="E164" s="66" t="s">
        <v>132</v>
      </c>
      <c r="F164" s="69">
        <v>32</v>
      </c>
      <c r="G164" s="66"/>
      <c r="H164" s="70"/>
      <c r="I164" s="71"/>
      <c r="J164" s="71"/>
      <c r="K164" s="34" t="s">
        <v>65</v>
      </c>
      <c r="L164" s="72">
        <v>164</v>
      </c>
      <c r="M164" s="72"/>
      <c r="N164" s="73"/>
      <c r="O164" s="87" t="s">
        <v>449</v>
      </c>
      <c r="P164" s="90">
        <v>43692.296319444446</v>
      </c>
      <c r="Q164" s="87" t="s">
        <v>503</v>
      </c>
      <c r="R164" s="87"/>
      <c r="S164" s="87"/>
      <c r="T164" s="87"/>
      <c r="U164" s="87"/>
      <c r="V164" s="92" t="s">
        <v>768</v>
      </c>
      <c r="W164" s="90">
        <v>43692.296319444446</v>
      </c>
      <c r="X164" s="96">
        <v>43692</v>
      </c>
      <c r="Y164" s="99" t="s">
        <v>898</v>
      </c>
      <c r="Z164" s="92" t="s">
        <v>1136</v>
      </c>
      <c r="AA164" s="87"/>
      <c r="AB164" s="87"/>
      <c r="AC164" s="99" t="s">
        <v>1382</v>
      </c>
      <c r="AD164" s="99" t="s">
        <v>1549</v>
      </c>
      <c r="AE164" s="87" t="b">
        <v>0</v>
      </c>
      <c r="AF164" s="87">
        <v>4</v>
      </c>
      <c r="AG164" s="99" t="s">
        <v>1584</v>
      </c>
      <c r="AH164" s="87" t="b">
        <v>0</v>
      </c>
      <c r="AI164" s="87" t="s">
        <v>1595</v>
      </c>
      <c r="AJ164" s="87"/>
      <c r="AK164" s="99" t="s">
        <v>1564</v>
      </c>
      <c r="AL164" s="87" t="b">
        <v>0</v>
      </c>
      <c r="AM164" s="87">
        <v>0</v>
      </c>
      <c r="AN164" s="99" t="s">
        <v>1564</v>
      </c>
      <c r="AO164" s="87" t="s">
        <v>1604</v>
      </c>
      <c r="AP164" s="87" t="b">
        <v>0</v>
      </c>
      <c r="AQ164" s="99" t="s">
        <v>1549</v>
      </c>
      <c r="AR164" s="87" t="s">
        <v>197</v>
      </c>
      <c r="AS164" s="87">
        <v>0</v>
      </c>
      <c r="AT164" s="87">
        <v>0</v>
      </c>
      <c r="AU164" s="87"/>
      <c r="AV164" s="87"/>
      <c r="AW164" s="87"/>
      <c r="AX164" s="87"/>
      <c r="AY164" s="87"/>
      <c r="AZ164" s="87"/>
      <c r="BA164" s="87"/>
      <c r="BB164" s="87"/>
      <c r="BC164">
        <v>1</v>
      </c>
      <c r="BD164" s="86" t="str">
        <f>REPLACE(INDEX(GroupVertices[Group],MATCH(Edges[[#This Row],[Vertex 1]],GroupVertices[Vertex],0)),1,1,"")</f>
        <v>7</v>
      </c>
      <c r="BE164" s="86" t="str">
        <f>REPLACE(INDEX(GroupVertices[Group],MATCH(Edges[[#This Row],[Vertex 2]],GroupVertices[Vertex],0)),1,1,"")</f>
        <v>7</v>
      </c>
      <c r="BF164" s="48">
        <v>0</v>
      </c>
      <c r="BG164" s="49">
        <v>0</v>
      </c>
      <c r="BH164" s="48">
        <v>0</v>
      </c>
      <c r="BI164" s="49">
        <v>0</v>
      </c>
      <c r="BJ164" s="48">
        <v>0</v>
      </c>
      <c r="BK164" s="49">
        <v>0</v>
      </c>
      <c r="BL164" s="48">
        <v>44</v>
      </c>
      <c r="BM164" s="49">
        <v>100</v>
      </c>
      <c r="BN164" s="48">
        <v>44</v>
      </c>
    </row>
    <row r="165" spans="1:66" ht="15">
      <c r="A165" s="65" t="s">
        <v>326</v>
      </c>
      <c r="B165" s="65" t="s">
        <v>401</v>
      </c>
      <c r="C165" s="66" t="s">
        <v>4023</v>
      </c>
      <c r="D165" s="67">
        <v>3</v>
      </c>
      <c r="E165" s="66" t="s">
        <v>132</v>
      </c>
      <c r="F165" s="69">
        <v>32</v>
      </c>
      <c r="G165" s="66"/>
      <c r="H165" s="70"/>
      <c r="I165" s="71"/>
      <c r="J165" s="71"/>
      <c r="K165" s="34" t="s">
        <v>65</v>
      </c>
      <c r="L165" s="72">
        <v>165</v>
      </c>
      <c r="M165" s="72"/>
      <c r="N165" s="73"/>
      <c r="O165" s="87" t="s">
        <v>448</v>
      </c>
      <c r="P165" s="90">
        <v>43692.296319444446</v>
      </c>
      <c r="Q165" s="87" t="s">
        <v>503</v>
      </c>
      <c r="R165" s="87"/>
      <c r="S165" s="87"/>
      <c r="T165" s="87"/>
      <c r="U165" s="87"/>
      <c r="V165" s="92" t="s">
        <v>768</v>
      </c>
      <c r="W165" s="90">
        <v>43692.296319444446</v>
      </c>
      <c r="X165" s="96">
        <v>43692</v>
      </c>
      <c r="Y165" s="99" t="s">
        <v>898</v>
      </c>
      <c r="Z165" s="92" t="s">
        <v>1136</v>
      </c>
      <c r="AA165" s="87"/>
      <c r="AB165" s="87"/>
      <c r="AC165" s="99" t="s">
        <v>1382</v>
      </c>
      <c r="AD165" s="99" t="s">
        <v>1549</v>
      </c>
      <c r="AE165" s="87" t="b">
        <v>0</v>
      </c>
      <c r="AF165" s="87">
        <v>4</v>
      </c>
      <c r="AG165" s="99" t="s">
        <v>1584</v>
      </c>
      <c r="AH165" s="87" t="b">
        <v>0</v>
      </c>
      <c r="AI165" s="87" t="s">
        <v>1595</v>
      </c>
      <c r="AJ165" s="87"/>
      <c r="AK165" s="99" t="s">
        <v>1564</v>
      </c>
      <c r="AL165" s="87" t="b">
        <v>0</v>
      </c>
      <c r="AM165" s="87">
        <v>0</v>
      </c>
      <c r="AN165" s="99" t="s">
        <v>1564</v>
      </c>
      <c r="AO165" s="87" t="s">
        <v>1604</v>
      </c>
      <c r="AP165" s="87" t="b">
        <v>0</v>
      </c>
      <c r="AQ165" s="99" t="s">
        <v>1549</v>
      </c>
      <c r="AR165" s="87" t="s">
        <v>197</v>
      </c>
      <c r="AS165" s="87">
        <v>0</v>
      </c>
      <c r="AT165" s="87">
        <v>0</v>
      </c>
      <c r="AU165" s="87"/>
      <c r="AV165" s="87"/>
      <c r="AW165" s="87"/>
      <c r="AX165" s="87"/>
      <c r="AY165" s="87"/>
      <c r="AZ165" s="87"/>
      <c r="BA165" s="87"/>
      <c r="BB165" s="87"/>
      <c r="BC165">
        <v>1</v>
      </c>
      <c r="BD165" s="86" t="str">
        <f>REPLACE(INDEX(GroupVertices[Group],MATCH(Edges[[#This Row],[Vertex 1]],GroupVertices[Vertex],0)),1,1,"")</f>
        <v>7</v>
      </c>
      <c r="BE165" s="86" t="str">
        <f>REPLACE(INDEX(GroupVertices[Group],MATCH(Edges[[#This Row],[Vertex 2]],GroupVertices[Vertex],0)),1,1,"")</f>
        <v>7</v>
      </c>
      <c r="BF165" s="48"/>
      <c r="BG165" s="49"/>
      <c r="BH165" s="48"/>
      <c r="BI165" s="49"/>
      <c r="BJ165" s="48"/>
      <c r="BK165" s="49"/>
      <c r="BL165" s="48"/>
      <c r="BM165" s="49"/>
      <c r="BN165" s="48"/>
    </row>
    <row r="166" spans="1:66" ht="15">
      <c r="A166" s="65" t="s">
        <v>327</v>
      </c>
      <c r="B166" s="65" t="s">
        <v>361</v>
      </c>
      <c r="C166" s="66" t="s">
        <v>4023</v>
      </c>
      <c r="D166" s="67">
        <v>3</v>
      </c>
      <c r="E166" s="66" t="s">
        <v>132</v>
      </c>
      <c r="F166" s="69">
        <v>32</v>
      </c>
      <c r="G166" s="66"/>
      <c r="H166" s="70"/>
      <c r="I166" s="71"/>
      <c r="J166" s="71"/>
      <c r="K166" s="34" t="s">
        <v>65</v>
      </c>
      <c r="L166" s="72">
        <v>166</v>
      </c>
      <c r="M166" s="72"/>
      <c r="N166" s="73"/>
      <c r="O166" s="87" t="s">
        <v>450</v>
      </c>
      <c r="P166" s="90">
        <v>43692.39695601852</v>
      </c>
      <c r="Q166" s="87" t="s">
        <v>504</v>
      </c>
      <c r="R166" s="87"/>
      <c r="S166" s="87"/>
      <c r="T166" s="87" t="s">
        <v>664</v>
      </c>
      <c r="U166" s="87"/>
      <c r="V166" s="92" t="s">
        <v>769</v>
      </c>
      <c r="W166" s="90">
        <v>43692.39695601852</v>
      </c>
      <c r="X166" s="96">
        <v>43692</v>
      </c>
      <c r="Y166" s="99" t="s">
        <v>899</v>
      </c>
      <c r="Z166" s="92" t="s">
        <v>1137</v>
      </c>
      <c r="AA166" s="87"/>
      <c r="AB166" s="87"/>
      <c r="AC166" s="99" t="s">
        <v>1383</v>
      </c>
      <c r="AD166" s="87"/>
      <c r="AE166" s="87" t="b">
        <v>0</v>
      </c>
      <c r="AF166" s="87">
        <v>0</v>
      </c>
      <c r="AG166" s="99" t="s">
        <v>1564</v>
      </c>
      <c r="AH166" s="87" t="b">
        <v>0</v>
      </c>
      <c r="AI166" s="87" t="s">
        <v>1597</v>
      </c>
      <c r="AJ166" s="87"/>
      <c r="AK166" s="99" t="s">
        <v>1564</v>
      </c>
      <c r="AL166" s="87" t="b">
        <v>0</v>
      </c>
      <c r="AM166" s="87">
        <v>2</v>
      </c>
      <c r="AN166" s="99" t="s">
        <v>1506</v>
      </c>
      <c r="AO166" s="87" t="s">
        <v>1605</v>
      </c>
      <c r="AP166" s="87" t="b">
        <v>0</v>
      </c>
      <c r="AQ166" s="99" t="s">
        <v>1506</v>
      </c>
      <c r="AR166" s="87" t="s">
        <v>197</v>
      </c>
      <c r="AS166" s="87">
        <v>0</v>
      </c>
      <c r="AT166" s="87">
        <v>0</v>
      </c>
      <c r="AU166" s="87"/>
      <c r="AV166" s="87"/>
      <c r="AW166" s="87"/>
      <c r="AX166" s="87"/>
      <c r="AY166" s="87"/>
      <c r="AZ166" s="87"/>
      <c r="BA166" s="87"/>
      <c r="BB166" s="87"/>
      <c r="BC166">
        <v>1</v>
      </c>
      <c r="BD166" s="86" t="str">
        <f>REPLACE(INDEX(GroupVertices[Group],MATCH(Edges[[#This Row],[Vertex 1]],GroupVertices[Vertex],0)),1,1,"")</f>
        <v>4</v>
      </c>
      <c r="BE166" s="86" t="str">
        <f>REPLACE(INDEX(GroupVertices[Group],MATCH(Edges[[#This Row],[Vertex 2]],GroupVertices[Vertex],0)),1,1,"")</f>
        <v>4</v>
      </c>
      <c r="BF166" s="48">
        <v>0</v>
      </c>
      <c r="BG166" s="49">
        <v>0</v>
      </c>
      <c r="BH166" s="48">
        <v>0</v>
      </c>
      <c r="BI166" s="49">
        <v>0</v>
      </c>
      <c r="BJ166" s="48">
        <v>0</v>
      </c>
      <c r="BK166" s="49">
        <v>0</v>
      </c>
      <c r="BL166" s="48">
        <v>21</v>
      </c>
      <c r="BM166" s="49">
        <v>100</v>
      </c>
      <c r="BN166" s="48">
        <v>21</v>
      </c>
    </row>
    <row r="167" spans="1:66" ht="15">
      <c r="A167" s="65" t="s">
        <v>328</v>
      </c>
      <c r="B167" s="65" t="s">
        <v>328</v>
      </c>
      <c r="C167" s="66" t="s">
        <v>4023</v>
      </c>
      <c r="D167" s="67">
        <v>3</v>
      </c>
      <c r="E167" s="66" t="s">
        <v>132</v>
      </c>
      <c r="F167" s="69">
        <v>32</v>
      </c>
      <c r="G167" s="66"/>
      <c r="H167" s="70"/>
      <c r="I167" s="71"/>
      <c r="J167" s="71"/>
      <c r="K167" s="34" t="s">
        <v>65</v>
      </c>
      <c r="L167" s="72">
        <v>167</v>
      </c>
      <c r="M167" s="72"/>
      <c r="N167" s="73"/>
      <c r="O167" s="87" t="s">
        <v>197</v>
      </c>
      <c r="P167" s="90">
        <v>43692.5884375</v>
      </c>
      <c r="Q167" s="87" t="s">
        <v>505</v>
      </c>
      <c r="R167" s="92" t="s">
        <v>612</v>
      </c>
      <c r="S167" s="87" t="s">
        <v>647</v>
      </c>
      <c r="T167" s="87" t="s">
        <v>665</v>
      </c>
      <c r="U167" s="92" t="s">
        <v>675</v>
      </c>
      <c r="V167" s="92" t="s">
        <v>675</v>
      </c>
      <c r="W167" s="90">
        <v>43692.5884375</v>
      </c>
      <c r="X167" s="96">
        <v>43692</v>
      </c>
      <c r="Y167" s="99" t="s">
        <v>900</v>
      </c>
      <c r="Z167" s="92" t="s">
        <v>1138</v>
      </c>
      <c r="AA167" s="87"/>
      <c r="AB167" s="87"/>
      <c r="AC167" s="99" t="s">
        <v>1384</v>
      </c>
      <c r="AD167" s="87"/>
      <c r="AE167" s="87" t="b">
        <v>0</v>
      </c>
      <c r="AF167" s="87">
        <v>2</v>
      </c>
      <c r="AG167" s="99" t="s">
        <v>1564</v>
      </c>
      <c r="AH167" s="87" t="b">
        <v>0</v>
      </c>
      <c r="AI167" s="87" t="s">
        <v>1597</v>
      </c>
      <c r="AJ167" s="87"/>
      <c r="AK167" s="99" t="s">
        <v>1564</v>
      </c>
      <c r="AL167" s="87" t="b">
        <v>0</v>
      </c>
      <c r="AM167" s="87">
        <v>0</v>
      </c>
      <c r="AN167" s="99" t="s">
        <v>1564</v>
      </c>
      <c r="AO167" s="87" t="s">
        <v>1604</v>
      </c>
      <c r="AP167" s="87" t="b">
        <v>0</v>
      </c>
      <c r="AQ167" s="99" t="s">
        <v>1384</v>
      </c>
      <c r="AR167" s="87" t="s">
        <v>197</v>
      </c>
      <c r="AS167" s="87">
        <v>0</v>
      </c>
      <c r="AT167" s="87">
        <v>0</v>
      </c>
      <c r="AU167" s="87"/>
      <c r="AV167" s="87"/>
      <c r="AW167" s="87"/>
      <c r="AX167" s="87"/>
      <c r="AY167" s="87"/>
      <c r="AZ167" s="87"/>
      <c r="BA167" s="87"/>
      <c r="BB167" s="87"/>
      <c r="BC167">
        <v>1</v>
      </c>
      <c r="BD167" s="86" t="str">
        <f>REPLACE(INDEX(GroupVertices[Group],MATCH(Edges[[#This Row],[Vertex 1]],GroupVertices[Vertex],0)),1,1,"")</f>
        <v>3</v>
      </c>
      <c r="BE167" s="86" t="str">
        <f>REPLACE(INDEX(GroupVertices[Group],MATCH(Edges[[#This Row],[Vertex 2]],GroupVertices[Vertex],0)),1,1,"")</f>
        <v>3</v>
      </c>
      <c r="BF167" s="48">
        <v>0</v>
      </c>
      <c r="BG167" s="49">
        <v>0</v>
      </c>
      <c r="BH167" s="48">
        <v>0</v>
      </c>
      <c r="BI167" s="49">
        <v>0</v>
      </c>
      <c r="BJ167" s="48">
        <v>0</v>
      </c>
      <c r="BK167" s="49">
        <v>0</v>
      </c>
      <c r="BL167" s="48">
        <v>7</v>
      </c>
      <c r="BM167" s="49">
        <v>100</v>
      </c>
      <c r="BN167" s="48">
        <v>7</v>
      </c>
    </row>
    <row r="168" spans="1:66" ht="15">
      <c r="A168" s="65" t="s">
        <v>329</v>
      </c>
      <c r="B168" s="65" t="s">
        <v>425</v>
      </c>
      <c r="C168" s="66" t="s">
        <v>4023</v>
      </c>
      <c r="D168" s="67">
        <v>3</v>
      </c>
      <c r="E168" s="66" t="s">
        <v>132</v>
      </c>
      <c r="F168" s="69">
        <v>32</v>
      </c>
      <c r="G168" s="66"/>
      <c r="H168" s="70"/>
      <c r="I168" s="71"/>
      <c r="J168" s="71"/>
      <c r="K168" s="34" t="s">
        <v>65</v>
      </c>
      <c r="L168" s="72">
        <v>168</v>
      </c>
      <c r="M168" s="72"/>
      <c r="N168" s="73"/>
      <c r="O168" s="87" t="s">
        <v>448</v>
      </c>
      <c r="P168" s="90">
        <v>43692.62210648148</v>
      </c>
      <c r="Q168" s="87" t="s">
        <v>506</v>
      </c>
      <c r="R168" s="87"/>
      <c r="S168" s="87"/>
      <c r="T168" s="87"/>
      <c r="U168" s="87"/>
      <c r="V168" s="92" t="s">
        <v>770</v>
      </c>
      <c r="W168" s="90">
        <v>43692.62210648148</v>
      </c>
      <c r="X168" s="96">
        <v>43692</v>
      </c>
      <c r="Y168" s="99" t="s">
        <v>901</v>
      </c>
      <c r="Z168" s="92" t="s">
        <v>1139</v>
      </c>
      <c r="AA168" s="87"/>
      <c r="AB168" s="87"/>
      <c r="AC168" s="99" t="s">
        <v>1385</v>
      </c>
      <c r="AD168" s="87"/>
      <c r="AE168" s="87" t="b">
        <v>0</v>
      </c>
      <c r="AF168" s="87">
        <v>10</v>
      </c>
      <c r="AG168" s="99" t="s">
        <v>1564</v>
      </c>
      <c r="AH168" s="87" t="b">
        <v>0</v>
      </c>
      <c r="AI168" s="87" t="s">
        <v>1597</v>
      </c>
      <c r="AJ168" s="87"/>
      <c r="AK168" s="99" t="s">
        <v>1564</v>
      </c>
      <c r="AL168" s="87" t="b">
        <v>0</v>
      </c>
      <c r="AM168" s="87">
        <v>0</v>
      </c>
      <c r="AN168" s="99" t="s">
        <v>1564</v>
      </c>
      <c r="AO168" s="87" t="s">
        <v>1608</v>
      </c>
      <c r="AP168" s="87" t="b">
        <v>0</v>
      </c>
      <c r="AQ168" s="99" t="s">
        <v>1385</v>
      </c>
      <c r="AR168" s="87" t="s">
        <v>197</v>
      </c>
      <c r="AS168" s="87">
        <v>0</v>
      </c>
      <c r="AT168" s="87">
        <v>0</v>
      </c>
      <c r="AU168" s="87"/>
      <c r="AV168" s="87"/>
      <c r="AW168" s="87"/>
      <c r="AX168" s="87"/>
      <c r="AY168" s="87"/>
      <c r="AZ168" s="87"/>
      <c r="BA168" s="87"/>
      <c r="BB168" s="87"/>
      <c r="BC168">
        <v>1</v>
      </c>
      <c r="BD168" s="86" t="str">
        <f>REPLACE(INDEX(GroupVertices[Group],MATCH(Edges[[#This Row],[Vertex 1]],GroupVertices[Vertex],0)),1,1,"")</f>
        <v>23</v>
      </c>
      <c r="BE168" s="86" t="str">
        <f>REPLACE(INDEX(GroupVertices[Group],MATCH(Edges[[#This Row],[Vertex 2]],GroupVertices[Vertex],0)),1,1,"")</f>
        <v>23</v>
      </c>
      <c r="BF168" s="48">
        <v>0</v>
      </c>
      <c r="BG168" s="49">
        <v>0</v>
      </c>
      <c r="BH168" s="48">
        <v>0</v>
      </c>
      <c r="BI168" s="49">
        <v>0</v>
      </c>
      <c r="BJ168" s="48">
        <v>0</v>
      </c>
      <c r="BK168" s="49">
        <v>0</v>
      </c>
      <c r="BL168" s="48">
        <v>32</v>
      </c>
      <c r="BM168" s="49">
        <v>100</v>
      </c>
      <c r="BN168" s="48">
        <v>32</v>
      </c>
    </row>
    <row r="169" spans="1:66" ht="15">
      <c r="A169" s="65" t="s">
        <v>330</v>
      </c>
      <c r="B169" s="65" t="s">
        <v>426</v>
      </c>
      <c r="C169" s="66" t="s">
        <v>4023</v>
      </c>
      <c r="D169" s="67">
        <v>3</v>
      </c>
      <c r="E169" s="66" t="s">
        <v>132</v>
      </c>
      <c r="F169" s="69">
        <v>32</v>
      </c>
      <c r="G169" s="66"/>
      <c r="H169" s="70"/>
      <c r="I169" s="71"/>
      <c r="J169" s="71"/>
      <c r="K169" s="34" t="s">
        <v>65</v>
      </c>
      <c r="L169" s="72">
        <v>169</v>
      </c>
      <c r="M169" s="72"/>
      <c r="N169" s="73"/>
      <c r="O169" s="87" t="s">
        <v>448</v>
      </c>
      <c r="P169" s="90">
        <v>43692.76424768518</v>
      </c>
      <c r="Q169" s="87" t="s">
        <v>507</v>
      </c>
      <c r="R169" s="87"/>
      <c r="S169" s="87"/>
      <c r="T169" s="87"/>
      <c r="U169" s="87"/>
      <c r="V169" s="92" t="s">
        <v>752</v>
      </c>
      <c r="W169" s="90">
        <v>43692.76424768518</v>
      </c>
      <c r="X169" s="96">
        <v>43692</v>
      </c>
      <c r="Y169" s="99" t="s">
        <v>902</v>
      </c>
      <c r="Z169" s="92" t="s">
        <v>1140</v>
      </c>
      <c r="AA169" s="87"/>
      <c r="AB169" s="87"/>
      <c r="AC169" s="99" t="s">
        <v>1386</v>
      </c>
      <c r="AD169" s="99" t="s">
        <v>1550</v>
      </c>
      <c r="AE169" s="87" t="b">
        <v>0</v>
      </c>
      <c r="AF169" s="87">
        <v>0</v>
      </c>
      <c r="AG169" s="99" t="s">
        <v>1585</v>
      </c>
      <c r="AH169" s="87" t="b">
        <v>0</v>
      </c>
      <c r="AI169" s="87" t="s">
        <v>1595</v>
      </c>
      <c r="AJ169" s="87"/>
      <c r="AK169" s="99" t="s">
        <v>1564</v>
      </c>
      <c r="AL169" s="87" t="b">
        <v>0</v>
      </c>
      <c r="AM169" s="87">
        <v>0</v>
      </c>
      <c r="AN169" s="99" t="s">
        <v>1564</v>
      </c>
      <c r="AO169" s="87" t="s">
        <v>1605</v>
      </c>
      <c r="AP169" s="87" t="b">
        <v>0</v>
      </c>
      <c r="AQ169" s="99" t="s">
        <v>1550</v>
      </c>
      <c r="AR169" s="87" t="s">
        <v>197</v>
      </c>
      <c r="AS169" s="87">
        <v>0</v>
      </c>
      <c r="AT169" s="87">
        <v>0</v>
      </c>
      <c r="AU169" s="87"/>
      <c r="AV169" s="87"/>
      <c r="AW169" s="87"/>
      <c r="AX169" s="87"/>
      <c r="AY169" s="87"/>
      <c r="AZ169" s="87"/>
      <c r="BA169" s="87"/>
      <c r="BB169" s="87"/>
      <c r="BC169">
        <v>1</v>
      </c>
      <c r="BD169" s="86" t="str">
        <f>REPLACE(INDEX(GroupVertices[Group],MATCH(Edges[[#This Row],[Vertex 1]],GroupVertices[Vertex],0)),1,1,"")</f>
        <v>7</v>
      </c>
      <c r="BE169" s="86" t="str">
        <f>REPLACE(INDEX(GroupVertices[Group],MATCH(Edges[[#This Row],[Vertex 2]],GroupVertices[Vertex],0)),1,1,"")</f>
        <v>7</v>
      </c>
      <c r="BF169" s="48"/>
      <c r="BG169" s="49"/>
      <c r="BH169" s="48"/>
      <c r="BI169" s="49"/>
      <c r="BJ169" s="48"/>
      <c r="BK169" s="49"/>
      <c r="BL169" s="48"/>
      <c r="BM169" s="49"/>
      <c r="BN169" s="48"/>
    </row>
    <row r="170" spans="1:66" ht="15">
      <c r="A170" s="65" t="s">
        <v>330</v>
      </c>
      <c r="B170" s="65" t="s">
        <v>427</v>
      </c>
      <c r="C170" s="66" t="s">
        <v>4023</v>
      </c>
      <c r="D170" s="67">
        <v>3</v>
      </c>
      <c r="E170" s="66" t="s">
        <v>132</v>
      </c>
      <c r="F170" s="69">
        <v>32</v>
      </c>
      <c r="G170" s="66"/>
      <c r="H170" s="70"/>
      <c r="I170" s="71"/>
      <c r="J170" s="71"/>
      <c r="K170" s="34" t="s">
        <v>65</v>
      </c>
      <c r="L170" s="72">
        <v>170</v>
      </c>
      <c r="M170" s="72"/>
      <c r="N170" s="73"/>
      <c r="O170" s="87" t="s">
        <v>448</v>
      </c>
      <c r="P170" s="90">
        <v>43692.76424768518</v>
      </c>
      <c r="Q170" s="87" t="s">
        <v>507</v>
      </c>
      <c r="R170" s="87"/>
      <c r="S170" s="87"/>
      <c r="T170" s="87"/>
      <c r="U170" s="87"/>
      <c r="V170" s="92" t="s">
        <v>752</v>
      </c>
      <c r="W170" s="90">
        <v>43692.76424768518</v>
      </c>
      <c r="X170" s="96">
        <v>43692</v>
      </c>
      <c r="Y170" s="99" t="s">
        <v>902</v>
      </c>
      <c r="Z170" s="92" t="s">
        <v>1140</v>
      </c>
      <c r="AA170" s="87"/>
      <c r="AB170" s="87"/>
      <c r="AC170" s="99" t="s">
        <v>1386</v>
      </c>
      <c r="AD170" s="99" t="s">
        <v>1550</v>
      </c>
      <c r="AE170" s="87" t="b">
        <v>0</v>
      </c>
      <c r="AF170" s="87">
        <v>0</v>
      </c>
      <c r="AG170" s="99" t="s">
        <v>1585</v>
      </c>
      <c r="AH170" s="87" t="b">
        <v>0</v>
      </c>
      <c r="AI170" s="87" t="s">
        <v>1595</v>
      </c>
      <c r="AJ170" s="87"/>
      <c r="AK170" s="99" t="s">
        <v>1564</v>
      </c>
      <c r="AL170" s="87" t="b">
        <v>0</v>
      </c>
      <c r="AM170" s="87">
        <v>0</v>
      </c>
      <c r="AN170" s="99" t="s">
        <v>1564</v>
      </c>
      <c r="AO170" s="87" t="s">
        <v>1605</v>
      </c>
      <c r="AP170" s="87" t="b">
        <v>0</v>
      </c>
      <c r="AQ170" s="99" t="s">
        <v>1550</v>
      </c>
      <c r="AR170" s="87" t="s">
        <v>197</v>
      </c>
      <c r="AS170" s="87">
        <v>0</v>
      </c>
      <c r="AT170" s="87">
        <v>0</v>
      </c>
      <c r="AU170" s="87"/>
      <c r="AV170" s="87"/>
      <c r="AW170" s="87"/>
      <c r="AX170" s="87"/>
      <c r="AY170" s="87"/>
      <c r="AZ170" s="87"/>
      <c r="BA170" s="87"/>
      <c r="BB170" s="87"/>
      <c r="BC170">
        <v>1</v>
      </c>
      <c r="BD170" s="86" t="str">
        <f>REPLACE(INDEX(GroupVertices[Group],MATCH(Edges[[#This Row],[Vertex 1]],GroupVertices[Vertex],0)),1,1,"")</f>
        <v>7</v>
      </c>
      <c r="BE170" s="86" t="str">
        <f>REPLACE(INDEX(GroupVertices[Group],MATCH(Edges[[#This Row],[Vertex 2]],GroupVertices[Vertex],0)),1,1,"")</f>
        <v>7</v>
      </c>
      <c r="BF170" s="48"/>
      <c r="BG170" s="49"/>
      <c r="BH170" s="48"/>
      <c r="BI170" s="49"/>
      <c r="BJ170" s="48"/>
      <c r="BK170" s="49"/>
      <c r="BL170" s="48"/>
      <c r="BM170" s="49"/>
      <c r="BN170" s="48"/>
    </row>
    <row r="171" spans="1:66" ht="15">
      <c r="A171" s="65" t="s">
        <v>330</v>
      </c>
      <c r="B171" s="65" t="s">
        <v>401</v>
      </c>
      <c r="C171" s="66" t="s">
        <v>4023</v>
      </c>
      <c r="D171" s="67">
        <v>3</v>
      </c>
      <c r="E171" s="66" t="s">
        <v>132</v>
      </c>
      <c r="F171" s="69">
        <v>32</v>
      </c>
      <c r="G171" s="66"/>
      <c r="H171" s="70"/>
      <c r="I171" s="71"/>
      <c r="J171" s="71"/>
      <c r="K171" s="34" t="s">
        <v>65</v>
      </c>
      <c r="L171" s="72">
        <v>171</v>
      </c>
      <c r="M171" s="72"/>
      <c r="N171" s="73"/>
      <c r="O171" s="87" t="s">
        <v>448</v>
      </c>
      <c r="P171" s="90">
        <v>43692.76424768518</v>
      </c>
      <c r="Q171" s="87" t="s">
        <v>507</v>
      </c>
      <c r="R171" s="87"/>
      <c r="S171" s="87"/>
      <c r="T171" s="87"/>
      <c r="U171" s="87"/>
      <c r="V171" s="92" t="s">
        <v>752</v>
      </c>
      <c r="W171" s="90">
        <v>43692.76424768518</v>
      </c>
      <c r="X171" s="96">
        <v>43692</v>
      </c>
      <c r="Y171" s="99" t="s">
        <v>902</v>
      </c>
      <c r="Z171" s="92" t="s">
        <v>1140</v>
      </c>
      <c r="AA171" s="87"/>
      <c r="AB171" s="87"/>
      <c r="AC171" s="99" t="s">
        <v>1386</v>
      </c>
      <c r="AD171" s="99" t="s">
        <v>1550</v>
      </c>
      <c r="AE171" s="87" t="b">
        <v>0</v>
      </c>
      <c r="AF171" s="87">
        <v>0</v>
      </c>
      <c r="AG171" s="99" t="s">
        <v>1585</v>
      </c>
      <c r="AH171" s="87" t="b">
        <v>0</v>
      </c>
      <c r="AI171" s="87" t="s">
        <v>1595</v>
      </c>
      <c r="AJ171" s="87"/>
      <c r="AK171" s="99" t="s">
        <v>1564</v>
      </c>
      <c r="AL171" s="87" t="b">
        <v>0</v>
      </c>
      <c r="AM171" s="87">
        <v>0</v>
      </c>
      <c r="AN171" s="99" t="s">
        <v>1564</v>
      </c>
      <c r="AO171" s="87" t="s">
        <v>1605</v>
      </c>
      <c r="AP171" s="87" t="b">
        <v>0</v>
      </c>
      <c r="AQ171" s="99" t="s">
        <v>1550</v>
      </c>
      <c r="AR171" s="87" t="s">
        <v>197</v>
      </c>
      <c r="AS171" s="87">
        <v>0</v>
      </c>
      <c r="AT171" s="87">
        <v>0</v>
      </c>
      <c r="AU171" s="87"/>
      <c r="AV171" s="87"/>
      <c r="AW171" s="87"/>
      <c r="AX171" s="87"/>
      <c r="AY171" s="87"/>
      <c r="AZ171" s="87"/>
      <c r="BA171" s="87"/>
      <c r="BB171" s="87"/>
      <c r="BC171">
        <v>1</v>
      </c>
      <c r="BD171" s="86" t="str">
        <f>REPLACE(INDEX(GroupVertices[Group],MATCH(Edges[[#This Row],[Vertex 1]],GroupVertices[Vertex],0)),1,1,"")</f>
        <v>7</v>
      </c>
      <c r="BE171" s="86" t="str">
        <f>REPLACE(INDEX(GroupVertices[Group],MATCH(Edges[[#This Row],[Vertex 2]],GroupVertices[Vertex],0)),1,1,"")</f>
        <v>7</v>
      </c>
      <c r="BF171" s="48"/>
      <c r="BG171" s="49"/>
      <c r="BH171" s="48"/>
      <c r="BI171" s="49"/>
      <c r="BJ171" s="48"/>
      <c r="BK171" s="49"/>
      <c r="BL171" s="48"/>
      <c r="BM171" s="49"/>
      <c r="BN171" s="48"/>
    </row>
    <row r="172" spans="1:66" ht="15">
      <c r="A172" s="65" t="s">
        <v>330</v>
      </c>
      <c r="B172" s="65" t="s">
        <v>428</v>
      </c>
      <c r="C172" s="66" t="s">
        <v>4023</v>
      </c>
      <c r="D172" s="67">
        <v>3</v>
      </c>
      <c r="E172" s="66" t="s">
        <v>132</v>
      </c>
      <c r="F172" s="69">
        <v>32</v>
      </c>
      <c r="G172" s="66"/>
      <c r="H172" s="70"/>
      <c r="I172" s="71"/>
      <c r="J172" s="71"/>
      <c r="K172" s="34" t="s">
        <v>65</v>
      </c>
      <c r="L172" s="72">
        <v>172</v>
      </c>
      <c r="M172" s="72"/>
      <c r="N172" s="73"/>
      <c r="O172" s="87" t="s">
        <v>448</v>
      </c>
      <c r="P172" s="90">
        <v>43692.76424768518</v>
      </c>
      <c r="Q172" s="87" t="s">
        <v>507</v>
      </c>
      <c r="R172" s="87"/>
      <c r="S172" s="87"/>
      <c r="T172" s="87"/>
      <c r="U172" s="87"/>
      <c r="V172" s="92" t="s">
        <v>752</v>
      </c>
      <c r="W172" s="90">
        <v>43692.76424768518</v>
      </c>
      <c r="X172" s="96">
        <v>43692</v>
      </c>
      <c r="Y172" s="99" t="s">
        <v>902</v>
      </c>
      <c r="Z172" s="92" t="s">
        <v>1140</v>
      </c>
      <c r="AA172" s="87"/>
      <c r="AB172" s="87"/>
      <c r="AC172" s="99" t="s">
        <v>1386</v>
      </c>
      <c r="AD172" s="99" t="s">
        <v>1550</v>
      </c>
      <c r="AE172" s="87" t="b">
        <v>0</v>
      </c>
      <c r="AF172" s="87">
        <v>0</v>
      </c>
      <c r="AG172" s="99" t="s">
        <v>1585</v>
      </c>
      <c r="AH172" s="87" t="b">
        <v>0</v>
      </c>
      <c r="AI172" s="87" t="s">
        <v>1595</v>
      </c>
      <c r="AJ172" s="87"/>
      <c r="AK172" s="99" t="s">
        <v>1564</v>
      </c>
      <c r="AL172" s="87" t="b">
        <v>0</v>
      </c>
      <c r="AM172" s="87">
        <v>0</v>
      </c>
      <c r="AN172" s="99" t="s">
        <v>1564</v>
      </c>
      <c r="AO172" s="87" t="s">
        <v>1605</v>
      </c>
      <c r="AP172" s="87" t="b">
        <v>0</v>
      </c>
      <c r="AQ172" s="99" t="s">
        <v>1550</v>
      </c>
      <c r="AR172" s="87" t="s">
        <v>197</v>
      </c>
      <c r="AS172" s="87">
        <v>0</v>
      </c>
      <c r="AT172" s="87">
        <v>0</v>
      </c>
      <c r="AU172" s="87"/>
      <c r="AV172" s="87"/>
      <c r="AW172" s="87"/>
      <c r="AX172" s="87"/>
      <c r="AY172" s="87"/>
      <c r="AZ172" s="87"/>
      <c r="BA172" s="87"/>
      <c r="BB172" s="87"/>
      <c r="BC172">
        <v>1</v>
      </c>
      <c r="BD172" s="86" t="str">
        <f>REPLACE(INDEX(GroupVertices[Group],MATCH(Edges[[#This Row],[Vertex 1]],GroupVertices[Vertex],0)),1,1,"")</f>
        <v>7</v>
      </c>
      <c r="BE172" s="86" t="str">
        <f>REPLACE(INDEX(GroupVertices[Group],MATCH(Edges[[#This Row],[Vertex 2]],GroupVertices[Vertex],0)),1,1,"")</f>
        <v>7</v>
      </c>
      <c r="BF172" s="48"/>
      <c r="BG172" s="49"/>
      <c r="BH172" s="48"/>
      <c r="BI172" s="49"/>
      <c r="BJ172" s="48"/>
      <c r="BK172" s="49"/>
      <c r="BL172" s="48"/>
      <c r="BM172" s="49"/>
      <c r="BN172" s="48"/>
    </row>
    <row r="173" spans="1:66" ht="15">
      <c r="A173" s="65" t="s">
        <v>330</v>
      </c>
      <c r="B173" s="65" t="s">
        <v>429</v>
      </c>
      <c r="C173" s="66" t="s">
        <v>4023</v>
      </c>
      <c r="D173" s="67">
        <v>3</v>
      </c>
      <c r="E173" s="66" t="s">
        <v>132</v>
      </c>
      <c r="F173" s="69">
        <v>32</v>
      </c>
      <c r="G173" s="66"/>
      <c r="H173" s="70"/>
      <c r="I173" s="71"/>
      <c r="J173" s="71"/>
      <c r="K173" s="34" t="s">
        <v>65</v>
      </c>
      <c r="L173" s="72">
        <v>173</v>
      </c>
      <c r="M173" s="72"/>
      <c r="N173" s="73"/>
      <c r="O173" s="87" t="s">
        <v>449</v>
      </c>
      <c r="P173" s="90">
        <v>43692.76424768518</v>
      </c>
      <c r="Q173" s="87" t="s">
        <v>507</v>
      </c>
      <c r="R173" s="87"/>
      <c r="S173" s="87"/>
      <c r="T173" s="87"/>
      <c r="U173" s="87"/>
      <c r="V173" s="92" t="s">
        <v>752</v>
      </c>
      <c r="W173" s="90">
        <v>43692.76424768518</v>
      </c>
      <c r="X173" s="96">
        <v>43692</v>
      </c>
      <c r="Y173" s="99" t="s">
        <v>902</v>
      </c>
      <c r="Z173" s="92" t="s">
        <v>1140</v>
      </c>
      <c r="AA173" s="87"/>
      <c r="AB173" s="87"/>
      <c r="AC173" s="99" t="s">
        <v>1386</v>
      </c>
      <c r="AD173" s="99" t="s">
        <v>1550</v>
      </c>
      <c r="AE173" s="87" t="b">
        <v>0</v>
      </c>
      <c r="AF173" s="87">
        <v>0</v>
      </c>
      <c r="AG173" s="99" t="s">
        <v>1585</v>
      </c>
      <c r="AH173" s="87" t="b">
        <v>0</v>
      </c>
      <c r="AI173" s="87" t="s">
        <v>1595</v>
      </c>
      <c r="AJ173" s="87"/>
      <c r="AK173" s="99" t="s">
        <v>1564</v>
      </c>
      <c r="AL173" s="87" t="b">
        <v>0</v>
      </c>
      <c r="AM173" s="87">
        <v>0</v>
      </c>
      <c r="AN173" s="99" t="s">
        <v>1564</v>
      </c>
      <c r="AO173" s="87" t="s">
        <v>1605</v>
      </c>
      <c r="AP173" s="87" t="b">
        <v>0</v>
      </c>
      <c r="AQ173" s="99" t="s">
        <v>1550</v>
      </c>
      <c r="AR173" s="87" t="s">
        <v>197</v>
      </c>
      <c r="AS173" s="87">
        <v>0</v>
      </c>
      <c r="AT173" s="87">
        <v>0</v>
      </c>
      <c r="AU173" s="87"/>
      <c r="AV173" s="87"/>
      <c r="AW173" s="87"/>
      <c r="AX173" s="87"/>
      <c r="AY173" s="87"/>
      <c r="AZ173" s="87"/>
      <c r="BA173" s="87"/>
      <c r="BB173" s="87"/>
      <c r="BC173">
        <v>1</v>
      </c>
      <c r="BD173" s="86" t="str">
        <f>REPLACE(INDEX(GroupVertices[Group],MATCH(Edges[[#This Row],[Vertex 1]],GroupVertices[Vertex],0)),1,1,"")</f>
        <v>7</v>
      </c>
      <c r="BE173" s="86" t="str">
        <f>REPLACE(INDEX(GroupVertices[Group],MATCH(Edges[[#This Row],[Vertex 2]],GroupVertices[Vertex],0)),1,1,"")</f>
        <v>7</v>
      </c>
      <c r="BF173" s="48">
        <v>0</v>
      </c>
      <c r="BG173" s="49">
        <v>0</v>
      </c>
      <c r="BH173" s="48">
        <v>0</v>
      </c>
      <c r="BI173" s="49">
        <v>0</v>
      </c>
      <c r="BJ173" s="48">
        <v>0</v>
      </c>
      <c r="BK173" s="49">
        <v>0</v>
      </c>
      <c r="BL173" s="48">
        <v>28</v>
      </c>
      <c r="BM173" s="49">
        <v>100</v>
      </c>
      <c r="BN173" s="48">
        <v>28</v>
      </c>
    </row>
    <row r="174" spans="1:66" ht="15">
      <c r="A174" s="65" t="s">
        <v>331</v>
      </c>
      <c r="B174" s="65" t="s">
        <v>421</v>
      </c>
      <c r="C174" s="66" t="s">
        <v>4023</v>
      </c>
      <c r="D174" s="67">
        <v>3</v>
      </c>
      <c r="E174" s="66" t="s">
        <v>132</v>
      </c>
      <c r="F174" s="69">
        <v>32</v>
      </c>
      <c r="G174" s="66"/>
      <c r="H174" s="70"/>
      <c r="I174" s="71"/>
      <c r="J174" s="71"/>
      <c r="K174" s="34" t="s">
        <v>65</v>
      </c>
      <c r="L174" s="72">
        <v>174</v>
      </c>
      <c r="M174" s="72"/>
      <c r="N174" s="73"/>
      <c r="O174" s="87" t="s">
        <v>448</v>
      </c>
      <c r="P174" s="90">
        <v>43693.6719212963</v>
      </c>
      <c r="Q174" s="87" t="s">
        <v>508</v>
      </c>
      <c r="R174" s="87"/>
      <c r="S174" s="87"/>
      <c r="T174" s="87"/>
      <c r="U174" s="87"/>
      <c r="V174" s="92" t="s">
        <v>771</v>
      </c>
      <c r="W174" s="90">
        <v>43693.6719212963</v>
      </c>
      <c r="X174" s="96">
        <v>43693</v>
      </c>
      <c r="Y174" s="99" t="s">
        <v>903</v>
      </c>
      <c r="Z174" s="92" t="s">
        <v>1141</v>
      </c>
      <c r="AA174" s="87"/>
      <c r="AB174" s="87"/>
      <c r="AC174" s="99" t="s">
        <v>1387</v>
      </c>
      <c r="AD174" s="99" t="s">
        <v>1548</v>
      </c>
      <c r="AE174" s="87" t="b">
        <v>0</v>
      </c>
      <c r="AF174" s="87">
        <v>0</v>
      </c>
      <c r="AG174" s="99" t="s">
        <v>1583</v>
      </c>
      <c r="AH174" s="87" t="b">
        <v>0</v>
      </c>
      <c r="AI174" s="87" t="s">
        <v>1595</v>
      </c>
      <c r="AJ174" s="87"/>
      <c r="AK174" s="99" t="s">
        <v>1564</v>
      </c>
      <c r="AL174" s="87" t="b">
        <v>0</v>
      </c>
      <c r="AM174" s="87">
        <v>0</v>
      </c>
      <c r="AN174" s="99" t="s">
        <v>1564</v>
      </c>
      <c r="AO174" s="87" t="s">
        <v>1604</v>
      </c>
      <c r="AP174" s="87" t="b">
        <v>0</v>
      </c>
      <c r="AQ174" s="99" t="s">
        <v>1548</v>
      </c>
      <c r="AR174" s="87" t="s">
        <v>197</v>
      </c>
      <c r="AS174" s="87">
        <v>0</v>
      </c>
      <c r="AT174" s="87">
        <v>0</v>
      </c>
      <c r="AU174" s="87"/>
      <c r="AV174" s="87"/>
      <c r="AW174" s="87"/>
      <c r="AX174" s="87"/>
      <c r="AY174" s="87"/>
      <c r="AZ174" s="87"/>
      <c r="BA174" s="87"/>
      <c r="BB174" s="87"/>
      <c r="BC174">
        <v>1</v>
      </c>
      <c r="BD174" s="86" t="str">
        <f>REPLACE(INDEX(GroupVertices[Group],MATCH(Edges[[#This Row],[Vertex 1]],GroupVertices[Vertex],0)),1,1,"")</f>
        <v>14</v>
      </c>
      <c r="BE174" s="86" t="str">
        <f>REPLACE(INDEX(GroupVertices[Group],MATCH(Edges[[#This Row],[Vertex 2]],GroupVertices[Vertex],0)),1,1,"")</f>
        <v>14</v>
      </c>
      <c r="BF174" s="48"/>
      <c r="BG174" s="49"/>
      <c r="BH174" s="48"/>
      <c r="BI174" s="49"/>
      <c r="BJ174" s="48"/>
      <c r="BK174" s="49"/>
      <c r="BL174" s="48"/>
      <c r="BM174" s="49"/>
      <c r="BN174" s="48"/>
    </row>
    <row r="175" spans="1:66" ht="15">
      <c r="A175" s="65" t="s">
        <v>331</v>
      </c>
      <c r="B175" s="65" t="s">
        <v>422</v>
      </c>
      <c r="C175" s="66" t="s">
        <v>4023</v>
      </c>
      <c r="D175" s="67">
        <v>3</v>
      </c>
      <c r="E175" s="66" t="s">
        <v>132</v>
      </c>
      <c r="F175" s="69">
        <v>32</v>
      </c>
      <c r="G175" s="66"/>
      <c r="H175" s="70"/>
      <c r="I175" s="71"/>
      <c r="J175" s="71"/>
      <c r="K175" s="34" t="s">
        <v>65</v>
      </c>
      <c r="L175" s="72">
        <v>175</v>
      </c>
      <c r="M175" s="72"/>
      <c r="N175" s="73"/>
      <c r="O175" s="87" t="s">
        <v>449</v>
      </c>
      <c r="P175" s="90">
        <v>43693.6719212963</v>
      </c>
      <c r="Q175" s="87" t="s">
        <v>508</v>
      </c>
      <c r="R175" s="87"/>
      <c r="S175" s="87"/>
      <c r="T175" s="87"/>
      <c r="U175" s="87"/>
      <c r="V175" s="92" t="s">
        <v>771</v>
      </c>
      <c r="W175" s="90">
        <v>43693.6719212963</v>
      </c>
      <c r="X175" s="96">
        <v>43693</v>
      </c>
      <c r="Y175" s="99" t="s">
        <v>903</v>
      </c>
      <c r="Z175" s="92" t="s">
        <v>1141</v>
      </c>
      <c r="AA175" s="87"/>
      <c r="AB175" s="87"/>
      <c r="AC175" s="99" t="s">
        <v>1387</v>
      </c>
      <c r="AD175" s="99" t="s">
        <v>1548</v>
      </c>
      <c r="AE175" s="87" t="b">
        <v>0</v>
      </c>
      <c r="AF175" s="87">
        <v>0</v>
      </c>
      <c r="AG175" s="99" t="s">
        <v>1583</v>
      </c>
      <c r="AH175" s="87" t="b">
        <v>0</v>
      </c>
      <c r="AI175" s="87" t="s">
        <v>1595</v>
      </c>
      <c r="AJ175" s="87"/>
      <c r="AK175" s="99" t="s">
        <v>1564</v>
      </c>
      <c r="AL175" s="87" t="b">
        <v>0</v>
      </c>
      <c r="AM175" s="87">
        <v>0</v>
      </c>
      <c r="AN175" s="99" t="s">
        <v>1564</v>
      </c>
      <c r="AO175" s="87" t="s">
        <v>1604</v>
      </c>
      <c r="AP175" s="87" t="b">
        <v>0</v>
      </c>
      <c r="AQ175" s="99" t="s">
        <v>1548</v>
      </c>
      <c r="AR175" s="87" t="s">
        <v>197</v>
      </c>
      <c r="AS175" s="87">
        <v>0</v>
      </c>
      <c r="AT175" s="87">
        <v>0</v>
      </c>
      <c r="AU175" s="87"/>
      <c r="AV175" s="87"/>
      <c r="AW175" s="87"/>
      <c r="AX175" s="87"/>
      <c r="AY175" s="87"/>
      <c r="AZ175" s="87"/>
      <c r="BA175" s="87"/>
      <c r="BB175" s="87"/>
      <c r="BC175">
        <v>1</v>
      </c>
      <c r="BD175" s="86" t="str">
        <f>REPLACE(INDEX(GroupVertices[Group],MATCH(Edges[[#This Row],[Vertex 1]],GroupVertices[Vertex],0)),1,1,"")</f>
        <v>14</v>
      </c>
      <c r="BE175" s="86" t="str">
        <f>REPLACE(INDEX(GroupVertices[Group],MATCH(Edges[[#This Row],[Vertex 2]],GroupVertices[Vertex],0)),1,1,"")</f>
        <v>14</v>
      </c>
      <c r="BF175" s="48">
        <v>0</v>
      </c>
      <c r="BG175" s="49">
        <v>0</v>
      </c>
      <c r="BH175" s="48">
        <v>0</v>
      </c>
      <c r="BI175" s="49">
        <v>0</v>
      </c>
      <c r="BJ175" s="48">
        <v>0</v>
      </c>
      <c r="BK175" s="49">
        <v>0</v>
      </c>
      <c r="BL175" s="48">
        <v>40</v>
      </c>
      <c r="BM175" s="49">
        <v>100</v>
      </c>
      <c r="BN175" s="48">
        <v>40</v>
      </c>
    </row>
    <row r="176" spans="1:66" ht="15">
      <c r="A176" s="65" t="s">
        <v>332</v>
      </c>
      <c r="B176" s="65" t="s">
        <v>363</v>
      </c>
      <c r="C176" s="66" t="s">
        <v>4026</v>
      </c>
      <c r="D176" s="67">
        <v>4.909090909090909</v>
      </c>
      <c r="E176" s="66" t="s">
        <v>136</v>
      </c>
      <c r="F176" s="69">
        <v>28.88</v>
      </c>
      <c r="G176" s="66"/>
      <c r="H176" s="70"/>
      <c r="I176" s="71"/>
      <c r="J176" s="71"/>
      <c r="K176" s="34" t="s">
        <v>65</v>
      </c>
      <c r="L176" s="72">
        <v>176</v>
      </c>
      <c r="M176" s="72"/>
      <c r="N176" s="73"/>
      <c r="O176" s="87" t="s">
        <v>450</v>
      </c>
      <c r="P176" s="90">
        <v>43692.028020833335</v>
      </c>
      <c r="Q176" s="87" t="s">
        <v>509</v>
      </c>
      <c r="R176" s="92" t="s">
        <v>613</v>
      </c>
      <c r="S176" s="87" t="s">
        <v>647</v>
      </c>
      <c r="T176" s="87"/>
      <c r="U176" s="87"/>
      <c r="V176" s="92" t="s">
        <v>772</v>
      </c>
      <c r="W176" s="90">
        <v>43692.028020833335</v>
      </c>
      <c r="X176" s="96">
        <v>43692</v>
      </c>
      <c r="Y176" s="99" t="s">
        <v>904</v>
      </c>
      <c r="Z176" s="92" t="s">
        <v>1142</v>
      </c>
      <c r="AA176" s="87"/>
      <c r="AB176" s="87"/>
      <c r="AC176" s="99" t="s">
        <v>1388</v>
      </c>
      <c r="AD176" s="87"/>
      <c r="AE176" s="87" t="b">
        <v>0</v>
      </c>
      <c r="AF176" s="87">
        <v>0</v>
      </c>
      <c r="AG176" s="99" t="s">
        <v>1564</v>
      </c>
      <c r="AH176" s="87" t="b">
        <v>0</v>
      </c>
      <c r="AI176" s="87" t="s">
        <v>1597</v>
      </c>
      <c r="AJ176" s="87"/>
      <c r="AK176" s="99" t="s">
        <v>1564</v>
      </c>
      <c r="AL176" s="87" t="b">
        <v>0</v>
      </c>
      <c r="AM176" s="87">
        <v>1</v>
      </c>
      <c r="AN176" s="99" t="s">
        <v>1511</v>
      </c>
      <c r="AO176" s="87" t="s">
        <v>1605</v>
      </c>
      <c r="AP176" s="87" t="b">
        <v>0</v>
      </c>
      <c r="AQ176" s="99" t="s">
        <v>1511</v>
      </c>
      <c r="AR176" s="87" t="s">
        <v>197</v>
      </c>
      <c r="AS176" s="87">
        <v>0</v>
      </c>
      <c r="AT176" s="87">
        <v>0</v>
      </c>
      <c r="AU176" s="87"/>
      <c r="AV176" s="87"/>
      <c r="AW176" s="87"/>
      <c r="AX176" s="87"/>
      <c r="AY176" s="87"/>
      <c r="AZ176" s="87"/>
      <c r="BA176" s="87"/>
      <c r="BB176" s="87"/>
      <c r="BC176">
        <v>4</v>
      </c>
      <c r="BD176" s="86" t="str">
        <f>REPLACE(INDEX(GroupVertices[Group],MATCH(Edges[[#This Row],[Vertex 1]],GroupVertices[Vertex],0)),1,1,"")</f>
        <v>4</v>
      </c>
      <c r="BE176" s="86" t="str">
        <f>REPLACE(INDEX(GroupVertices[Group],MATCH(Edges[[#This Row],[Vertex 2]],GroupVertices[Vertex],0)),1,1,"")</f>
        <v>4</v>
      </c>
      <c r="BF176" s="48">
        <v>0</v>
      </c>
      <c r="BG176" s="49">
        <v>0</v>
      </c>
      <c r="BH176" s="48">
        <v>0</v>
      </c>
      <c r="BI176" s="49">
        <v>0</v>
      </c>
      <c r="BJ176" s="48">
        <v>0</v>
      </c>
      <c r="BK176" s="49">
        <v>0</v>
      </c>
      <c r="BL176" s="48">
        <v>3</v>
      </c>
      <c r="BM176" s="49">
        <v>100</v>
      </c>
      <c r="BN176" s="48">
        <v>3</v>
      </c>
    </row>
    <row r="177" spans="1:66" ht="15">
      <c r="A177" s="65" t="s">
        <v>332</v>
      </c>
      <c r="B177" s="65" t="s">
        <v>363</v>
      </c>
      <c r="C177" s="66" t="s">
        <v>4026</v>
      </c>
      <c r="D177" s="67">
        <v>4.909090909090909</v>
      </c>
      <c r="E177" s="66" t="s">
        <v>136</v>
      </c>
      <c r="F177" s="69">
        <v>28.88</v>
      </c>
      <c r="G177" s="66"/>
      <c r="H177" s="70"/>
      <c r="I177" s="71"/>
      <c r="J177" s="71"/>
      <c r="K177" s="34" t="s">
        <v>65</v>
      </c>
      <c r="L177" s="72">
        <v>177</v>
      </c>
      <c r="M177" s="72"/>
      <c r="N177" s="73"/>
      <c r="O177" s="87" t="s">
        <v>450</v>
      </c>
      <c r="P177" s="90">
        <v>43692.23626157407</v>
      </c>
      <c r="Q177" s="87" t="s">
        <v>510</v>
      </c>
      <c r="R177" s="92" t="s">
        <v>614</v>
      </c>
      <c r="S177" s="87" t="s">
        <v>647</v>
      </c>
      <c r="T177" s="87"/>
      <c r="U177" s="87"/>
      <c r="V177" s="92" t="s">
        <v>772</v>
      </c>
      <c r="W177" s="90">
        <v>43692.23626157407</v>
      </c>
      <c r="X177" s="96">
        <v>43692</v>
      </c>
      <c r="Y177" s="99" t="s">
        <v>905</v>
      </c>
      <c r="Z177" s="92" t="s">
        <v>1143</v>
      </c>
      <c r="AA177" s="87"/>
      <c r="AB177" s="87"/>
      <c r="AC177" s="99" t="s">
        <v>1389</v>
      </c>
      <c r="AD177" s="87"/>
      <c r="AE177" s="87" t="b">
        <v>0</v>
      </c>
      <c r="AF177" s="87">
        <v>0</v>
      </c>
      <c r="AG177" s="99" t="s">
        <v>1564</v>
      </c>
      <c r="AH177" s="87" t="b">
        <v>0</v>
      </c>
      <c r="AI177" s="87" t="s">
        <v>1597</v>
      </c>
      <c r="AJ177" s="87"/>
      <c r="AK177" s="99" t="s">
        <v>1564</v>
      </c>
      <c r="AL177" s="87" t="b">
        <v>0</v>
      </c>
      <c r="AM177" s="87">
        <v>1</v>
      </c>
      <c r="AN177" s="99" t="s">
        <v>1512</v>
      </c>
      <c r="AO177" s="87" t="s">
        <v>1605</v>
      </c>
      <c r="AP177" s="87" t="b">
        <v>0</v>
      </c>
      <c r="AQ177" s="99" t="s">
        <v>1512</v>
      </c>
      <c r="AR177" s="87" t="s">
        <v>197</v>
      </c>
      <c r="AS177" s="87">
        <v>0</v>
      </c>
      <c r="AT177" s="87">
        <v>0</v>
      </c>
      <c r="AU177" s="87"/>
      <c r="AV177" s="87"/>
      <c r="AW177" s="87"/>
      <c r="AX177" s="87"/>
      <c r="AY177" s="87"/>
      <c r="AZ177" s="87"/>
      <c r="BA177" s="87"/>
      <c r="BB177" s="87"/>
      <c r="BC177">
        <v>4</v>
      </c>
      <c r="BD177" s="86" t="str">
        <f>REPLACE(INDEX(GroupVertices[Group],MATCH(Edges[[#This Row],[Vertex 1]],GroupVertices[Vertex],0)),1,1,"")</f>
        <v>4</v>
      </c>
      <c r="BE177" s="86" t="str">
        <f>REPLACE(INDEX(GroupVertices[Group],MATCH(Edges[[#This Row],[Vertex 2]],GroupVertices[Vertex],0)),1,1,"")</f>
        <v>4</v>
      </c>
      <c r="BF177" s="48">
        <v>0</v>
      </c>
      <c r="BG177" s="49">
        <v>0</v>
      </c>
      <c r="BH177" s="48">
        <v>0</v>
      </c>
      <c r="BI177" s="49">
        <v>0</v>
      </c>
      <c r="BJ177" s="48">
        <v>0</v>
      </c>
      <c r="BK177" s="49">
        <v>0</v>
      </c>
      <c r="BL177" s="48">
        <v>6</v>
      </c>
      <c r="BM177" s="49">
        <v>100</v>
      </c>
      <c r="BN177" s="48">
        <v>6</v>
      </c>
    </row>
    <row r="178" spans="1:66" ht="15">
      <c r="A178" s="65" t="s">
        <v>332</v>
      </c>
      <c r="B178" s="65" t="s">
        <v>363</v>
      </c>
      <c r="C178" s="66" t="s">
        <v>4026</v>
      </c>
      <c r="D178" s="67">
        <v>4.909090909090909</v>
      </c>
      <c r="E178" s="66" t="s">
        <v>136</v>
      </c>
      <c r="F178" s="69">
        <v>28.88</v>
      </c>
      <c r="G178" s="66"/>
      <c r="H178" s="70"/>
      <c r="I178" s="71"/>
      <c r="J178" s="71"/>
      <c r="K178" s="34" t="s">
        <v>65</v>
      </c>
      <c r="L178" s="72">
        <v>178</v>
      </c>
      <c r="M178" s="72"/>
      <c r="N178" s="73"/>
      <c r="O178" s="87" t="s">
        <v>450</v>
      </c>
      <c r="P178" s="90">
        <v>43692.39709490741</v>
      </c>
      <c r="Q178" s="87" t="s">
        <v>511</v>
      </c>
      <c r="R178" s="92" t="s">
        <v>612</v>
      </c>
      <c r="S178" s="87" t="s">
        <v>647</v>
      </c>
      <c r="T178" s="87"/>
      <c r="U178" s="87"/>
      <c r="V178" s="92" t="s">
        <v>772</v>
      </c>
      <c r="W178" s="90">
        <v>43692.39709490741</v>
      </c>
      <c r="X178" s="96">
        <v>43692</v>
      </c>
      <c r="Y178" s="99" t="s">
        <v>906</v>
      </c>
      <c r="Z178" s="92" t="s">
        <v>1144</v>
      </c>
      <c r="AA178" s="87"/>
      <c r="AB178" s="87"/>
      <c r="AC178" s="99" t="s">
        <v>1390</v>
      </c>
      <c r="AD178" s="87"/>
      <c r="AE178" s="87" t="b">
        <v>0</v>
      </c>
      <c r="AF178" s="87">
        <v>0</v>
      </c>
      <c r="AG178" s="99" t="s">
        <v>1564</v>
      </c>
      <c r="AH178" s="87" t="b">
        <v>0</v>
      </c>
      <c r="AI178" s="87" t="s">
        <v>1597</v>
      </c>
      <c r="AJ178" s="87"/>
      <c r="AK178" s="99" t="s">
        <v>1564</v>
      </c>
      <c r="AL178" s="87" t="b">
        <v>0</v>
      </c>
      <c r="AM178" s="87">
        <v>2</v>
      </c>
      <c r="AN178" s="99" t="s">
        <v>1513</v>
      </c>
      <c r="AO178" s="87" t="s">
        <v>1605</v>
      </c>
      <c r="AP178" s="87" t="b">
        <v>0</v>
      </c>
      <c r="AQ178" s="99" t="s">
        <v>1513</v>
      </c>
      <c r="AR178" s="87" t="s">
        <v>197</v>
      </c>
      <c r="AS178" s="87">
        <v>0</v>
      </c>
      <c r="AT178" s="87">
        <v>0</v>
      </c>
      <c r="AU178" s="87"/>
      <c r="AV178" s="87"/>
      <c r="AW178" s="87"/>
      <c r="AX178" s="87"/>
      <c r="AY178" s="87"/>
      <c r="AZ178" s="87"/>
      <c r="BA178" s="87"/>
      <c r="BB178" s="87"/>
      <c r="BC178">
        <v>4</v>
      </c>
      <c r="BD178" s="86" t="str">
        <f>REPLACE(INDEX(GroupVertices[Group],MATCH(Edges[[#This Row],[Vertex 1]],GroupVertices[Vertex],0)),1,1,"")</f>
        <v>4</v>
      </c>
      <c r="BE178" s="86" t="str">
        <f>REPLACE(INDEX(GroupVertices[Group],MATCH(Edges[[#This Row],[Vertex 2]],GroupVertices[Vertex],0)),1,1,"")</f>
        <v>4</v>
      </c>
      <c r="BF178" s="48">
        <v>0</v>
      </c>
      <c r="BG178" s="49">
        <v>0</v>
      </c>
      <c r="BH178" s="48">
        <v>0</v>
      </c>
      <c r="BI178" s="49">
        <v>0</v>
      </c>
      <c r="BJ178" s="48">
        <v>0</v>
      </c>
      <c r="BK178" s="49">
        <v>0</v>
      </c>
      <c r="BL178" s="48">
        <v>6</v>
      </c>
      <c r="BM178" s="49">
        <v>100</v>
      </c>
      <c r="BN178" s="48">
        <v>6</v>
      </c>
    </row>
    <row r="179" spans="1:66" ht="15">
      <c r="A179" s="65" t="s">
        <v>332</v>
      </c>
      <c r="B179" s="65" t="s">
        <v>363</v>
      </c>
      <c r="C179" s="66" t="s">
        <v>4026</v>
      </c>
      <c r="D179" s="67">
        <v>4.909090909090909</v>
      </c>
      <c r="E179" s="66" t="s">
        <v>136</v>
      </c>
      <c r="F179" s="69">
        <v>28.88</v>
      </c>
      <c r="G179" s="66"/>
      <c r="H179" s="70"/>
      <c r="I179" s="71"/>
      <c r="J179" s="71"/>
      <c r="K179" s="34" t="s">
        <v>65</v>
      </c>
      <c r="L179" s="72">
        <v>179</v>
      </c>
      <c r="M179" s="72"/>
      <c r="N179" s="73"/>
      <c r="O179" s="87" t="s">
        <v>450</v>
      </c>
      <c r="P179" s="90">
        <v>43693.86136574074</v>
      </c>
      <c r="Q179" s="87" t="s">
        <v>512</v>
      </c>
      <c r="R179" s="92" t="s">
        <v>615</v>
      </c>
      <c r="S179" s="87" t="s">
        <v>647</v>
      </c>
      <c r="T179" s="87"/>
      <c r="U179" s="87"/>
      <c r="V179" s="92" t="s">
        <v>772</v>
      </c>
      <c r="W179" s="90">
        <v>43693.86136574074</v>
      </c>
      <c r="X179" s="96">
        <v>43693</v>
      </c>
      <c r="Y179" s="99" t="s">
        <v>907</v>
      </c>
      <c r="Z179" s="92" t="s">
        <v>1145</v>
      </c>
      <c r="AA179" s="87"/>
      <c r="AB179" s="87"/>
      <c r="AC179" s="99" t="s">
        <v>1391</v>
      </c>
      <c r="AD179" s="87"/>
      <c r="AE179" s="87" t="b">
        <v>0</v>
      </c>
      <c r="AF179" s="87">
        <v>0</v>
      </c>
      <c r="AG179" s="99" t="s">
        <v>1564</v>
      </c>
      <c r="AH179" s="87" t="b">
        <v>0</v>
      </c>
      <c r="AI179" s="87" t="s">
        <v>1602</v>
      </c>
      <c r="AJ179" s="87"/>
      <c r="AK179" s="99" t="s">
        <v>1564</v>
      </c>
      <c r="AL179" s="87" t="b">
        <v>0</v>
      </c>
      <c r="AM179" s="87">
        <v>3</v>
      </c>
      <c r="AN179" s="99" t="s">
        <v>1516</v>
      </c>
      <c r="AO179" s="87" t="s">
        <v>1605</v>
      </c>
      <c r="AP179" s="87" t="b">
        <v>0</v>
      </c>
      <c r="AQ179" s="99" t="s">
        <v>1516</v>
      </c>
      <c r="AR179" s="87" t="s">
        <v>197</v>
      </c>
      <c r="AS179" s="87">
        <v>0</v>
      </c>
      <c r="AT179" s="87">
        <v>0</v>
      </c>
      <c r="AU179" s="87"/>
      <c r="AV179" s="87"/>
      <c r="AW179" s="87"/>
      <c r="AX179" s="87"/>
      <c r="AY179" s="87"/>
      <c r="AZ179" s="87"/>
      <c r="BA179" s="87"/>
      <c r="BB179" s="87"/>
      <c r="BC179">
        <v>4</v>
      </c>
      <c r="BD179" s="86" t="str">
        <f>REPLACE(INDEX(GroupVertices[Group],MATCH(Edges[[#This Row],[Vertex 1]],GroupVertices[Vertex],0)),1,1,"")</f>
        <v>4</v>
      </c>
      <c r="BE179" s="86" t="str">
        <f>REPLACE(INDEX(GroupVertices[Group],MATCH(Edges[[#This Row],[Vertex 2]],GroupVertices[Vertex],0)),1,1,"")</f>
        <v>4</v>
      </c>
      <c r="BF179" s="48">
        <v>0</v>
      </c>
      <c r="BG179" s="49">
        <v>0</v>
      </c>
      <c r="BH179" s="48">
        <v>0</v>
      </c>
      <c r="BI179" s="49">
        <v>0</v>
      </c>
      <c r="BJ179" s="48">
        <v>0</v>
      </c>
      <c r="BK179" s="49">
        <v>0</v>
      </c>
      <c r="BL179" s="48">
        <v>6</v>
      </c>
      <c r="BM179" s="49">
        <v>100</v>
      </c>
      <c r="BN179" s="48">
        <v>6</v>
      </c>
    </row>
    <row r="180" spans="1:66" ht="15">
      <c r="A180" s="65" t="s">
        <v>333</v>
      </c>
      <c r="B180" s="65" t="s">
        <v>385</v>
      </c>
      <c r="C180" s="66" t="s">
        <v>4023</v>
      </c>
      <c r="D180" s="67">
        <v>3</v>
      </c>
      <c r="E180" s="66" t="s">
        <v>132</v>
      </c>
      <c r="F180" s="69">
        <v>32</v>
      </c>
      <c r="G180" s="66"/>
      <c r="H180" s="70"/>
      <c r="I180" s="71"/>
      <c r="J180" s="71"/>
      <c r="K180" s="34" t="s">
        <v>65</v>
      </c>
      <c r="L180" s="72">
        <v>180</v>
      </c>
      <c r="M180" s="72"/>
      <c r="N180" s="73"/>
      <c r="O180" s="87" t="s">
        <v>448</v>
      </c>
      <c r="P180" s="90">
        <v>43693.98384259259</v>
      </c>
      <c r="Q180" s="87" t="s">
        <v>513</v>
      </c>
      <c r="R180" s="87"/>
      <c r="S180" s="87"/>
      <c r="T180" s="87"/>
      <c r="U180" s="87"/>
      <c r="V180" s="92" t="s">
        <v>773</v>
      </c>
      <c r="W180" s="90">
        <v>43693.98384259259</v>
      </c>
      <c r="X180" s="96">
        <v>43693</v>
      </c>
      <c r="Y180" s="99" t="s">
        <v>908</v>
      </c>
      <c r="Z180" s="92" t="s">
        <v>1146</v>
      </c>
      <c r="AA180" s="87"/>
      <c r="AB180" s="87"/>
      <c r="AC180" s="99" t="s">
        <v>1392</v>
      </c>
      <c r="AD180" s="99" t="s">
        <v>1551</v>
      </c>
      <c r="AE180" s="87" t="b">
        <v>0</v>
      </c>
      <c r="AF180" s="87">
        <v>1</v>
      </c>
      <c r="AG180" s="99" t="s">
        <v>1586</v>
      </c>
      <c r="AH180" s="87" t="b">
        <v>0</v>
      </c>
      <c r="AI180" s="87" t="s">
        <v>1595</v>
      </c>
      <c r="AJ180" s="87"/>
      <c r="AK180" s="99" t="s">
        <v>1564</v>
      </c>
      <c r="AL180" s="87" t="b">
        <v>0</v>
      </c>
      <c r="AM180" s="87">
        <v>0</v>
      </c>
      <c r="AN180" s="99" t="s">
        <v>1564</v>
      </c>
      <c r="AO180" s="87" t="s">
        <v>1605</v>
      </c>
      <c r="AP180" s="87" t="b">
        <v>0</v>
      </c>
      <c r="AQ180" s="99" t="s">
        <v>1551</v>
      </c>
      <c r="AR180" s="87" t="s">
        <v>197</v>
      </c>
      <c r="AS180" s="87">
        <v>0</v>
      </c>
      <c r="AT180" s="87">
        <v>0</v>
      </c>
      <c r="AU180" s="87"/>
      <c r="AV180" s="87"/>
      <c r="AW180" s="87"/>
      <c r="AX180" s="87"/>
      <c r="AY180" s="87"/>
      <c r="AZ180" s="87"/>
      <c r="BA180" s="87"/>
      <c r="BB180" s="87"/>
      <c r="BC180">
        <v>1</v>
      </c>
      <c r="BD180" s="86" t="str">
        <f>REPLACE(INDEX(GroupVertices[Group],MATCH(Edges[[#This Row],[Vertex 1]],GroupVertices[Vertex],0)),1,1,"")</f>
        <v>2</v>
      </c>
      <c r="BE180" s="86" t="str">
        <f>REPLACE(INDEX(GroupVertices[Group],MATCH(Edges[[#This Row],[Vertex 2]],GroupVertices[Vertex],0)),1,1,"")</f>
        <v>2</v>
      </c>
      <c r="BF180" s="48"/>
      <c r="BG180" s="49"/>
      <c r="BH180" s="48"/>
      <c r="BI180" s="49"/>
      <c r="BJ180" s="48"/>
      <c r="BK180" s="49"/>
      <c r="BL180" s="48"/>
      <c r="BM180" s="49"/>
      <c r="BN180" s="48"/>
    </row>
    <row r="181" spans="1:66" ht="15">
      <c r="A181" s="65" t="s">
        <v>333</v>
      </c>
      <c r="B181" s="65" t="s">
        <v>386</v>
      </c>
      <c r="C181" s="66" t="s">
        <v>4023</v>
      </c>
      <c r="D181" s="67">
        <v>3</v>
      </c>
      <c r="E181" s="66" t="s">
        <v>132</v>
      </c>
      <c r="F181" s="69">
        <v>32</v>
      </c>
      <c r="G181" s="66"/>
      <c r="H181" s="70"/>
      <c r="I181" s="71"/>
      <c r="J181" s="71"/>
      <c r="K181" s="34" t="s">
        <v>65</v>
      </c>
      <c r="L181" s="72">
        <v>181</v>
      </c>
      <c r="M181" s="72"/>
      <c r="N181" s="73"/>
      <c r="O181" s="87" t="s">
        <v>448</v>
      </c>
      <c r="P181" s="90">
        <v>43693.98384259259</v>
      </c>
      <c r="Q181" s="87" t="s">
        <v>513</v>
      </c>
      <c r="R181" s="87"/>
      <c r="S181" s="87"/>
      <c r="T181" s="87"/>
      <c r="U181" s="87"/>
      <c r="V181" s="92" t="s">
        <v>773</v>
      </c>
      <c r="W181" s="90">
        <v>43693.98384259259</v>
      </c>
      <c r="X181" s="96">
        <v>43693</v>
      </c>
      <c r="Y181" s="99" t="s">
        <v>908</v>
      </c>
      <c r="Z181" s="92" t="s">
        <v>1146</v>
      </c>
      <c r="AA181" s="87"/>
      <c r="AB181" s="87"/>
      <c r="AC181" s="99" t="s">
        <v>1392</v>
      </c>
      <c r="AD181" s="99" t="s">
        <v>1551</v>
      </c>
      <c r="AE181" s="87" t="b">
        <v>0</v>
      </c>
      <c r="AF181" s="87">
        <v>1</v>
      </c>
      <c r="AG181" s="99" t="s">
        <v>1586</v>
      </c>
      <c r="AH181" s="87" t="b">
        <v>0</v>
      </c>
      <c r="AI181" s="87" t="s">
        <v>1595</v>
      </c>
      <c r="AJ181" s="87"/>
      <c r="AK181" s="99" t="s">
        <v>1564</v>
      </c>
      <c r="AL181" s="87" t="b">
        <v>0</v>
      </c>
      <c r="AM181" s="87">
        <v>0</v>
      </c>
      <c r="AN181" s="99" t="s">
        <v>1564</v>
      </c>
      <c r="AO181" s="87" t="s">
        <v>1605</v>
      </c>
      <c r="AP181" s="87" t="b">
        <v>0</v>
      </c>
      <c r="AQ181" s="99" t="s">
        <v>1551</v>
      </c>
      <c r="AR181" s="87" t="s">
        <v>197</v>
      </c>
      <c r="AS181" s="87">
        <v>0</v>
      </c>
      <c r="AT181" s="87">
        <v>0</v>
      </c>
      <c r="AU181" s="87"/>
      <c r="AV181" s="87"/>
      <c r="AW181" s="87"/>
      <c r="AX181" s="87"/>
      <c r="AY181" s="87"/>
      <c r="AZ181" s="87"/>
      <c r="BA181" s="87"/>
      <c r="BB181" s="87"/>
      <c r="BC181">
        <v>1</v>
      </c>
      <c r="BD181" s="86" t="str">
        <f>REPLACE(INDEX(GroupVertices[Group],MATCH(Edges[[#This Row],[Vertex 1]],GroupVertices[Vertex],0)),1,1,"")</f>
        <v>2</v>
      </c>
      <c r="BE181" s="86" t="str">
        <f>REPLACE(INDEX(GroupVertices[Group],MATCH(Edges[[#This Row],[Vertex 2]],GroupVertices[Vertex],0)),1,1,"")</f>
        <v>2</v>
      </c>
      <c r="BF181" s="48"/>
      <c r="BG181" s="49"/>
      <c r="BH181" s="48"/>
      <c r="BI181" s="49"/>
      <c r="BJ181" s="48"/>
      <c r="BK181" s="49"/>
      <c r="BL181" s="48"/>
      <c r="BM181" s="49"/>
      <c r="BN181" s="48"/>
    </row>
    <row r="182" spans="1:66" ht="15">
      <c r="A182" s="65" t="s">
        <v>333</v>
      </c>
      <c r="B182" s="65" t="s">
        <v>430</v>
      </c>
      <c r="C182" s="66" t="s">
        <v>4023</v>
      </c>
      <c r="D182" s="67">
        <v>3</v>
      </c>
      <c r="E182" s="66" t="s">
        <v>132</v>
      </c>
      <c r="F182" s="69">
        <v>32</v>
      </c>
      <c r="G182" s="66"/>
      <c r="H182" s="70"/>
      <c r="I182" s="71"/>
      <c r="J182" s="71"/>
      <c r="K182" s="34" t="s">
        <v>65</v>
      </c>
      <c r="L182" s="72">
        <v>182</v>
      </c>
      <c r="M182" s="72"/>
      <c r="N182" s="73"/>
      <c r="O182" s="87" t="s">
        <v>448</v>
      </c>
      <c r="P182" s="90">
        <v>43693.98384259259</v>
      </c>
      <c r="Q182" s="87" t="s">
        <v>513</v>
      </c>
      <c r="R182" s="87"/>
      <c r="S182" s="87"/>
      <c r="T182" s="87"/>
      <c r="U182" s="87"/>
      <c r="V182" s="92" t="s">
        <v>773</v>
      </c>
      <c r="W182" s="90">
        <v>43693.98384259259</v>
      </c>
      <c r="X182" s="96">
        <v>43693</v>
      </c>
      <c r="Y182" s="99" t="s">
        <v>908</v>
      </c>
      <c r="Z182" s="92" t="s">
        <v>1146</v>
      </c>
      <c r="AA182" s="87"/>
      <c r="AB182" s="87"/>
      <c r="AC182" s="99" t="s">
        <v>1392</v>
      </c>
      <c r="AD182" s="99" t="s">
        <v>1551</v>
      </c>
      <c r="AE182" s="87" t="b">
        <v>0</v>
      </c>
      <c r="AF182" s="87">
        <v>1</v>
      </c>
      <c r="AG182" s="99" t="s">
        <v>1586</v>
      </c>
      <c r="AH182" s="87" t="b">
        <v>0</v>
      </c>
      <c r="AI182" s="87" t="s">
        <v>1595</v>
      </c>
      <c r="AJ182" s="87"/>
      <c r="AK182" s="99" t="s">
        <v>1564</v>
      </c>
      <c r="AL182" s="87" t="b">
        <v>0</v>
      </c>
      <c r="AM182" s="87">
        <v>0</v>
      </c>
      <c r="AN182" s="99" t="s">
        <v>1564</v>
      </c>
      <c r="AO182" s="87" t="s">
        <v>1605</v>
      </c>
      <c r="AP182" s="87" t="b">
        <v>0</v>
      </c>
      <c r="AQ182" s="99" t="s">
        <v>1551</v>
      </c>
      <c r="AR182" s="87" t="s">
        <v>197</v>
      </c>
      <c r="AS182" s="87">
        <v>0</v>
      </c>
      <c r="AT182" s="87">
        <v>0</v>
      </c>
      <c r="AU182" s="87"/>
      <c r="AV182" s="87"/>
      <c r="AW182" s="87"/>
      <c r="AX182" s="87"/>
      <c r="AY182" s="87"/>
      <c r="AZ182" s="87"/>
      <c r="BA182" s="87"/>
      <c r="BB182" s="87"/>
      <c r="BC182">
        <v>1</v>
      </c>
      <c r="BD182" s="86" t="str">
        <f>REPLACE(INDEX(GroupVertices[Group],MATCH(Edges[[#This Row],[Vertex 1]],GroupVertices[Vertex],0)),1,1,"")</f>
        <v>2</v>
      </c>
      <c r="BE182" s="86" t="str">
        <f>REPLACE(INDEX(GroupVertices[Group],MATCH(Edges[[#This Row],[Vertex 2]],GroupVertices[Vertex],0)),1,1,"")</f>
        <v>2</v>
      </c>
      <c r="BF182" s="48"/>
      <c r="BG182" s="49"/>
      <c r="BH182" s="48"/>
      <c r="BI182" s="49"/>
      <c r="BJ182" s="48"/>
      <c r="BK182" s="49"/>
      <c r="BL182" s="48"/>
      <c r="BM182" s="49"/>
      <c r="BN182" s="48"/>
    </row>
    <row r="183" spans="1:66" ht="15">
      <c r="A183" s="65" t="s">
        <v>333</v>
      </c>
      <c r="B183" s="65" t="s">
        <v>431</v>
      </c>
      <c r="C183" s="66" t="s">
        <v>4023</v>
      </c>
      <c r="D183" s="67">
        <v>3</v>
      </c>
      <c r="E183" s="66" t="s">
        <v>132</v>
      </c>
      <c r="F183" s="69">
        <v>32</v>
      </c>
      <c r="G183" s="66"/>
      <c r="H183" s="70"/>
      <c r="I183" s="71"/>
      <c r="J183" s="71"/>
      <c r="K183" s="34" t="s">
        <v>65</v>
      </c>
      <c r="L183" s="72">
        <v>183</v>
      </c>
      <c r="M183" s="72"/>
      <c r="N183" s="73"/>
      <c r="O183" s="87" t="s">
        <v>449</v>
      </c>
      <c r="P183" s="90">
        <v>43693.98384259259</v>
      </c>
      <c r="Q183" s="87" t="s">
        <v>513</v>
      </c>
      <c r="R183" s="87"/>
      <c r="S183" s="87"/>
      <c r="T183" s="87"/>
      <c r="U183" s="87"/>
      <c r="V183" s="92" t="s">
        <v>773</v>
      </c>
      <c r="W183" s="90">
        <v>43693.98384259259</v>
      </c>
      <c r="X183" s="96">
        <v>43693</v>
      </c>
      <c r="Y183" s="99" t="s">
        <v>908</v>
      </c>
      <c r="Z183" s="92" t="s">
        <v>1146</v>
      </c>
      <c r="AA183" s="87"/>
      <c r="AB183" s="87"/>
      <c r="AC183" s="99" t="s">
        <v>1392</v>
      </c>
      <c r="AD183" s="99" t="s">
        <v>1551</v>
      </c>
      <c r="AE183" s="87" t="b">
        <v>0</v>
      </c>
      <c r="AF183" s="87">
        <v>1</v>
      </c>
      <c r="AG183" s="99" t="s">
        <v>1586</v>
      </c>
      <c r="AH183" s="87" t="b">
        <v>0</v>
      </c>
      <c r="AI183" s="87" t="s">
        <v>1595</v>
      </c>
      <c r="AJ183" s="87"/>
      <c r="AK183" s="99" t="s">
        <v>1564</v>
      </c>
      <c r="AL183" s="87" t="b">
        <v>0</v>
      </c>
      <c r="AM183" s="87">
        <v>0</v>
      </c>
      <c r="AN183" s="99" t="s">
        <v>1564</v>
      </c>
      <c r="AO183" s="87" t="s">
        <v>1605</v>
      </c>
      <c r="AP183" s="87" t="b">
        <v>0</v>
      </c>
      <c r="AQ183" s="99" t="s">
        <v>1551</v>
      </c>
      <c r="AR183" s="87" t="s">
        <v>197</v>
      </c>
      <c r="AS183" s="87">
        <v>0</v>
      </c>
      <c r="AT183" s="87">
        <v>0</v>
      </c>
      <c r="AU183" s="87"/>
      <c r="AV183" s="87"/>
      <c r="AW183" s="87"/>
      <c r="AX183" s="87"/>
      <c r="AY183" s="87"/>
      <c r="AZ183" s="87"/>
      <c r="BA183" s="87"/>
      <c r="BB183" s="87"/>
      <c r="BC183">
        <v>1</v>
      </c>
      <c r="BD183" s="86" t="str">
        <f>REPLACE(INDEX(GroupVertices[Group],MATCH(Edges[[#This Row],[Vertex 1]],GroupVertices[Vertex],0)),1,1,"")</f>
        <v>2</v>
      </c>
      <c r="BE183" s="86" t="str">
        <f>REPLACE(INDEX(GroupVertices[Group],MATCH(Edges[[#This Row],[Vertex 2]],GroupVertices[Vertex],0)),1,1,"")</f>
        <v>2</v>
      </c>
      <c r="BF183" s="48"/>
      <c r="BG183" s="49"/>
      <c r="BH183" s="48"/>
      <c r="BI183" s="49"/>
      <c r="BJ183" s="48"/>
      <c r="BK183" s="49"/>
      <c r="BL183" s="48"/>
      <c r="BM183" s="49"/>
      <c r="BN183" s="48"/>
    </row>
    <row r="184" spans="1:66" ht="15">
      <c r="A184" s="65" t="s">
        <v>333</v>
      </c>
      <c r="B184" s="65" t="s">
        <v>351</v>
      </c>
      <c r="C184" s="66" t="s">
        <v>4023</v>
      </c>
      <c r="D184" s="67">
        <v>3</v>
      </c>
      <c r="E184" s="66" t="s">
        <v>132</v>
      </c>
      <c r="F184" s="69">
        <v>32</v>
      </c>
      <c r="G184" s="66"/>
      <c r="H184" s="70"/>
      <c r="I184" s="71"/>
      <c r="J184" s="71"/>
      <c r="K184" s="34" t="s">
        <v>65</v>
      </c>
      <c r="L184" s="72">
        <v>184</v>
      </c>
      <c r="M184" s="72"/>
      <c r="N184" s="73"/>
      <c r="O184" s="87" t="s">
        <v>448</v>
      </c>
      <c r="P184" s="90">
        <v>43688.56787037037</v>
      </c>
      <c r="Q184" s="87" t="s">
        <v>458</v>
      </c>
      <c r="R184" s="92" t="s">
        <v>616</v>
      </c>
      <c r="S184" s="87" t="s">
        <v>654</v>
      </c>
      <c r="T184" s="87" t="s">
        <v>666</v>
      </c>
      <c r="U184" s="87"/>
      <c r="V184" s="92" t="s">
        <v>773</v>
      </c>
      <c r="W184" s="90">
        <v>43688.56787037037</v>
      </c>
      <c r="X184" s="96">
        <v>43688</v>
      </c>
      <c r="Y184" s="99" t="s">
        <v>909</v>
      </c>
      <c r="Z184" s="92" t="s">
        <v>1147</v>
      </c>
      <c r="AA184" s="87"/>
      <c r="AB184" s="87"/>
      <c r="AC184" s="99" t="s">
        <v>1393</v>
      </c>
      <c r="AD184" s="87"/>
      <c r="AE184" s="87" t="b">
        <v>0</v>
      </c>
      <c r="AF184" s="87">
        <v>7</v>
      </c>
      <c r="AG184" s="99" t="s">
        <v>1564</v>
      </c>
      <c r="AH184" s="87" t="b">
        <v>0</v>
      </c>
      <c r="AI184" s="87" t="s">
        <v>1595</v>
      </c>
      <c r="AJ184" s="87"/>
      <c r="AK184" s="99" t="s">
        <v>1564</v>
      </c>
      <c r="AL184" s="87" t="b">
        <v>0</v>
      </c>
      <c r="AM184" s="87">
        <v>4</v>
      </c>
      <c r="AN184" s="99" t="s">
        <v>1564</v>
      </c>
      <c r="AO184" s="87" t="s">
        <v>1605</v>
      </c>
      <c r="AP184" s="87" t="b">
        <v>0</v>
      </c>
      <c r="AQ184" s="99" t="s">
        <v>1393</v>
      </c>
      <c r="AR184" s="87" t="s">
        <v>197</v>
      </c>
      <c r="AS184" s="87">
        <v>0</v>
      </c>
      <c r="AT184" s="87">
        <v>0</v>
      </c>
      <c r="AU184" s="87"/>
      <c r="AV184" s="87"/>
      <c r="AW184" s="87"/>
      <c r="AX184" s="87"/>
      <c r="AY184" s="87"/>
      <c r="AZ184" s="87"/>
      <c r="BA184" s="87"/>
      <c r="BB184" s="87"/>
      <c r="BC184">
        <v>1</v>
      </c>
      <c r="BD184" s="86" t="str">
        <f>REPLACE(INDEX(GroupVertices[Group],MATCH(Edges[[#This Row],[Vertex 1]],GroupVertices[Vertex],0)),1,1,"")</f>
        <v>2</v>
      </c>
      <c r="BE184" s="86" t="str">
        <f>REPLACE(INDEX(GroupVertices[Group],MATCH(Edges[[#This Row],[Vertex 2]],GroupVertices[Vertex],0)),1,1,"")</f>
        <v>2</v>
      </c>
      <c r="BF184" s="48">
        <v>0</v>
      </c>
      <c r="BG184" s="49">
        <v>0</v>
      </c>
      <c r="BH184" s="48">
        <v>0</v>
      </c>
      <c r="BI184" s="49">
        <v>0</v>
      </c>
      <c r="BJ184" s="48">
        <v>0</v>
      </c>
      <c r="BK184" s="49">
        <v>0</v>
      </c>
      <c r="BL184" s="48">
        <v>32</v>
      </c>
      <c r="BM184" s="49">
        <v>100</v>
      </c>
      <c r="BN184" s="48">
        <v>32</v>
      </c>
    </row>
    <row r="185" spans="1:66" ht="15">
      <c r="A185" s="65" t="s">
        <v>333</v>
      </c>
      <c r="B185" s="65" t="s">
        <v>350</v>
      </c>
      <c r="C185" s="66" t="s">
        <v>4023</v>
      </c>
      <c r="D185" s="67">
        <v>3</v>
      </c>
      <c r="E185" s="66" t="s">
        <v>132</v>
      </c>
      <c r="F185" s="69">
        <v>32</v>
      </c>
      <c r="G185" s="66"/>
      <c r="H185" s="70"/>
      <c r="I185" s="71"/>
      <c r="J185" s="71"/>
      <c r="K185" s="34" t="s">
        <v>65</v>
      </c>
      <c r="L185" s="72">
        <v>185</v>
      </c>
      <c r="M185" s="72"/>
      <c r="N185" s="73"/>
      <c r="O185" s="87" t="s">
        <v>448</v>
      </c>
      <c r="P185" s="90">
        <v>43693.98384259259</v>
      </c>
      <c r="Q185" s="87" t="s">
        <v>513</v>
      </c>
      <c r="R185" s="87"/>
      <c r="S185" s="87"/>
      <c r="T185" s="87"/>
      <c r="U185" s="87"/>
      <c r="V185" s="92" t="s">
        <v>773</v>
      </c>
      <c r="W185" s="90">
        <v>43693.98384259259</v>
      </c>
      <c r="X185" s="96">
        <v>43693</v>
      </c>
      <c r="Y185" s="99" t="s">
        <v>908</v>
      </c>
      <c r="Z185" s="92" t="s">
        <v>1146</v>
      </c>
      <c r="AA185" s="87"/>
      <c r="AB185" s="87"/>
      <c r="AC185" s="99" t="s">
        <v>1392</v>
      </c>
      <c r="AD185" s="99" t="s">
        <v>1551</v>
      </c>
      <c r="AE185" s="87" t="b">
        <v>0</v>
      </c>
      <c r="AF185" s="87">
        <v>1</v>
      </c>
      <c r="AG185" s="99" t="s">
        <v>1586</v>
      </c>
      <c r="AH185" s="87" t="b">
        <v>0</v>
      </c>
      <c r="AI185" s="87" t="s">
        <v>1595</v>
      </c>
      <c r="AJ185" s="87"/>
      <c r="AK185" s="99" t="s">
        <v>1564</v>
      </c>
      <c r="AL185" s="87" t="b">
        <v>0</v>
      </c>
      <c r="AM185" s="87">
        <v>0</v>
      </c>
      <c r="AN185" s="99" t="s">
        <v>1564</v>
      </c>
      <c r="AO185" s="87" t="s">
        <v>1605</v>
      </c>
      <c r="AP185" s="87" t="b">
        <v>0</v>
      </c>
      <c r="AQ185" s="99" t="s">
        <v>1551</v>
      </c>
      <c r="AR185" s="87" t="s">
        <v>197</v>
      </c>
      <c r="AS185" s="87">
        <v>0</v>
      </c>
      <c r="AT185" s="87">
        <v>0</v>
      </c>
      <c r="AU185" s="87"/>
      <c r="AV185" s="87"/>
      <c r="AW185" s="87"/>
      <c r="AX185" s="87"/>
      <c r="AY185" s="87"/>
      <c r="AZ185" s="87"/>
      <c r="BA185" s="87"/>
      <c r="BB185" s="87"/>
      <c r="BC185">
        <v>1</v>
      </c>
      <c r="BD185" s="86" t="str">
        <f>REPLACE(INDEX(GroupVertices[Group],MATCH(Edges[[#This Row],[Vertex 1]],GroupVertices[Vertex],0)),1,1,"")</f>
        <v>2</v>
      </c>
      <c r="BE185" s="86" t="str">
        <f>REPLACE(INDEX(GroupVertices[Group],MATCH(Edges[[#This Row],[Vertex 2]],GroupVertices[Vertex],0)),1,1,"")</f>
        <v>2</v>
      </c>
      <c r="BF185" s="48">
        <v>1</v>
      </c>
      <c r="BG185" s="49">
        <v>3.3333333333333335</v>
      </c>
      <c r="BH185" s="48">
        <v>0</v>
      </c>
      <c r="BI185" s="49">
        <v>0</v>
      </c>
      <c r="BJ185" s="48">
        <v>0</v>
      </c>
      <c r="BK185" s="49">
        <v>0</v>
      </c>
      <c r="BL185" s="48">
        <v>29</v>
      </c>
      <c r="BM185" s="49">
        <v>96.66666666666667</v>
      </c>
      <c r="BN185" s="48">
        <v>30</v>
      </c>
    </row>
    <row r="186" spans="1:66" ht="15">
      <c r="A186" s="65" t="s">
        <v>333</v>
      </c>
      <c r="B186" s="65" t="s">
        <v>337</v>
      </c>
      <c r="C186" s="66" t="s">
        <v>4023</v>
      </c>
      <c r="D186" s="67">
        <v>3</v>
      </c>
      <c r="E186" s="66" t="s">
        <v>132</v>
      </c>
      <c r="F186" s="69">
        <v>32</v>
      </c>
      <c r="G186" s="66"/>
      <c r="H186" s="70"/>
      <c r="I186" s="71"/>
      <c r="J186" s="71"/>
      <c r="K186" s="34" t="s">
        <v>65</v>
      </c>
      <c r="L186" s="72">
        <v>186</v>
      </c>
      <c r="M186" s="72"/>
      <c r="N186" s="73"/>
      <c r="O186" s="87" t="s">
        <v>448</v>
      </c>
      <c r="P186" s="90">
        <v>43693.98384259259</v>
      </c>
      <c r="Q186" s="87" t="s">
        <v>513</v>
      </c>
      <c r="R186" s="87"/>
      <c r="S186" s="87"/>
      <c r="T186" s="87"/>
      <c r="U186" s="87"/>
      <c r="V186" s="92" t="s">
        <v>773</v>
      </c>
      <c r="W186" s="90">
        <v>43693.98384259259</v>
      </c>
      <c r="X186" s="96">
        <v>43693</v>
      </c>
      <c r="Y186" s="99" t="s">
        <v>908</v>
      </c>
      <c r="Z186" s="92" t="s">
        <v>1146</v>
      </c>
      <c r="AA186" s="87"/>
      <c r="AB186" s="87"/>
      <c r="AC186" s="99" t="s">
        <v>1392</v>
      </c>
      <c r="AD186" s="99" t="s">
        <v>1551</v>
      </c>
      <c r="AE186" s="87" t="b">
        <v>0</v>
      </c>
      <c r="AF186" s="87">
        <v>1</v>
      </c>
      <c r="AG186" s="99" t="s">
        <v>1586</v>
      </c>
      <c r="AH186" s="87" t="b">
        <v>0</v>
      </c>
      <c r="AI186" s="87" t="s">
        <v>1595</v>
      </c>
      <c r="AJ186" s="87"/>
      <c r="AK186" s="99" t="s">
        <v>1564</v>
      </c>
      <c r="AL186" s="87" t="b">
        <v>0</v>
      </c>
      <c r="AM186" s="87">
        <v>0</v>
      </c>
      <c r="AN186" s="99" t="s">
        <v>1564</v>
      </c>
      <c r="AO186" s="87" t="s">
        <v>1605</v>
      </c>
      <c r="AP186" s="87" t="b">
        <v>0</v>
      </c>
      <c r="AQ186" s="99" t="s">
        <v>1551</v>
      </c>
      <c r="AR186" s="87" t="s">
        <v>197</v>
      </c>
      <c r="AS186" s="87">
        <v>0</v>
      </c>
      <c r="AT186" s="87">
        <v>0</v>
      </c>
      <c r="AU186" s="87"/>
      <c r="AV186" s="87"/>
      <c r="AW186" s="87"/>
      <c r="AX186" s="87"/>
      <c r="AY186" s="87"/>
      <c r="AZ186" s="87"/>
      <c r="BA186" s="87"/>
      <c r="BB186" s="87"/>
      <c r="BC186">
        <v>1</v>
      </c>
      <c r="BD186" s="86" t="str">
        <f>REPLACE(INDEX(GroupVertices[Group],MATCH(Edges[[#This Row],[Vertex 1]],GroupVertices[Vertex],0)),1,1,"")</f>
        <v>2</v>
      </c>
      <c r="BE186" s="86" t="str">
        <f>REPLACE(INDEX(GroupVertices[Group],MATCH(Edges[[#This Row],[Vertex 2]],GroupVertices[Vertex],0)),1,1,"")</f>
        <v>2</v>
      </c>
      <c r="BF186" s="48"/>
      <c r="BG186" s="49"/>
      <c r="BH186" s="48"/>
      <c r="BI186" s="49"/>
      <c r="BJ186" s="48"/>
      <c r="BK186" s="49"/>
      <c r="BL186" s="48"/>
      <c r="BM186" s="49"/>
      <c r="BN186" s="48"/>
    </row>
    <row r="187" spans="1:66" ht="15">
      <c r="A187" s="65" t="s">
        <v>334</v>
      </c>
      <c r="B187" s="65" t="s">
        <v>361</v>
      </c>
      <c r="C187" s="66" t="s">
        <v>4023</v>
      </c>
      <c r="D187" s="67">
        <v>3</v>
      </c>
      <c r="E187" s="66" t="s">
        <v>132</v>
      </c>
      <c r="F187" s="69">
        <v>32</v>
      </c>
      <c r="G187" s="66"/>
      <c r="H187" s="70"/>
      <c r="I187" s="71"/>
      <c r="J187" s="71"/>
      <c r="K187" s="34" t="s">
        <v>65</v>
      </c>
      <c r="L187" s="72">
        <v>187</v>
      </c>
      <c r="M187" s="72"/>
      <c r="N187" s="73"/>
      <c r="O187" s="87" t="s">
        <v>450</v>
      </c>
      <c r="P187" s="90">
        <v>43694.43309027778</v>
      </c>
      <c r="Q187" s="87" t="s">
        <v>514</v>
      </c>
      <c r="R187" s="87"/>
      <c r="S187" s="87"/>
      <c r="T187" s="87"/>
      <c r="U187" s="87"/>
      <c r="V187" s="92" t="s">
        <v>774</v>
      </c>
      <c r="W187" s="90">
        <v>43694.43309027778</v>
      </c>
      <c r="X187" s="96">
        <v>43694</v>
      </c>
      <c r="Y187" s="99" t="s">
        <v>910</v>
      </c>
      <c r="Z187" s="92" t="s">
        <v>1148</v>
      </c>
      <c r="AA187" s="87"/>
      <c r="AB187" s="87"/>
      <c r="AC187" s="99" t="s">
        <v>1394</v>
      </c>
      <c r="AD187" s="87"/>
      <c r="AE187" s="87" t="b">
        <v>0</v>
      </c>
      <c r="AF187" s="87">
        <v>0</v>
      </c>
      <c r="AG187" s="99" t="s">
        <v>1564</v>
      </c>
      <c r="AH187" s="87" t="b">
        <v>0</v>
      </c>
      <c r="AI187" s="87" t="s">
        <v>1597</v>
      </c>
      <c r="AJ187" s="87"/>
      <c r="AK187" s="99" t="s">
        <v>1564</v>
      </c>
      <c r="AL187" s="87" t="b">
        <v>0</v>
      </c>
      <c r="AM187" s="87">
        <v>3</v>
      </c>
      <c r="AN187" s="99" t="s">
        <v>1507</v>
      </c>
      <c r="AO187" s="87" t="s">
        <v>1604</v>
      </c>
      <c r="AP187" s="87" t="b">
        <v>0</v>
      </c>
      <c r="AQ187" s="99" t="s">
        <v>1507</v>
      </c>
      <c r="AR187" s="87" t="s">
        <v>197</v>
      </c>
      <c r="AS187" s="87">
        <v>0</v>
      </c>
      <c r="AT187" s="87">
        <v>0</v>
      </c>
      <c r="AU187" s="87"/>
      <c r="AV187" s="87"/>
      <c r="AW187" s="87"/>
      <c r="AX187" s="87"/>
      <c r="AY187" s="87"/>
      <c r="AZ187" s="87"/>
      <c r="BA187" s="87"/>
      <c r="BB187" s="87"/>
      <c r="BC187">
        <v>1</v>
      </c>
      <c r="BD187" s="86" t="str">
        <f>REPLACE(INDEX(GroupVertices[Group],MATCH(Edges[[#This Row],[Vertex 1]],GroupVertices[Vertex],0)),1,1,"")</f>
        <v>4</v>
      </c>
      <c r="BE187" s="86" t="str">
        <f>REPLACE(INDEX(GroupVertices[Group],MATCH(Edges[[#This Row],[Vertex 2]],GroupVertices[Vertex],0)),1,1,"")</f>
        <v>4</v>
      </c>
      <c r="BF187" s="48">
        <v>0</v>
      </c>
      <c r="BG187" s="49">
        <v>0</v>
      </c>
      <c r="BH187" s="48">
        <v>0</v>
      </c>
      <c r="BI187" s="49">
        <v>0</v>
      </c>
      <c r="BJ187" s="48">
        <v>0</v>
      </c>
      <c r="BK187" s="49">
        <v>0</v>
      </c>
      <c r="BL187" s="48">
        <v>29</v>
      </c>
      <c r="BM187" s="49">
        <v>100</v>
      </c>
      <c r="BN187" s="48">
        <v>29</v>
      </c>
    </row>
    <row r="188" spans="1:66" ht="15">
      <c r="A188" s="65" t="s">
        <v>335</v>
      </c>
      <c r="B188" s="65" t="s">
        <v>357</v>
      </c>
      <c r="C188" s="66" t="s">
        <v>4023</v>
      </c>
      <c r="D188" s="67">
        <v>3</v>
      </c>
      <c r="E188" s="66" t="s">
        <v>132</v>
      </c>
      <c r="F188" s="69">
        <v>32</v>
      </c>
      <c r="G188" s="66"/>
      <c r="H188" s="70"/>
      <c r="I188" s="71"/>
      <c r="J188" s="71"/>
      <c r="K188" s="34" t="s">
        <v>65</v>
      </c>
      <c r="L188" s="72">
        <v>188</v>
      </c>
      <c r="M188" s="72"/>
      <c r="N188" s="73"/>
      <c r="O188" s="87" t="s">
        <v>450</v>
      </c>
      <c r="P188" s="90">
        <v>43692.291296296295</v>
      </c>
      <c r="Q188" s="87" t="s">
        <v>515</v>
      </c>
      <c r="R188" s="92" t="s">
        <v>612</v>
      </c>
      <c r="S188" s="87" t="s">
        <v>647</v>
      </c>
      <c r="T188" s="87"/>
      <c r="U188" s="87"/>
      <c r="V188" s="92" t="s">
        <v>775</v>
      </c>
      <c r="W188" s="90">
        <v>43692.291296296295</v>
      </c>
      <c r="X188" s="96">
        <v>43692</v>
      </c>
      <c r="Y188" s="99" t="s">
        <v>911</v>
      </c>
      <c r="Z188" s="92" t="s">
        <v>1149</v>
      </c>
      <c r="AA188" s="87"/>
      <c r="AB188" s="87"/>
      <c r="AC188" s="99" t="s">
        <v>1395</v>
      </c>
      <c r="AD188" s="87"/>
      <c r="AE188" s="87" t="b">
        <v>0</v>
      </c>
      <c r="AF188" s="87">
        <v>0</v>
      </c>
      <c r="AG188" s="99" t="s">
        <v>1564</v>
      </c>
      <c r="AH188" s="87" t="b">
        <v>0</v>
      </c>
      <c r="AI188" s="87" t="s">
        <v>1597</v>
      </c>
      <c r="AJ188" s="87"/>
      <c r="AK188" s="99" t="s">
        <v>1564</v>
      </c>
      <c r="AL188" s="87" t="b">
        <v>0</v>
      </c>
      <c r="AM188" s="87">
        <v>1</v>
      </c>
      <c r="AN188" s="99" t="s">
        <v>1492</v>
      </c>
      <c r="AO188" s="87" t="s">
        <v>1604</v>
      </c>
      <c r="AP188" s="87" t="b">
        <v>0</v>
      </c>
      <c r="AQ188" s="99" t="s">
        <v>1492</v>
      </c>
      <c r="AR188" s="87" t="s">
        <v>197</v>
      </c>
      <c r="AS188" s="87">
        <v>0</v>
      </c>
      <c r="AT188" s="87">
        <v>0</v>
      </c>
      <c r="AU188" s="87"/>
      <c r="AV188" s="87"/>
      <c r="AW188" s="87"/>
      <c r="AX188" s="87"/>
      <c r="AY188" s="87"/>
      <c r="AZ188" s="87"/>
      <c r="BA188" s="87"/>
      <c r="BB188" s="87"/>
      <c r="BC188">
        <v>1</v>
      </c>
      <c r="BD188" s="86" t="str">
        <f>REPLACE(INDEX(GroupVertices[Group],MATCH(Edges[[#This Row],[Vertex 1]],GroupVertices[Vertex],0)),1,1,"")</f>
        <v>4</v>
      </c>
      <c r="BE188" s="86" t="str">
        <f>REPLACE(INDEX(GroupVertices[Group],MATCH(Edges[[#This Row],[Vertex 2]],GroupVertices[Vertex],0)),1,1,"")</f>
        <v>4</v>
      </c>
      <c r="BF188" s="48">
        <v>0</v>
      </c>
      <c r="BG188" s="49">
        <v>0</v>
      </c>
      <c r="BH188" s="48">
        <v>0</v>
      </c>
      <c r="BI188" s="49">
        <v>0</v>
      </c>
      <c r="BJ188" s="48">
        <v>0</v>
      </c>
      <c r="BK188" s="49">
        <v>0</v>
      </c>
      <c r="BL188" s="48">
        <v>6</v>
      </c>
      <c r="BM188" s="49">
        <v>100</v>
      </c>
      <c r="BN188" s="48">
        <v>6</v>
      </c>
    </row>
    <row r="189" spans="1:66" ht="15">
      <c r="A189" s="65" t="s">
        <v>335</v>
      </c>
      <c r="B189" s="65" t="s">
        <v>361</v>
      </c>
      <c r="C189" s="66" t="s">
        <v>4023</v>
      </c>
      <c r="D189" s="67">
        <v>3</v>
      </c>
      <c r="E189" s="66" t="s">
        <v>132</v>
      </c>
      <c r="F189" s="69">
        <v>32</v>
      </c>
      <c r="G189" s="66"/>
      <c r="H189" s="70"/>
      <c r="I189" s="71"/>
      <c r="J189" s="71"/>
      <c r="K189" s="34" t="s">
        <v>65</v>
      </c>
      <c r="L189" s="72">
        <v>189</v>
      </c>
      <c r="M189" s="72"/>
      <c r="N189" s="73"/>
      <c r="O189" s="87" t="s">
        <v>450</v>
      </c>
      <c r="P189" s="90">
        <v>43694.44446759259</v>
      </c>
      <c r="Q189" s="87" t="s">
        <v>514</v>
      </c>
      <c r="R189" s="87"/>
      <c r="S189" s="87"/>
      <c r="T189" s="87"/>
      <c r="U189" s="87"/>
      <c r="V189" s="92" t="s">
        <v>775</v>
      </c>
      <c r="W189" s="90">
        <v>43694.44446759259</v>
      </c>
      <c r="X189" s="96">
        <v>43694</v>
      </c>
      <c r="Y189" s="99" t="s">
        <v>912</v>
      </c>
      <c r="Z189" s="92" t="s">
        <v>1150</v>
      </c>
      <c r="AA189" s="87"/>
      <c r="AB189" s="87"/>
      <c r="AC189" s="99" t="s">
        <v>1396</v>
      </c>
      <c r="AD189" s="87"/>
      <c r="AE189" s="87" t="b">
        <v>0</v>
      </c>
      <c r="AF189" s="87">
        <v>0</v>
      </c>
      <c r="AG189" s="99" t="s">
        <v>1564</v>
      </c>
      <c r="AH189" s="87" t="b">
        <v>0</v>
      </c>
      <c r="AI189" s="87" t="s">
        <v>1597</v>
      </c>
      <c r="AJ189" s="87"/>
      <c r="AK189" s="99" t="s">
        <v>1564</v>
      </c>
      <c r="AL189" s="87" t="b">
        <v>0</v>
      </c>
      <c r="AM189" s="87">
        <v>3</v>
      </c>
      <c r="AN189" s="99" t="s">
        <v>1507</v>
      </c>
      <c r="AO189" s="87" t="s">
        <v>1604</v>
      </c>
      <c r="AP189" s="87" t="b">
        <v>0</v>
      </c>
      <c r="AQ189" s="99" t="s">
        <v>1507</v>
      </c>
      <c r="AR189" s="87" t="s">
        <v>197</v>
      </c>
      <c r="AS189" s="87">
        <v>0</v>
      </c>
      <c r="AT189" s="87">
        <v>0</v>
      </c>
      <c r="AU189" s="87"/>
      <c r="AV189" s="87"/>
      <c r="AW189" s="87"/>
      <c r="AX189" s="87"/>
      <c r="AY189" s="87"/>
      <c r="AZ189" s="87"/>
      <c r="BA189" s="87"/>
      <c r="BB189" s="87"/>
      <c r="BC189">
        <v>1</v>
      </c>
      <c r="BD189" s="86" t="str">
        <f>REPLACE(INDEX(GroupVertices[Group],MATCH(Edges[[#This Row],[Vertex 1]],GroupVertices[Vertex],0)),1,1,"")</f>
        <v>4</v>
      </c>
      <c r="BE189" s="86" t="str">
        <f>REPLACE(INDEX(GroupVertices[Group],MATCH(Edges[[#This Row],[Vertex 2]],GroupVertices[Vertex],0)),1,1,"")</f>
        <v>4</v>
      </c>
      <c r="BF189" s="48">
        <v>0</v>
      </c>
      <c r="BG189" s="49">
        <v>0</v>
      </c>
      <c r="BH189" s="48">
        <v>0</v>
      </c>
      <c r="BI189" s="49">
        <v>0</v>
      </c>
      <c r="BJ189" s="48">
        <v>0</v>
      </c>
      <c r="BK189" s="49">
        <v>0</v>
      </c>
      <c r="BL189" s="48">
        <v>29</v>
      </c>
      <c r="BM189" s="49">
        <v>100</v>
      </c>
      <c r="BN189" s="48">
        <v>29</v>
      </c>
    </row>
    <row r="190" spans="1:66" ht="15">
      <c r="A190" s="65" t="s">
        <v>336</v>
      </c>
      <c r="B190" s="65" t="s">
        <v>363</v>
      </c>
      <c r="C190" s="66" t="s">
        <v>4024</v>
      </c>
      <c r="D190" s="67">
        <v>4.2727272727272725</v>
      </c>
      <c r="E190" s="66" t="s">
        <v>136</v>
      </c>
      <c r="F190" s="69">
        <v>29.92</v>
      </c>
      <c r="G190" s="66"/>
      <c r="H190" s="70"/>
      <c r="I190" s="71"/>
      <c r="J190" s="71"/>
      <c r="K190" s="34" t="s">
        <v>65</v>
      </c>
      <c r="L190" s="72">
        <v>190</v>
      </c>
      <c r="M190" s="72"/>
      <c r="N190" s="73"/>
      <c r="O190" s="87" t="s">
        <v>450</v>
      </c>
      <c r="P190" s="90">
        <v>43693.83577546296</v>
      </c>
      <c r="Q190" s="87" t="s">
        <v>512</v>
      </c>
      <c r="R190" s="92" t="s">
        <v>615</v>
      </c>
      <c r="S190" s="87" t="s">
        <v>647</v>
      </c>
      <c r="T190" s="87"/>
      <c r="U190" s="87"/>
      <c r="V190" s="92" t="s">
        <v>776</v>
      </c>
      <c r="W190" s="90">
        <v>43693.83577546296</v>
      </c>
      <c r="X190" s="96">
        <v>43693</v>
      </c>
      <c r="Y190" s="99" t="s">
        <v>913</v>
      </c>
      <c r="Z190" s="92" t="s">
        <v>1151</v>
      </c>
      <c r="AA190" s="87"/>
      <c r="AB190" s="87"/>
      <c r="AC190" s="99" t="s">
        <v>1397</v>
      </c>
      <c r="AD190" s="87"/>
      <c r="AE190" s="87" t="b">
        <v>0</v>
      </c>
      <c r="AF190" s="87">
        <v>0</v>
      </c>
      <c r="AG190" s="99" t="s">
        <v>1564</v>
      </c>
      <c r="AH190" s="87" t="b">
        <v>0</v>
      </c>
      <c r="AI190" s="87" t="s">
        <v>1602</v>
      </c>
      <c r="AJ190" s="87"/>
      <c r="AK190" s="99" t="s">
        <v>1564</v>
      </c>
      <c r="AL190" s="87" t="b">
        <v>0</v>
      </c>
      <c r="AM190" s="87">
        <v>3</v>
      </c>
      <c r="AN190" s="99" t="s">
        <v>1516</v>
      </c>
      <c r="AO190" s="87" t="s">
        <v>1605</v>
      </c>
      <c r="AP190" s="87" t="b">
        <v>0</v>
      </c>
      <c r="AQ190" s="99" t="s">
        <v>1516</v>
      </c>
      <c r="AR190" s="87" t="s">
        <v>197</v>
      </c>
      <c r="AS190" s="87">
        <v>0</v>
      </c>
      <c r="AT190" s="87">
        <v>0</v>
      </c>
      <c r="AU190" s="87"/>
      <c r="AV190" s="87"/>
      <c r="AW190" s="87"/>
      <c r="AX190" s="87"/>
      <c r="AY190" s="87"/>
      <c r="AZ190" s="87"/>
      <c r="BA190" s="87"/>
      <c r="BB190" s="87"/>
      <c r="BC190">
        <v>3</v>
      </c>
      <c r="BD190" s="86" t="str">
        <f>REPLACE(INDEX(GroupVertices[Group],MATCH(Edges[[#This Row],[Vertex 1]],GroupVertices[Vertex],0)),1,1,"")</f>
        <v>4</v>
      </c>
      <c r="BE190" s="86" t="str">
        <f>REPLACE(INDEX(GroupVertices[Group],MATCH(Edges[[#This Row],[Vertex 2]],GroupVertices[Vertex],0)),1,1,"")</f>
        <v>4</v>
      </c>
      <c r="BF190" s="48">
        <v>0</v>
      </c>
      <c r="BG190" s="49">
        <v>0</v>
      </c>
      <c r="BH190" s="48">
        <v>0</v>
      </c>
      <c r="BI190" s="49">
        <v>0</v>
      </c>
      <c r="BJ190" s="48">
        <v>0</v>
      </c>
      <c r="BK190" s="49">
        <v>0</v>
      </c>
      <c r="BL190" s="48">
        <v>6</v>
      </c>
      <c r="BM190" s="49">
        <v>100</v>
      </c>
      <c r="BN190" s="48">
        <v>6</v>
      </c>
    </row>
    <row r="191" spans="1:66" ht="15">
      <c r="A191" s="65" t="s">
        <v>336</v>
      </c>
      <c r="B191" s="65" t="s">
        <v>363</v>
      </c>
      <c r="C191" s="66" t="s">
        <v>4024</v>
      </c>
      <c r="D191" s="67">
        <v>4.2727272727272725</v>
      </c>
      <c r="E191" s="66" t="s">
        <v>136</v>
      </c>
      <c r="F191" s="69">
        <v>29.92</v>
      </c>
      <c r="G191" s="66"/>
      <c r="H191" s="70"/>
      <c r="I191" s="71"/>
      <c r="J191" s="71"/>
      <c r="K191" s="34" t="s">
        <v>65</v>
      </c>
      <c r="L191" s="72">
        <v>191</v>
      </c>
      <c r="M191" s="72"/>
      <c r="N191" s="73"/>
      <c r="O191" s="87" t="s">
        <v>450</v>
      </c>
      <c r="P191" s="90">
        <v>43694.32630787037</v>
      </c>
      <c r="Q191" s="87" t="s">
        <v>516</v>
      </c>
      <c r="R191" s="92" t="s">
        <v>617</v>
      </c>
      <c r="S191" s="87" t="s">
        <v>647</v>
      </c>
      <c r="T191" s="87"/>
      <c r="U191" s="87"/>
      <c r="V191" s="92" t="s">
        <v>776</v>
      </c>
      <c r="W191" s="90">
        <v>43694.32630787037</v>
      </c>
      <c r="X191" s="96">
        <v>43694</v>
      </c>
      <c r="Y191" s="99" t="s">
        <v>914</v>
      </c>
      <c r="Z191" s="92" t="s">
        <v>1152</v>
      </c>
      <c r="AA191" s="87"/>
      <c r="AB191" s="87"/>
      <c r="AC191" s="99" t="s">
        <v>1398</v>
      </c>
      <c r="AD191" s="87"/>
      <c r="AE191" s="87" t="b">
        <v>0</v>
      </c>
      <c r="AF191" s="87">
        <v>0</v>
      </c>
      <c r="AG191" s="99" t="s">
        <v>1564</v>
      </c>
      <c r="AH191" s="87" t="b">
        <v>0</v>
      </c>
      <c r="AI191" s="87" t="s">
        <v>1597</v>
      </c>
      <c r="AJ191" s="87"/>
      <c r="AK191" s="99" t="s">
        <v>1564</v>
      </c>
      <c r="AL191" s="87" t="b">
        <v>0</v>
      </c>
      <c r="AM191" s="87">
        <v>2</v>
      </c>
      <c r="AN191" s="99" t="s">
        <v>1518</v>
      </c>
      <c r="AO191" s="87" t="s">
        <v>1605</v>
      </c>
      <c r="AP191" s="87" t="b">
        <v>0</v>
      </c>
      <c r="AQ191" s="99" t="s">
        <v>1518</v>
      </c>
      <c r="AR191" s="87" t="s">
        <v>197</v>
      </c>
      <c r="AS191" s="87">
        <v>0</v>
      </c>
      <c r="AT191" s="87">
        <v>0</v>
      </c>
      <c r="AU191" s="87"/>
      <c r="AV191" s="87"/>
      <c r="AW191" s="87"/>
      <c r="AX191" s="87"/>
      <c r="AY191" s="87"/>
      <c r="AZ191" s="87"/>
      <c r="BA191" s="87"/>
      <c r="BB191" s="87"/>
      <c r="BC191">
        <v>3</v>
      </c>
      <c r="BD191" s="86" t="str">
        <f>REPLACE(INDEX(GroupVertices[Group],MATCH(Edges[[#This Row],[Vertex 1]],GroupVertices[Vertex],0)),1,1,"")</f>
        <v>4</v>
      </c>
      <c r="BE191" s="86" t="str">
        <f>REPLACE(INDEX(GroupVertices[Group],MATCH(Edges[[#This Row],[Vertex 2]],GroupVertices[Vertex],0)),1,1,"")</f>
        <v>4</v>
      </c>
      <c r="BF191" s="48">
        <v>0</v>
      </c>
      <c r="BG191" s="49">
        <v>0</v>
      </c>
      <c r="BH191" s="48">
        <v>0</v>
      </c>
      <c r="BI191" s="49">
        <v>0</v>
      </c>
      <c r="BJ191" s="48">
        <v>0</v>
      </c>
      <c r="BK191" s="49">
        <v>0</v>
      </c>
      <c r="BL191" s="48">
        <v>8</v>
      </c>
      <c r="BM191" s="49">
        <v>100</v>
      </c>
      <c r="BN191" s="48">
        <v>8</v>
      </c>
    </row>
    <row r="192" spans="1:66" ht="15">
      <c r="A192" s="65" t="s">
        <v>336</v>
      </c>
      <c r="B192" s="65" t="s">
        <v>363</v>
      </c>
      <c r="C192" s="66" t="s">
        <v>4024</v>
      </c>
      <c r="D192" s="67">
        <v>4.2727272727272725</v>
      </c>
      <c r="E192" s="66" t="s">
        <v>136</v>
      </c>
      <c r="F192" s="69">
        <v>29.92</v>
      </c>
      <c r="G192" s="66"/>
      <c r="H192" s="70"/>
      <c r="I192" s="71"/>
      <c r="J192" s="71"/>
      <c r="K192" s="34" t="s">
        <v>65</v>
      </c>
      <c r="L192" s="72">
        <v>192</v>
      </c>
      <c r="M192" s="72"/>
      <c r="N192" s="73"/>
      <c r="O192" s="87" t="s">
        <v>450</v>
      </c>
      <c r="P192" s="90">
        <v>43694.44746527778</v>
      </c>
      <c r="Q192" s="87" t="s">
        <v>517</v>
      </c>
      <c r="R192" s="92" t="s">
        <v>618</v>
      </c>
      <c r="S192" s="87" t="s">
        <v>647</v>
      </c>
      <c r="T192" s="87"/>
      <c r="U192" s="87"/>
      <c r="V192" s="92" t="s">
        <v>776</v>
      </c>
      <c r="W192" s="90">
        <v>43694.44746527778</v>
      </c>
      <c r="X192" s="96">
        <v>43694</v>
      </c>
      <c r="Y192" s="99" t="s">
        <v>915</v>
      </c>
      <c r="Z192" s="92" t="s">
        <v>1153</v>
      </c>
      <c r="AA192" s="87"/>
      <c r="AB192" s="87"/>
      <c r="AC192" s="99" t="s">
        <v>1399</v>
      </c>
      <c r="AD192" s="87"/>
      <c r="AE192" s="87" t="b">
        <v>0</v>
      </c>
      <c r="AF192" s="87">
        <v>0</v>
      </c>
      <c r="AG192" s="99" t="s">
        <v>1564</v>
      </c>
      <c r="AH192" s="87" t="b">
        <v>0</v>
      </c>
      <c r="AI192" s="87" t="s">
        <v>1597</v>
      </c>
      <c r="AJ192" s="87"/>
      <c r="AK192" s="99" t="s">
        <v>1564</v>
      </c>
      <c r="AL192" s="87" t="b">
        <v>0</v>
      </c>
      <c r="AM192" s="87">
        <v>5</v>
      </c>
      <c r="AN192" s="99" t="s">
        <v>1519</v>
      </c>
      <c r="AO192" s="87" t="s">
        <v>1605</v>
      </c>
      <c r="AP192" s="87" t="b">
        <v>0</v>
      </c>
      <c r="AQ192" s="99" t="s">
        <v>1519</v>
      </c>
      <c r="AR192" s="87" t="s">
        <v>197</v>
      </c>
      <c r="AS192" s="87">
        <v>0</v>
      </c>
      <c r="AT192" s="87">
        <v>0</v>
      </c>
      <c r="AU192" s="87"/>
      <c r="AV192" s="87"/>
      <c r="AW192" s="87"/>
      <c r="AX192" s="87"/>
      <c r="AY192" s="87"/>
      <c r="AZ192" s="87"/>
      <c r="BA192" s="87"/>
      <c r="BB192" s="87"/>
      <c r="BC192">
        <v>3</v>
      </c>
      <c r="BD192" s="86" t="str">
        <f>REPLACE(INDEX(GroupVertices[Group],MATCH(Edges[[#This Row],[Vertex 1]],GroupVertices[Vertex],0)),1,1,"")</f>
        <v>4</v>
      </c>
      <c r="BE192" s="86" t="str">
        <f>REPLACE(INDEX(GroupVertices[Group],MATCH(Edges[[#This Row],[Vertex 2]],GroupVertices[Vertex],0)),1,1,"")</f>
        <v>4</v>
      </c>
      <c r="BF192" s="48">
        <v>0</v>
      </c>
      <c r="BG192" s="49">
        <v>0</v>
      </c>
      <c r="BH192" s="48">
        <v>0</v>
      </c>
      <c r="BI192" s="49">
        <v>0</v>
      </c>
      <c r="BJ192" s="48">
        <v>0</v>
      </c>
      <c r="BK192" s="49">
        <v>0</v>
      </c>
      <c r="BL192" s="48">
        <v>6</v>
      </c>
      <c r="BM192" s="49">
        <v>100</v>
      </c>
      <c r="BN192" s="48">
        <v>6</v>
      </c>
    </row>
    <row r="193" spans="1:66" ht="15">
      <c r="A193" s="65" t="s">
        <v>337</v>
      </c>
      <c r="B193" s="65" t="s">
        <v>432</v>
      </c>
      <c r="C193" s="66" t="s">
        <v>4023</v>
      </c>
      <c r="D193" s="67">
        <v>3</v>
      </c>
      <c r="E193" s="66" t="s">
        <v>132</v>
      </c>
      <c r="F193" s="69">
        <v>32</v>
      </c>
      <c r="G193" s="66"/>
      <c r="H193" s="70"/>
      <c r="I193" s="71"/>
      <c r="J193" s="71"/>
      <c r="K193" s="34" t="s">
        <v>65</v>
      </c>
      <c r="L193" s="72">
        <v>193</v>
      </c>
      <c r="M193" s="72"/>
      <c r="N193" s="73"/>
      <c r="O193" s="87" t="s">
        <v>448</v>
      </c>
      <c r="P193" s="90">
        <v>43689.6652662037</v>
      </c>
      <c r="Q193" s="87" t="s">
        <v>518</v>
      </c>
      <c r="R193" s="87"/>
      <c r="S193" s="87"/>
      <c r="T193" s="87"/>
      <c r="U193" s="87"/>
      <c r="V193" s="92" t="s">
        <v>777</v>
      </c>
      <c r="W193" s="90">
        <v>43689.6652662037</v>
      </c>
      <c r="X193" s="96">
        <v>43689</v>
      </c>
      <c r="Y193" s="99" t="s">
        <v>916</v>
      </c>
      <c r="Z193" s="92" t="s">
        <v>1154</v>
      </c>
      <c r="AA193" s="87"/>
      <c r="AB193" s="87"/>
      <c r="AC193" s="99" t="s">
        <v>1400</v>
      </c>
      <c r="AD193" s="99" t="s">
        <v>1552</v>
      </c>
      <c r="AE193" s="87" t="b">
        <v>0</v>
      </c>
      <c r="AF193" s="87">
        <v>5</v>
      </c>
      <c r="AG193" s="99" t="s">
        <v>1587</v>
      </c>
      <c r="AH193" s="87" t="b">
        <v>0</v>
      </c>
      <c r="AI193" s="87" t="s">
        <v>1595</v>
      </c>
      <c r="AJ193" s="87"/>
      <c r="AK193" s="99" t="s">
        <v>1564</v>
      </c>
      <c r="AL193" s="87" t="b">
        <v>0</v>
      </c>
      <c r="AM193" s="87">
        <v>0</v>
      </c>
      <c r="AN193" s="99" t="s">
        <v>1564</v>
      </c>
      <c r="AO193" s="87" t="s">
        <v>1604</v>
      </c>
      <c r="AP193" s="87" t="b">
        <v>0</v>
      </c>
      <c r="AQ193" s="99" t="s">
        <v>1552</v>
      </c>
      <c r="AR193" s="87" t="s">
        <v>197</v>
      </c>
      <c r="AS193" s="87">
        <v>0</v>
      </c>
      <c r="AT193" s="87">
        <v>0</v>
      </c>
      <c r="AU193" s="87"/>
      <c r="AV193" s="87"/>
      <c r="AW193" s="87"/>
      <c r="AX193" s="87"/>
      <c r="AY193" s="87"/>
      <c r="AZ193" s="87"/>
      <c r="BA193" s="87"/>
      <c r="BB193" s="87"/>
      <c r="BC193">
        <v>1</v>
      </c>
      <c r="BD193" s="86" t="str">
        <f>REPLACE(INDEX(GroupVertices[Group],MATCH(Edges[[#This Row],[Vertex 1]],GroupVertices[Vertex],0)),1,1,"")</f>
        <v>2</v>
      </c>
      <c r="BE193" s="86" t="str">
        <f>REPLACE(INDEX(GroupVertices[Group],MATCH(Edges[[#This Row],[Vertex 2]],GroupVertices[Vertex],0)),1,1,"")</f>
        <v>2</v>
      </c>
      <c r="BF193" s="48"/>
      <c r="BG193" s="49"/>
      <c r="BH193" s="48"/>
      <c r="BI193" s="49"/>
      <c r="BJ193" s="48"/>
      <c r="BK193" s="49"/>
      <c r="BL193" s="48"/>
      <c r="BM193" s="49"/>
      <c r="BN193" s="48"/>
    </row>
    <row r="194" spans="1:66" ht="15">
      <c r="A194" s="65" t="s">
        <v>337</v>
      </c>
      <c r="B194" s="65" t="s">
        <v>433</v>
      </c>
      <c r="C194" s="66" t="s">
        <v>4023</v>
      </c>
      <c r="D194" s="67">
        <v>3</v>
      </c>
      <c r="E194" s="66" t="s">
        <v>132</v>
      </c>
      <c r="F194" s="69">
        <v>32</v>
      </c>
      <c r="G194" s="66"/>
      <c r="H194" s="70"/>
      <c r="I194" s="71"/>
      <c r="J194" s="71"/>
      <c r="K194" s="34" t="s">
        <v>65</v>
      </c>
      <c r="L194" s="72">
        <v>194</v>
      </c>
      <c r="M194" s="72"/>
      <c r="N194" s="73"/>
      <c r="O194" s="87" t="s">
        <v>449</v>
      </c>
      <c r="P194" s="90">
        <v>43689.6652662037</v>
      </c>
      <c r="Q194" s="87" t="s">
        <v>518</v>
      </c>
      <c r="R194" s="87"/>
      <c r="S194" s="87"/>
      <c r="T194" s="87"/>
      <c r="U194" s="87"/>
      <c r="V194" s="92" t="s">
        <v>777</v>
      </c>
      <c r="W194" s="90">
        <v>43689.6652662037</v>
      </c>
      <c r="X194" s="96">
        <v>43689</v>
      </c>
      <c r="Y194" s="99" t="s">
        <v>916</v>
      </c>
      <c r="Z194" s="92" t="s">
        <v>1154</v>
      </c>
      <c r="AA194" s="87"/>
      <c r="AB194" s="87"/>
      <c r="AC194" s="99" t="s">
        <v>1400</v>
      </c>
      <c r="AD194" s="99" t="s">
        <v>1552</v>
      </c>
      <c r="AE194" s="87" t="b">
        <v>0</v>
      </c>
      <c r="AF194" s="87">
        <v>5</v>
      </c>
      <c r="AG194" s="99" t="s">
        <v>1587</v>
      </c>
      <c r="AH194" s="87" t="b">
        <v>0</v>
      </c>
      <c r="AI194" s="87" t="s">
        <v>1595</v>
      </c>
      <c r="AJ194" s="87"/>
      <c r="AK194" s="99" t="s">
        <v>1564</v>
      </c>
      <c r="AL194" s="87" t="b">
        <v>0</v>
      </c>
      <c r="AM194" s="87">
        <v>0</v>
      </c>
      <c r="AN194" s="99" t="s">
        <v>1564</v>
      </c>
      <c r="AO194" s="87" t="s">
        <v>1604</v>
      </c>
      <c r="AP194" s="87" t="b">
        <v>0</v>
      </c>
      <c r="AQ194" s="99" t="s">
        <v>1552</v>
      </c>
      <c r="AR194" s="87" t="s">
        <v>197</v>
      </c>
      <c r="AS194" s="87">
        <v>0</v>
      </c>
      <c r="AT194" s="87">
        <v>0</v>
      </c>
      <c r="AU194" s="87"/>
      <c r="AV194" s="87"/>
      <c r="AW194" s="87"/>
      <c r="AX194" s="87"/>
      <c r="AY194" s="87"/>
      <c r="AZ194" s="87"/>
      <c r="BA194" s="87"/>
      <c r="BB194" s="87"/>
      <c r="BC194">
        <v>1</v>
      </c>
      <c r="BD194" s="86" t="str">
        <f>REPLACE(INDEX(GroupVertices[Group],MATCH(Edges[[#This Row],[Vertex 1]],GroupVertices[Vertex],0)),1,1,"")</f>
        <v>2</v>
      </c>
      <c r="BE194" s="86" t="str">
        <f>REPLACE(INDEX(GroupVertices[Group],MATCH(Edges[[#This Row],[Vertex 2]],GroupVertices[Vertex],0)),1,1,"")</f>
        <v>2</v>
      </c>
      <c r="BF194" s="48">
        <v>0</v>
      </c>
      <c r="BG194" s="49">
        <v>0</v>
      </c>
      <c r="BH194" s="48">
        <v>0</v>
      </c>
      <c r="BI194" s="49">
        <v>0</v>
      </c>
      <c r="BJ194" s="48">
        <v>0</v>
      </c>
      <c r="BK194" s="49">
        <v>0</v>
      </c>
      <c r="BL194" s="48">
        <v>11</v>
      </c>
      <c r="BM194" s="49">
        <v>100</v>
      </c>
      <c r="BN194" s="48">
        <v>11</v>
      </c>
    </row>
    <row r="195" spans="1:66" ht="15">
      <c r="A195" s="65" t="s">
        <v>337</v>
      </c>
      <c r="B195" s="65" t="s">
        <v>350</v>
      </c>
      <c r="C195" s="66" t="s">
        <v>4023</v>
      </c>
      <c r="D195" s="67">
        <v>3</v>
      </c>
      <c r="E195" s="66" t="s">
        <v>132</v>
      </c>
      <c r="F195" s="69">
        <v>32</v>
      </c>
      <c r="G195" s="66"/>
      <c r="H195" s="70"/>
      <c r="I195" s="71"/>
      <c r="J195" s="71"/>
      <c r="K195" s="34" t="s">
        <v>65</v>
      </c>
      <c r="L195" s="72">
        <v>195</v>
      </c>
      <c r="M195" s="72"/>
      <c r="N195" s="73"/>
      <c r="O195" s="87" t="s">
        <v>450</v>
      </c>
      <c r="P195" s="90">
        <v>43694.46009259259</v>
      </c>
      <c r="Q195" s="87" t="s">
        <v>519</v>
      </c>
      <c r="R195" s="92" t="s">
        <v>619</v>
      </c>
      <c r="S195" s="87" t="s">
        <v>648</v>
      </c>
      <c r="T195" s="87" t="s">
        <v>667</v>
      </c>
      <c r="U195" s="92" t="s">
        <v>676</v>
      </c>
      <c r="V195" s="92" t="s">
        <v>676</v>
      </c>
      <c r="W195" s="90">
        <v>43694.46009259259</v>
      </c>
      <c r="X195" s="96">
        <v>43694</v>
      </c>
      <c r="Y195" s="99" t="s">
        <v>917</v>
      </c>
      <c r="Z195" s="92" t="s">
        <v>1155</v>
      </c>
      <c r="AA195" s="87"/>
      <c r="AB195" s="87"/>
      <c r="AC195" s="99" t="s">
        <v>1401</v>
      </c>
      <c r="AD195" s="87"/>
      <c r="AE195" s="87" t="b">
        <v>0</v>
      </c>
      <c r="AF195" s="87">
        <v>0</v>
      </c>
      <c r="AG195" s="99" t="s">
        <v>1564</v>
      </c>
      <c r="AH195" s="87" t="b">
        <v>0</v>
      </c>
      <c r="AI195" s="87" t="s">
        <v>1601</v>
      </c>
      <c r="AJ195" s="87"/>
      <c r="AK195" s="99" t="s">
        <v>1564</v>
      </c>
      <c r="AL195" s="87" t="b">
        <v>0</v>
      </c>
      <c r="AM195" s="87">
        <v>5</v>
      </c>
      <c r="AN195" s="99" t="s">
        <v>1452</v>
      </c>
      <c r="AO195" s="87" t="s">
        <v>1604</v>
      </c>
      <c r="AP195" s="87" t="b">
        <v>0</v>
      </c>
      <c r="AQ195" s="99" t="s">
        <v>1452</v>
      </c>
      <c r="AR195" s="87" t="s">
        <v>197</v>
      </c>
      <c r="AS195" s="87">
        <v>0</v>
      </c>
      <c r="AT195" s="87">
        <v>0</v>
      </c>
      <c r="AU195" s="87"/>
      <c r="AV195" s="87"/>
      <c r="AW195" s="87"/>
      <c r="AX195" s="87"/>
      <c r="AY195" s="87"/>
      <c r="AZ195" s="87"/>
      <c r="BA195" s="87"/>
      <c r="BB195" s="87"/>
      <c r="BC195">
        <v>1</v>
      </c>
      <c r="BD195" s="86" t="str">
        <f>REPLACE(INDEX(GroupVertices[Group],MATCH(Edges[[#This Row],[Vertex 1]],GroupVertices[Vertex],0)),1,1,"")</f>
        <v>2</v>
      </c>
      <c r="BE195" s="86" t="str">
        <f>REPLACE(INDEX(GroupVertices[Group],MATCH(Edges[[#This Row],[Vertex 2]],GroupVertices[Vertex],0)),1,1,"")</f>
        <v>2</v>
      </c>
      <c r="BF195" s="48">
        <v>0</v>
      </c>
      <c r="BG195" s="49">
        <v>0</v>
      </c>
      <c r="BH195" s="48">
        <v>0</v>
      </c>
      <c r="BI195" s="49">
        <v>0</v>
      </c>
      <c r="BJ195" s="48">
        <v>0</v>
      </c>
      <c r="BK195" s="49">
        <v>0</v>
      </c>
      <c r="BL195" s="48">
        <v>1</v>
      </c>
      <c r="BM195" s="49">
        <v>100</v>
      </c>
      <c r="BN195" s="48">
        <v>1</v>
      </c>
    </row>
    <row r="196" spans="1:66" ht="15">
      <c r="A196" s="65" t="s">
        <v>338</v>
      </c>
      <c r="B196" s="65" t="s">
        <v>350</v>
      </c>
      <c r="C196" s="66" t="s">
        <v>4023</v>
      </c>
      <c r="D196" s="67">
        <v>3</v>
      </c>
      <c r="E196" s="66" t="s">
        <v>132</v>
      </c>
      <c r="F196" s="69">
        <v>32</v>
      </c>
      <c r="G196" s="66"/>
      <c r="H196" s="70"/>
      <c r="I196" s="71"/>
      <c r="J196" s="71"/>
      <c r="K196" s="34" t="s">
        <v>65</v>
      </c>
      <c r="L196" s="72">
        <v>196</v>
      </c>
      <c r="M196" s="72"/>
      <c r="N196" s="73"/>
      <c r="O196" s="87" t="s">
        <v>450</v>
      </c>
      <c r="P196" s="90">
        <v>43694.46150462963</v>
      </c>
      <c r="Q196" s="87" t="s">
        <v>519</v>
      </c>
      <c r="R196" s="92" t="s">
        <v>619</v>
      </c>
      <c r="S196" s="87" t="s">
        <v>648</v>
      </c>
      <c r="T196" s="87" t="s">
        <v>667</v>
      </c>
      <c r="U196" s="92" t="s">
        <v>676</v>
      </c>
      <c r="V196" s="92" t="s">
        <v>676</v>
      </c>
      <c r="W196" s="90">
        <v>43694.46150462963</v>
      </c>
      <c r="X196" s="96">
        <v>43694</v>
      </c>
      <c r="Y196" s="99" t="s">
        <v>918</v>
      </c>
      <c r="Z196" s="92" t="s">
        <v>1156</v>
      </c>
      <c r="AA196" s="87"/>
      <c r="AB196" s="87"/>
      <c r="AC196" s="99" t="s">
        <v>1402</v>
      </c>
      <c r="AD196" s="87"/>
      <c r="AE196" s="87" t="b">
        <v>0</v>
      </c>
      <c r="AF196" s="87">
        <v>0</v>
      </c>
      <c r="AG196" s="99" t="s">
        <v>1564</v>
      </c>
      <c r="AH196" s="87" t="b">
        <v>0</v>
      </c>
      <c r="AI196" s="87" t="s">
        <v>1601</v>
      </c>
      <c r="AJ196" s="87"/>
      <c r="AK196" s="99" t="s">
        <v>1564</v>
      </c>
      <c r="AL196" s="87" t="b">
        <v>0</v>
      </c>
      <c r="AM196" s="87">
        <v>5</v>
      </c>
      <c r="AN196" s="99" t="s">
        <v>1452</v>
      </c>
      <c r="AO196" s="87" t="s">
        <v>1604</v>
      </c>
      <c r="AP196" s="87" t="b">
        <v>0</v>
      </c>
      <c r="AQ196" s="99" t="s">
        <v>1452</v>
      </c>
      <c r="AR196" s="87" t="s">
        <v>197</v>
      </c>
      <c r="AS196" s="87">
        <v>0</v>
      </c>
      <c r="AT196" s="87">
        <v>0</v>
      </c>
      <c r="AU196" s="87"/>
      <c r="AV196" s="87"/>
      <c r="AW196" s="87"/>
      <c r="AX196" s="87"/>
      <c r="AY196" s="87"/>
      <c r="AZ196" s="87"/>
      <c r="BA196" s="87"/>
      <c r="BB196" s="87"/>
      <c r="BC196">
        <v>1</v>
      </c>
      <c r="BD196" s="86" t="str">
        <f>REPLACE(INDEX(GroupVertices[Group],MATCH(Edges[[#This Row],[Vertex 1]],GroupVertices[Vertex],0)),1,1,"")</f>
        <v>2</v>
      </c>
      <c r="BE196" s="86" t="str">
        <f>REPLACE(INDEX(GroupVertices[Group],MATCH(Edges[[#This Row],[Vertex 2]],GroupVertices[Vertex],0)),1,1,"")</f>
        <v>2</v>
      </c>
      <c r="BF196" s="48">
        <v>0</v>
      </c>
      <c r="BG196" s="49">
        <v>0</v>
      </c>
      <c r="BH196" s="48">
        <v>0</v>
      </c>
      <c r="BI196" s="49">
        <v>0</v>
      </c>
      <c r="BJ196" s="48">
        <v>0</v>
      </c>
      <c r="BK196" s="49">
        <v>0</v>
      </c>
      <c r="BL196" s="48">
        <v>1</v>
      </c>
      <c r="BM196" s="49">
        <v>100</v>
      </c>
      <c r="BN196" s="48">
        <v>1</v>
      </c>
    </row>
    <row r="197" spans="1:66" ht="15">
      <c r="A197" s="65" t="s">
        <v>339</v>
      </c>
      <c r="B197" s="65" t="s">
        <v>340</v>
      </c>
      <c r="C197" s="66" t="s">
        <v>4023</v>
      </c>
      <c r="D197" s="67">
        <v>3</v>
      </c>
      <c r="E197" s="66" t="s">
        <v>132</v>
      </c>
      <c r="F197" s="69">
        <v>32</v>
      </c>
      <c r="G197" s="66"/>
      <c r="H197" s="70"/>
      <c r="I197" s="71"/>
      <c r="J197" s="71"/>
      <c r="K197" s="34" t="s">
        <v>65</v>
      </c>
      <c r="L197" s="72">
        <v>197</v>
      </c>
      <c r="M197" s="72"/>
      <c r="N197" s="73"/>
      <c r="O197" s="87" t="s">
        <v>450</v>
      </c>
      <c r="P197" s="90">
        <v>43694.48453703704</v>
      </c>
      <c r="Q197" s="87" t="s">
        <v>495</v>
      </c>
      <c r="R197" s="87"/>
      <c r="S197" s="87"/>
      <c r="T197" s="87"/>
      <c r="U197" s="87"/>
      <c r="V197" s="92" t="s">
        <v>778</v>
      </c>
      <c r="W197" s="90">
        <v>43694.48453703704</v>
      </c>
      <c r="X197" s="96">
        <v>43694</v>
      </c>
      <c r="Y197" s="99" t="s">
        <v>919</v>
      </c>
      <c r="Z197" s="92" t="s">
        <v>1157</v>
      </c>
      <c r="AA197" s="87"/>
      <c r="AB197" s="87"/>
      <c r="AC197" s="99" t="s">
        <v>1403</v>
      </c>
      <c r="AD197" s="87"/>
      <c r="AE197" s="87" t="b">
        <v>0</v>
      </c>
      <c r="AF197" s="87">
        <v>0</v>
      </c>
      <c r="AG197" s="99" t="s">
        <v>1564</v>
      </c>
      <c r="AH197" s="87" t="b">
        <v>0</v>
      </c>
      <c r="AI197" s="87" t="s">
        <v>1598</v>
      </c>
      <c r="AJ197" s="87"/>
      <c r="AK197" s="99" t="s">
        <v>1564</v>
      </c>
      <c r="AL197" s="87" t="b">
        <v>0</v>
      </c>
      <c r="AM197" s="87">
        <v>153</v>
      </c>
      <c r="AN197" s="99" t="s">
        <v>1404</v>
      </c>
      <c r="AO197" s="87" t="s">
        <v>1604</v>
      </c>
      <c r="AP197" s="87" t="b">
        <v>0</v>
      </c>
      <c r="AQ197" s="99" t="s">
        <v>1404</v>
      </c>
      <c r="AR197" s="87" t="s">
        <v>197</v>
      </c>
      <c r="AS197" s="87">
        <v>0</v>
      </c>
      <c r="AT197" s="87">
        <v>0</v>
      </c>
      <c r="AU197" s="87"/>
      <c r="AV197" s="87"/>
      <c r="AW197" s="87"/>
      <c r="AX197" s="87"/>
      <c r="AY197" s="87"/>
      <c r="AZ197" s="87"/>
      <c r="BA197" s="87"/>
      <c r="BB197" s="87"/>
      <c r="BC197">
        <v>1</v>
      </c>
      <c r="BD197" s="86" t="str">
        <f>REPLACE(INDEX(GroupVertices[Group],MATCH(Edges[[#This Row],[Vertex 1]],GroupVertices[Vertex],0)),1,1,"")</f>
        <v>9</v>
      </c>
      <c r="BE197" s="86" t="str">
        <f>REPLACE(INDEX(GroupVertices[Group],MATCH(Edges[[#This Row],[Vertex 2]],GroupVertices[Vertex],0)),1,1,"")</f>
        <v>9</v>
      </c>
      <c r="BF197" s="48">
        <v>0</v>
      </c>
      <c r="BG197" s="49">
        <v>0</v>
      </c>
      <c r="BH197" s="48">
        <v>0</v>
      </c>
      <c r="BI197" s="49">
        <v>0</v>
      </c>
      <c r="BJ197" s="48">
        <v>0</v>
      </c>
      <c r="BK197" s="49">
        <v>0</v>
      </c>
      <c r="BL197" s="48">
        <v>24</v>
      </c>
      <c r="BM197" s="49">
        <v>100</v>
      </c>
      <c r="BN197" s="48">
        <v>24</v>
      </c>
    </row>
    <row r="198" spans="1:66" ht="15">
      <c r="A198" s="65" t="s">
        <v>340</v>
      </c>
      <c r="B198" s="65" t="s">
        <v>340</v>
      </c>
      <c r="C198" s="66" t="s">
        <v>4023</v>
      </c>
      <c r="D198" s="67">
        <v>3</v>
      </c>
      <c r="E198" s="66" t="s">
        <v>132</v>
      </c>
      <c r="F198" s="69">
        <v>32</v>
      </c>
      <c r="G198" s="66"/>
      <c r="H198" s="70"/>
      <c r="I198" s="71"/>
      <c r="J198" s="71"/>
      <c r="K198" s="34" t="s">
        <v>65</v>
      </c>
      <c r="L198" s="72">
        <v>198</v>
      </c>
      <c r="M198" s="72"/>
      <c r="N198" s="73"/>
      <c r="O198" s="87" t="s">
        <v>197</v>
      </c>
      <c r="P198" s="90">
        <v>42850.54686342592</v>
      </c>
      <c r="Q198" s="87" t="s">
        <v>495</v>
      </c>
      <c r="R198" s="87"/>
      <c r="S198" s="87"/>
      <c r="T198" s="87"/>
      <c r="U198" s="87"/>
      <c r="V198" s="92" t="s">
        <v>779</v>
      </c>
      <c r="W198" s="90">
        <v>42850.54686342592</v>
      </c>
      <c r="X198" s="96">
        <v>42850</v>
      </c>
      <c r="Y198" s="99" t="s">
        <v>920</v>
      </c>
      <c r="Z198" s="92" t="s">
        <v>1158</v>
      </c>
      <c r="AA198" s="87"/>
      <c r="AB198" s="87"/>
      <c r="AC198" s="99" t="s">
        <v>1404</v>
      </c>
      <c r="AD198" s="87"/>
      <c r="AE198" s="87" t="b">
        <v>0</v>
      </c>
      <c r="AF198" s="87">
        <v>594</v>
      </c>
      <c r="AG198" s="99" t="s">
        <v>1564</v>
      </c>
      <c r="AH198" s="87" t="b">
        <v>0</v>
      </c>
      <c r="AI198" s="87" t="s">
        <v>1598</v>
      </c>
      <c r="AJ198" s="87"/>
      <c r="AK198" s="99" t="s">
        <v>1564</v>
      </c>
      <c r="AL198" s="87" t="b">
        <v>0</v>
      </c>
      <c r="AM198" s="87">
        <v>153</v>
      </c>
      <c r="AN198" s="99" t="s">
        <v>1564</v>
      </c>
      <c r="AO198" s="87" t="s">
        <v>1607</v>
      </c>
      <c r="AP198" s="87" t="b">
        <v>0</v>
      </c>
      <c r="AQ198" s="99" t="s">
        <v>1404</v>
      </c>
      <c r="AR198" s="87" t="s">
        <v>450</v>
      </c>
      <c r="AS198" s="87">
        <v>0</v>
      </c>
      <c r="AT198" s="87">
        <v>0</v>
      </c>
      <c r="AU198" s="87"/>
      <c r="AV198" s="87"/>
      <c r="AW198" s="87"/>
      <c r="AX198" s="87"/>
      <c r="AY198" s="87"/>
      <c r="AZ198" s="87"/>
      <c r="BA198" s="87"/>
      <c r="BB198" s="87"/>
      <c r="BC198">
        <v>1</v>
      </c>
      <c r="BD198" s="86" t="str">
        <f>REPLACE(INDEX(GroupVertices[Group],MATCH(Edges[[#This Row],[Vertex 1]],GroupVertices[Vertex],0)),1,1,"")</f>
        <v>9</v>
      </c>
      <c r="BE198" s="86" t="str">
        <f>REPLACE(INDEX(GroupVertices[Group],MATCH(Edges[[#This Row],[Vertex 2]],GroupVertices[Vertex],0)),1,1,"")</f>
        <v>9</v>
      </c>
      <c r="BF198" s="48">
        <v>0</v>
      </c>
      <c r="BG198" s="49">
        <v>0</v>
      </c>
      <c r="BH198" s="48">
        <v>0</v>
      </c>
      <c r="BI198" s="49">
        <v>0</v>
      </c>
      <c r="BJ198" s="48">
        <v>0</v>
      </c>
      <c r="BK198" s="49">
        <v>0</v>
      </c>
      <c r="BL198" s="48">
        <v>24</v>
      </c>
      <c r="BM198" s="49">
        <v>100</v>
      </c>
      <c r="BN198" s="48">
        <v>24</v>
      </c>
    </row>
    <row r="199" spans="1:66" ht="15">
      <c r="A199" s="65" t="s">
        <v>340</v>
      </c>
      <c r="B199" s="65" t="s">
        <v>340</v>
      </c>
      <c r="C199" s="66" t="s">
        <v>4023</v>
      </c>
      <c r="D199" s="67">
        <v>3</v>
      </c>
      <c r="E199" s="66" t="s">
        <v>132</v>
      </c>
      <c r="F199" s="69">
        <v>32</v>
      </c>
      <c r="G199" s="66"/>
      <c r="H199" s="70"/>
      <c r="I199" s="71"/>
      <c r="J199" s="71"/>
      <c r="K199" s="34" t="s">
        <v>65</v>
      </c>
      <c r="L199" s="72">
        <v>199</v>
      </c>
      <c r="M199" s="72"/>
      <c r="N199" s="73"/>
      <c r="O199" s="87" t="s">
        <v>450</v>
      </c>
      <c r="P199" s="90">
        <v>43691.46128472222</v>
      </c>
      <c r="Q199" s="87" t="s">
        <v>495</v>
      </c>
      <c r="R199" s="87"/>
      <c r="S199" s="87"/>
      <c r="T199" s="87"/>
      <c r="U199" s="87"/>
      <c r="V199" s="92" t="s">
        <v>779</v>
      </c>
      <c r="W199" s="90">
        <v>43691.46128472222</v>
      </c>
      <c r="X199" s="96">
        <v>43691</v>
      </c>
      <c r="Y199" s="99" t="s">
        <v>921</v>
      </c>
      <c r="Z199" s="92" t="s">
        <v>1159</v>
      </c>
      <c r="AA199" s="87"/>
      <c r="AB199" s="87"/>
      <c r="AC199" s="99" t="s">
        <v>1405</v>
      </c>
      <c r="AD199" s="87"/>
      <c r="AE199" s="87" t="b">
        <v>0</v>
      </c>
      <c r="AF199" s="87">
        <v>0</v>
      </c>
      <c r="AG199" s="99" t="s">
        <v>1564</v>
      </c>
      <c r="AH199" s="87" t="b">
        <v>0</v>
      </c>
      <c r="AI199" s="87" t="s">
        <v>1598</v>
      </c>
      <c r="AJ199" s="87"/>
      <c r="AK199" s="99" t="s">
        <v>1564</v>
      </c>
      <c r="AL199" s="87" t="b">
        <v>0</v>
      </c>
      <c r="AM199" s="87">
        <v>153</v>
      </c>
      <c r="AN199" s="99" t="s">
        <v>1404</v>
      </c>
      <c r="AO199" s="87" t="s">
        <v>1608</v>
      </c>
      <c r="AP199" s="87" t="b">
        <v>0</v>
      </c>
      <c r="AQ199" s="99" t="s">
        <v>1404</v>
      </c>
      <c r="AR199" s="87" t="s">
        <v>197</v>
      </c>
      <c r="AS199" s="87">
        <v>0</v>
      </c>
      <c r="AT199" s="87">
        <v>0</v>
      </c>
      <c r="AU199" s="87"/>
      <c r="AV199" s="87"/>
      <c r="AW199" s="87"/>
      <c r="AX199" s="87"/>
      <c r="AY199" s="87"/>
      <c r="AZ199" s="87"/>
      <c r="BA199" s="87"/>
      <c r="BB199" s="87"/>
      <c r="BC199">
        <v>1</v>
      </c>
      <c r="BD199" s="86" t="str">
        <f>REPLACE(INDEX(GroupVertices[Group],MATCH(Edges[[#This Row],[Vertex 1]],GroupVertices[Vertex],0)),1,1,"")</f>
        <v>9</v>
      </c>
      <c r="BE199" s="86" t="str">
        <f>REPLACE(INDEX(GroupVertices[Group],MATCH(Edges[[#This Row],[Vertex 2]],GroupVertices[Vertex],0)),1,1,"")</f>
        <v>9</v>
      </c>
      <c r="BF199" s="48">
        <v>0</v>
      </c>
      <c r="BG199" s="49">
        <v>0</v>
      </c>
      <c r="BH199" s="48">
        <v>0</v>
      </c>
      <c r="BI199" s="49">
        <v>0</v>
      </c>
      <c r="BJ199" s="48">
        <v>0</v>
      </c>
      <c r="BK199" s="49">
        <v>0</v>
      </c>
      <c r="BL199" s="48">
        <v>24</v>
      </c>
      <c r="BM199" s="49">
        <v>100</v>
      </c>
      <c r="BN199" s="48">
        <v>24</v>
      </c>
    </row>
    <row r="200" spans="1:66" ht="15">
      <c r="A200" s="65" t="s">
        <v>341</v>
      </c>
      <c r="B200" s="65" t="s">
        <v>340</v>
      </c>
      <c r="C200" s="66" t="s">
        <v>4023</v>
      </c>
      <c r="D200" s="67">
        <v>3</v>
      </c>
      <c r="E200" s="66" t="s">
        <v>132</v>
      </c>
      <c r="F200" s="69">
        <v>32</v>
      </c>
      <c r="G200" s="66"/>
      <c r="H200" s="70"/>
      <c r="I200" s="71"/>
      <c r="J200" s="71"/>
      <c r="K200" s="34" t="s">
        <v>65</v>
      </c>
      <c r="L200" s="72">
        <v>200</v>
      </c>
      <c r="M200" s="72"/>
      <c r="N200" s="73"/>
      <c r="O200" s="87" t="s">
        <v>450</v>
      </c>
      <c r="P200" s="90">
        <v>43694.48502314815</v>
      </c>
      <c r="Q200" s="87" t="s">
        <v>495</v>
      </c>
      <c r="R200" s="87"/>
      <c r="S200" s="87"/>
      <c r="T200" s="87"/>
      <c r="U200" s="87"/>
      <c r="V200" s="92" t="s">
        <v>780</v>
      </c>
      <c r="W200" s="90">
        <v>43694.48502314815</v>
      </c>
      <c r="X200" s="96">
        <v>43694</v>
      </c>
      <c r="Y200" s="99" t="s">
        <v>922</v>
      </c>
      <c r="Z200" s="92" t="s">
        <v>1160</v>
      </c>
      <c r="AA200" s="87"/>
      <c r="AB200" s="87"/>
      <c r="AC200" s="99" t="s">
        <v>1406</v>
      </c>
      <c r="AD200" s="87"/>
      <c r="AE200" s="87" t="b">
        <v>0</v>
      </c>
      <c r="AF200" s="87">
        <v>0</v>
      </c>
      <c r="AG200" s="99" t="s">
        <v>1564</v>
      </c>
      <c r="AH200" s="87" t="b">
        <v>0</v>
      </c>
      <c r="AI200" s="87" t="s">
        <v>1598</v>
      </c>
      <c r="AJ200" s="87"/>
      <c r="AK200" s="99" t="s">
        <v>1564</v>
      </c>
      <c r="AL200" s="87" t="b">
        <v>0</v>
      </c>
      <c r="AM200" s="87">
        <v>153</v>
      </c>
      <c r="AN200" s="99" t="s">
        <v>1404</v>
      </c>
      <c r="AO200" s="87" t="s">
        <v>1608</v>
      </c>
      <c r="AP200" s="87" t="b">
        <v>0</v>
      </c>
      <c r="AQ200" s="99" t="s">
        <v>1404</v>
      </c>
      <c r="AR200" s="87" t="s">
        <v>197</v>
      </c>
      <c r="AS200" s="87">
        <v>0</v>
      </c>
      <c r="AT200" s="87">
        <v>0</v>
      </c>
      <c r="AU200" s="87"/>
      <c r="AV200" s="87"/>
      <c r="AW200" s="87"/>
      <c r="AX200" s="87"/>
      <c r="AY200" s="87"/>
      <c r="AZ200" s="87"/>
      <c r="BA200" s="87"/>
      <c r="BB200" s="87"/>
      <c r="BC200">
        <v>1</v>
      </c>
      <c r="BD200" s="86" t="str">
        <f>REPLACE(INDEX(GroupVertices[Group],MATCH(Edges[[#This Row],[Vertex 1]],GroupVertices[Vertex],0)),1,1,"")</f>
        <v>9</v>
      </c>
      <c r="BE200" s="86" t="str">
        <f>REPLACE(INDEX(GroupVertices[Group],MATCH(Edges[[#This Row],[Vertex 2]],GroupVertices[Vertex],0)),1,1,"")</f>
        <v>9</v>
      </c>
      <c r="BF200" s="48">
        <v>0</v>
      </c>
      <c r="BG200" s="49">
        <v>0</v>
      </c>
      <c r="BH200" s="48">
        <v>0</v>
      </c>
      <c r="BI200" s="49">
        <v>0</v>
      </c>
      <c r="BJ200" s="48">
        <v>0</v>
      </c>
      <c r="BK200" s="49">
        <v>0</v>
      </c>
      <c r="BL200" s="48">
        <v>24</v>
      </c>
      <c r="BM200" s="49">
        <v>100</v>
      </c>
      <c r="BN200" s="48">
        <v>24</v>
      </c>
    </row>
    <row r="201" spans="1:66" ht="15">
      <c r="A201" s="65" t="s">
        <v>342</v>
      </c>
      <c r="B201" s="65" t="s">
        <v>350</v>
      </c>
      <c r="C201" s="66" t="s">
        <v>4023</v>
      </c>
      <c r="D201" s="67">
        <v>3</v>
      </c>
      <c r="E201" s="66" t="s">
        <v>132</v>
      </c>
      <c r="F201" s="69">
        <v>32</v>
      </c>
      <c r="G201" s="66"/>
      <c r="H201" s="70"/>
      <c r="I201" s="71"/>
      <c r="J201" s="71"/>
      <c r="K201" s="34" t="s">
        <v>65</v>
      </c>
      <c r="L201" s="72">
        <v>201</v>
      </c>
      <c r="M201" s="72"/>
      <c r="N201" s="73"/>
      <c r="O201" s="87" t="s">
        <v>450</v>
      </c>
      <c r="P201" s="90">
        <v>43694.49054398148</v>
      </c>
      <c r="Q201" s="87" t="s">
        <v>519</v>
      </c>
      <c r="R201" s="92" t="s">
        <v>619</v>
      </c>
      <c r="S201" s="87" t="s">
        <v>648</v>
      </c>
      <c r="T201" s="87" t="s">
        <v>667</v>
      </c>
      <c r="U201" s="92" t="s">
        <v>676</v>
      </c>
      <c r="V201" s="92" t="s">
        <v>676</v>
      </c>
      <c r="W201" s="90">
        <v>43694.49054398148</v>
      </c>
      <c r="X201" s="96">
        <v>43694</v>
      </c>
      <c r="Y201" s="99" t="s">
        <v>923</v>
      </c>
      <c r="Z201" s="92" t="s">
        <v>1161</v>
      </c>
      <c r="AA201" s="87"/>
      <c r="AB201" s="87"/>
      <c r="AC201" s="99" t="s">
        <v>1407</v>
      </c>
      <c r="AD201" s="87"/>
      <c r="AE201" s="87" t="b">
        <v>0</v>
      </c>
      <c r="AF201" s="87">
        <v>0</v>
      </c>
      <c r="AG201" s="99" t="s">
        <v>1564</v>
      </c>
      <c r="AH201" s="87" t="b">
        <v>0</v>
      </c>
      <c r="AI201" s="87" t="s">
        <v>1601</v>
      </c>
      <c r="AJ201" s="87"/>
      <c r="AK201" s="99" t="s">
        <v>1564</v>
      </c>
      <c r="AL201" s="87" t="b">
        <v>0</v>
      </c>
      <c r="AM201" s="87">
        <v>5</v>
      </c>
      <c r="AN201" s="99" t="s">
        <v>1452</v>
      </c>
      <c r="AO201" s="87" t="s">
        <v>1604</v>
      </c>
      <c r="AP201" s="87" t="b">
        <v>0</v>
      </c>
      <c r="AQ201" s="99" t="s">
        <v>1452</v>
      </c>
      <c r="AR201" s="87" t="s">
        <v>197</v>
      </c>
      <c r="AS201" s="87">
        <v>0</v>
      </c>
      <c r="AT201" s="87">
        <v>0</v>
      </c>
      <c r="AU201" s="87"/>
      <c r="AV201" s="87"/>
      <c r="AW201" s="87"/>
      <c r="AX201" s="87"/>
      <c r="AY201" s="87"/>
      <c r="AZ201" s="87"/>
      <c r="BA201" s="87"/>
      <c r="BB201" s="87"/>
      <c r="BC201">
        <v>1</v>
      </c>
      <c r="BD201" s="86" t="str">
        <f>REPLACE(INDEX(GroupVertices[Group],MATCH(Edges[[#This Row],[Vertex 1]],GroupVertices[Vertex],0)),1,1,"")</f>
        <v>2</v>
      </c>
      <c r="BE201" s="86" t="str">
        <f>REPLACE(INDEX(GroupVertices[Group],MATCH(Edges[[#This Row],[Vertex 2]],GroupVertices[Vertex],0)),1,1,"")</f>
        <v>2</v>
      </c>
      <c r="BF201" s="48">
        <v>0</v>
      </c>
      <c r="BG201" s="49">
        <v>0</v>
      </c>
      <c r="BH201" s="48">
        <v>0</v>
      </c>
      <c r="BI201" s="49">
        <v>0</v>
      </c>
      <c r="BJ201" s="48">
        <v>0</v>
      </c>
      <c r="BK201" s="49">
        <v>0</v>
      </c>
      <c r="BL201" s="48">
        <v>1</v>
      </c>
      <c r="BM201" s="49">
        <v>100</v>
      </c>
      <c r="BN201" s="48">
        <v>1</v>
      </c>
    </row>
    <row r="202" spans="1:66" ht="15">
      <c r="A202" s="65" t="s">
        <v>343</v>
      </c>
      <c r="B202" s="65" t="s">
        <v>350</v>
      </c>
      <c r="C202" s="66" t="s">
        <v>4023</v>
      </c>
      <c r="D202" s="67">
        <v>3</v>
      </c>
      <c r="E202" s="66" t="s">
        <v>132</v>
      </c>
      <c r="F202" s="69">
        <v>32</v>
      </c>
      <c r="G202" s="66"/>
      <c r="H202" s="70"/>
      <c r="I202" s="71"/>
      <c r="J202" s="71"/>
      <c r="K202" s="34" t="s">
        <v>65</v>
      </c>
      <c r="L202" s="72">
        <v>202</v>
      </c>
      <c r="M202" s="72"/>
      <c r="N202" s="73"/>
      <c r="O202" s="87" t="s">
        <v>450</v>
      </c>
      <c r="P202" s="90">
        <v>43694.54460648148</v>
      </c>
      <c r="Q202" s="87" t="s">
        <v>519</v>
      </c>
      <c r="R202" s="92" t="s">
        <v>619</v>
      </c>
      <c r="S202" s="87" t="s">
        <v>648</v>
      </c>
      <c r="T202" s="87" t="s">
        <v>667</v>
      </c>
      <c r="U202" s="92" t="s">
        <v>676</v>
      </c>
      <c r="V202" s="92" t="s">
        <v>676</v>
      </c>
      <c r="W202" s="90">
        <v>43694.54460648148</v>
      </c>
      <c r="X202" s="96">
        <v>43694</v>
      </c>
      <c r="Y202" s="99" t="s">
        <v>924</v>
      </c>
      <c r="Z202" s="92" t="s">
        <v>1162</v>
      </c>
      <c r="AA202" s="87"/>
      <c r="AB202" s="87"/>
      <c r="AC202" s="99" t="s">
        <v>1408</v>
      </c>
      <c r="AD202" s="87"/>
      <c r="AE202" s="87" t="b">
        <v>0</v>
      </c>
      <c r="AF202" s="87">
        <v>0</v>
      </c>
      <c r="AG202" s="99" t="s">
        <v>1564</v>
      </c>
      <c r="AH202" s="87" t="b">
        <v>0</v>
      </c>
      <c r="AI202" s="87" t="s">
        <v>1601</v>
      </c>
      <c r="AJ202" s="87"/>
      <c r="AK202" s="99" t="s">
        <v>1564</v>
      </c>
      <c r="AL202" s="87" t="b">
        <v>0</v>
      </c>
      <c r="AM202" s="87">
        <v>5</v>
      </c>
      <c r="AN202" s="99" t="s">
        <v>1452</v>
      </c>
      <c r="AO202" s="87" t="s">
        <v>1605</v>
      </c>
      <c r="AP202" s="87" t="b">
        <v>0</v>
      </c>
      <c r="AQ202" s="99" t="s">
        <v>1452</v>
      </c>
      <c r="AR202" s="87" t="s">
        <v>197</v>
      </c>
      <c r="AS202" s="87">
        <v>0</v>
      </c>
      <c r="AT202" s="87">
        <v>0</v>
      </c>
      <c r="AU202" s="87"/>
      <c r="AV202" s="87"/>
      <c r="AW202" s="87"/>
      <c r="AX202" s="87"/>
      <c r="AY202" s="87"/>
      <c r="AZ202" s="87"/>
      <c r="BA202" s="87"/>
      <c r="BB202" s="87"/>
      <c r="BC202">
        <v>1</v>
      </c>
      <c r="BD202" s="86" t="str">
        <f>REPLACE(INDEX(GroupVertices[Group],MATCH(Edges[[#This Row],[Vertex 1]],GroupVertices[Vertex],0)),1,1,"")</f>
        <v>2</v>
      </c>
      <c r="BE202" s="86" t="str">
        <f>REPLACE(INDEX(GroupVertices[Group],MATCH(Edges[[#This Row],[Vertex 2]],GroupVertices[Vertex],0)),1,1,"")</f>
        <v>2</v>
      </c>
      <c r="BF202" s="48">
        <v>0</v>
      </c>
      <c r="BG202" s="49">
        <v>0</v>
      </c>
      <c r="BH202" s="48">
        <v>0</v>
      </c>
      <c r="BI202" s="49">
        <v>0</v>
      </c>
      <c r="BJ202" s="48">
        <v>0</v>
      </c>
      <c r="BK202" s="49">
        <v>0</v>
      </c>
      <c r="BL202" s="48">
        <v>1</v>
      </c>
      <c r="BM202" s="49">
        <v>100</v>
      </c>
      <c r="BN202" s="48">
        <v>1</v>
      </c>
    </row>
    <row r="203" spans="1:66" ht="15">
      <c r="A203" s="65" t="s">
        <v>344</v>
      </c>
      <c r="B203" s="65" t="s">
        <v>350</v>
      </c>
      <c r="C203" s="66" t="s">
        <v>4023</v>
      </c>
      <c r="D203" s="67">
        <v>3</v>
      </c>
      <c r="E203" s="66" t="s">
        <v>132</v>
      </c>
      <c r="F203" s="69">
        <v>32</v>
      </c>
      <c r="G203" s="66"/>
      <c r="H203" s="70"/>
      <c r="I203" s="71"/>
      <c r="J203" s="71"/>
      <c r="K203" s="34" t="s">
        <v>65</v>
      </c>
      <c r="L203" s="72">
        <v>203</v>
      </c>
      <c r="M203" s="72"/>
      <c r="N203" s="73"/>
      <c r="O203" s="87" t="s">
        <v>450</v>
      </c>
      <c r="P203" s="90">
        <v>43694.56028935185</v>
      </c>
      <c r="Q203" s="87" t="s">
        <v>519</v>
      </c>
      <c r="R203" s="92" t="s">
        <v>619</v>
      </c>
      <c r="S203" s="87" t="s">
        <v>648</v>
      </c>
      <c r="T203" s="87" t="s">
        <v>667</v>
      </c>
      <c r="U203" s="92" t="s">
        <v>676</v>
      </c>
      <c r="V203" s="92" t="s">
        <v>676</v>
      </c>
      <c r="W203" s="90">
        <v>43694.56028935185</v>
      </c>
      <c r="X203" s="96">
        <v>43694</v>
      </c>
      <c r="Y203" s="99" t="s">
        <v>925</v>
      </c>
      <c r="Z203" s="92" t="s">
        <v>1163</v>
      </c>
      <c r="AA203" s="87"/>
      <c r="AB203" s="87"/>
      <c r="AC203" s="99" t="s">
        <v>1409</v>
      </c>
      <c r="AD203" s="87"/>
      <c r="AE203" s="87" t="b">
        <v>0</v>
      </c>
      <c r="AF203" s="87">
        <v>0</v>
      </c>
      <c r="AG203" s="99" t="s">
        <v>1564</v>
      </c>
      <c r="AH203" s="87" t="b">
        <v>0</v>
      </c>
      <c r="AI203" s="87" t="s">
        <v>1601</v>
      </c>
      <c r="AJ203" s="87"/>
      <c r="AK203" s="99" t="s">
        <v>1564</v>
      </c>
      <c r="AL203" s="87" t="b">
        <v>0</v>
      </c>
      <c r="AM203" s="87">
        <v>5</v>
      </c>
      <c r="AN203" s="99" t="s">
        <v>1452</v>
      </c>
      <c r="AO203" s="87" t="s">
        <v>1605</v>
      </c>
      <c r="AP203" s="87" t="b">
        <v>0</v>
      </c>
      <c r="AQ203" s="99" t="s">
        <v>1452</v>
      </c>
      <c r="AR203" s="87" t="s">
        <v>197</v>
      </c>
      <c r="AS203" s="87">
        <v>0</v>
      </c>
      <c r="AT203" s="87">
        <v>0</v>
      </c>
      <c r="AU203" s="87"/>
      <c r="AV203" s="87"/>
      <c r="AW203" s="87"/>
      <c r="AX203" s="87"/>
      <c r="AY203" s="87"/>
      <c r="AZ203" s="87"/>
      <c r="BA203" s="87"/>
      <c r="BB203" s="87"/>
      <c r="BC203">
        <v>1</v>
      </c>
      <c r="BD203" s="86" t="str">
        <f>REPLACE(INDEX(GroupVertices[Group],MATCH(Edges[[#This Row],[Vertex 1]],GroupVertices[Vertex],0)),1,1,"")</f>
        <v>2</v>
      </c>
      <c r="BE203" s="86" t="str">
        <f>REPLACE(INDEX(GroupVertices[Group],MATCH(Edges[[#This Row],[Vertex 2]],GroupVertices[Vertex],0)),1,1,"")</f>
        <v>2</v>
      </c>
      <c r="BF203" s="48">
        <v>0</v>
      </c>
      <c r="BG203" s="49">
        <v>0</v>
      </c>
      <c r="BH203" s="48">
        <v>0</v>
      </c>
      <c r="BI203" s="49">
        <v>0</v>
      </c>
      <c r="BJ203" s="48">
        <v>0</v>
      </c>
      <c r="BK203" s="49">
        <v>0</v>
      </c>
      <c r="BL203" s="48">
        <v>1</v>
      </c>
      <c r="BM203" s="49">
        <v>100</v>
      </c>
      <c r="BN203" s="48">
        <v>1</v>
      </c>
    </row>
    <row r="204" spans="1:66" ht="15">
      <c r="A204" s="65" t="s">
        <v>345</v>
      </c>
      <c r="B204" s="65" t="s">
        <v>434</v>
      </c>
      <c r="C204" s="66" t="s">
        <v>4023</v>
      </c>
      <c r="D204" s="67">
        <v>3</v>
      </c>
      <c r="E204" s="66" t="s">
        <v>132</v>
      </c>
      <c r="F204" s="69">
        <v>32</v>
      </c>
      <c r="G204" s="66"/>
      <c r="H204" s="70"/>
      <c r="I204" s="71"/>
      <c r="J204" s="71"/>
      <c r="K204" s="34" t="s">
        <v>65</v>
      </c>
      <c r="L204" s="72">
        <v>204</v>
      </c>
      <c r="M204" s="72"/>
      <c r="N204" s="73"/>
      <c r="O204" s="87" t="s">
        <v>448</v>
      </c>
      <c r="P204" s="90">
        <v>43686.77916666667</v>
      </c>
      <c r="Q204" s="87" t="s">
        <v>520</v>
      </c>
      <c r="R204" s="92" t="s">
        <v>620</v>
      </c>
      <c r="S204" s="87" t="s">
        <v>655</v>
      </c>
      <c r="T204" s="87"/>
      <c r="U204" s="87"/>
      <c r="V204" s="92" t="s">
        <v>781</v>
      </c>
      <c r="W204" s="90">
        <v>43686.77916666667</v>
      </c>
      <c r="X204" s="96">
        <v>43686</v>
      </c>
      <c r="Y204" s="99" t="s">
        <v>926</v>
      </c>
      <c r="Z204" s="92" t="s">
        <v>1164</v>
      </c>
      <c r="AA204" s="87"/>
      <c r="AB204" s="87"/>
      <c r="AC204" s="99" t="s">
        <v>1410</v>
      </c>
      <c r="AD204" s="99" t="s">
        <v>1553</v>
      </c>
      <c r="AE204" s="87" t="b">
        <v>0</v>
      </c>
      <c r="AF204" s="87">
        <v>1</v>
      </c>
      <c r="AG204" s="99" t="s">
        <v>1588</v>
      </c>
      <c r="AH204" s="87" t="b">
        <v>0</v>
      </c>
      <c r="AI204" s="87" t="s">
        <v>1595</v>
      </c>
      <c r="AJ204" s="87"/>
      <c r="AK204" s="99" t="s">
        <v>1564</v>
      </c>
      <c r="AL204" s="87" t="b">
        <v>0</v>
      </c>
      <c r="AM204" s="87">
        <v>0</v>
      </c>
      <c r="AN204" s="99" t="s">
        <v>1564</v>
      </c>
      <c r="AO204" s="87" t="s">
        <v>1604</v>
      </c>
      <c r="AP204" s="87" t="b">
        <v>0</v>
      </c>
      <c r="AQ204" s="99" t="s">
        <v>1553</v>
      </c>
      <c r="AR204" s="87" t="s">
        <v>197</v>
      </c>
      <c r="AS204" s="87">
        <v>0</v>
      </c>
      <c r="AT204" s="87">
        <v>0</v>
      </c>
      <c r="AU204" s="87"/>
      <c r="AV204" s="87"/>
      <c r="AW204" s="87"/>
      <c r="AX204" s="87"/>
      <c r="AY204" s="87"/>
      <c r="AZ204" s="87"/>
      <c r="BA204" s="87"/>
      <c r="BB204" s="87"/>
      <c r="BC204">
        <v>1</v>
      </c>
      <c r="BD204" s="86" t="str">
        <f>REPLACE(INDEX(GroupVertices[Group],MATCH(Edges[[#This Row],[Vertex 1]],GroupVertices[Vertex],0)),1,1,"")</f>
        <v>5</v>
      </c>
      <c r="BE204" s="86" t="str">
        <f>REPLACE(INDEX(GroupVertices[Group],MATCH(Edges[[#This Row],[Vertex 2]],GroupVertices[Vertex],0)),1,1,"")</f>
        <v>5</v>
      </c>
      <c r="BF204" s="48"/>
      <c r="BG204" s="49"/>
      <c r="BH204" s="48"/>
      <c r="BI204" s="49"/>
      <c r="BJ204" s="48"/>
      <c r="BK204" s="49"/>
      <c r="BL204" s="48"/>
      <c r="BM204" s="49"/>
      <c r="BN204" s="48"/>
    </row>
    <row r="205" spans="1:66" ht="15">
      <c r="A205" s="65" t="s">
        <v>345</v>
      </c>
      <c r="B205" s="65" t="s">
        <v>435</v>
      </c>
      <c r="C205" s="66" t="s">
        <v>4023</v>
      </c>
      <c r="D205" s="67">
        <v>3</v>
      </c>
      <c r="E205" s="66" t="s">
        <v>132</v>
      </c>
      <c r="F205" s="69">
        <v>32</v>
      </c>
      <c r="G205" s="66"/>
      <c r="H205" s="70"/>
      <c r="I205" s="71"/>
      <c r="J205" s="71"/>
      <c r="K205" s="34" t="s">
        <v>65</v>
      </c>
      <c r="L205" s="72">
        <v>205</v>
      </c>
      <c r="M205" s="72"/>
      <c r="N205" s="73"/>
      <c r="O205" s="87" t="s">
        <v>449</v>
      </c>
      <c r="P205" s="90">
        <v>43686.77916666667</v>
      </c>
      <c r="Q205" s="87" t="s">
        <v>520</v>
      </c>
      <c r="R205" s="92" t="s">
        <v>620</v>
      </c>
      <c r="S205" s="87" t="s">
        <v>655</v>
      </c>
      <c r="T205" s="87"/>
      <c r="U205" s="87"/>
      <c r="V205" s="92" t="s">
        <v>781</v>
      </c>
      <c r="W205" s="90">
        <v>43686.77916666667</v>
      </c>
      <c r="X205" s="96">
        <v>43686</v>
      </c>
      <c r="Y205" s="99" t="s">
        <v>926</v>
      </c>
      <c r="Z205" s="92" t="s">
        <v>1164</v>
      </c>
      <c r="AA205" s="87"/>
      <c r="AB205" s="87"/>
      <c r="AC205" s="99" t="s">
        <v>1410</v>
      </c>
      <c r="AD205" s="99" t="s">
        <v>1553</v>
      </c>
      <c r="AE205" s="87" t="b">
        <v>0</v>
      </c>
      <c r="AF205" s="87">
        <v>1</v>
      </c>
      <c r="AG205" s="99" t="s">
        <v>1588</v>
      </c>
      <c r="AH205" s="87" t="b">
        <v>0</v>
      </c>
      <c r="AI205" s="87" t="s">
        <v>1595</v>
      </c>
      <c r="AJ205" s="87"/>
      <c r="AK205" s="99" t="s">
        <v>1564</v>
      </c>
      <c r="AL205" s="87" t="b">
        <v>0</v>
      </c>
      <c r="AM205" s="87">
        <v>0</v>
      </c>
      <c r="AN205" s="99" t="s">
        <v>1564</v>
      </c>
      <c r="AO205" s="87" t="s">
        <v>1604</v>
      </c>
      <c r="AP205" s="87" t="b">
        <v>0</v>
      </c>
      <c r="AQ205" s="99" t="s">
        <v>1553</v>
      </c>
      <c r="AR205" s="87" t="s">
        <v>197</v>
      </c>
      <c r="AS205" s="87">
        <v>0</v>
      </c>
      <c r="AT205" s="87">
        <v>0</v>
      </c>
      <c r="AU205" s="87"/>
      <c r="AV205" s="87"/>
      <c r="AW205" s="87"/>
      <c r="AX205" s="87"/>
      <c r="AY205" s="87"/>
      <c r="AZ205" s="87"/>
      <c r="BA205" s="87"/>
      <c r="BB205" s="87"/>
      <c r="BC205">
        <v>1</v>
      </c>
      <c r="BD205" s="86" t="str">
        <f>REPLACE(INDEX(GroupVertices[Group],MATCH(Edges[[#This Row],[Vertex 1]],GroupVertices[Vertex],0)),1,1,"")</f>
        <v>5</v>
      </c>
      <c r="BE205" s="86" t="str">
        <f>REPLACE(INDEX(GroupVertices[Group],MATCH(Edges[[#This Row],[Vertex 2]],GroupVertices[Vertex],0)),1,1,"")</f>
        <v>5</v>
      </c>
      <c r="BF205" s="48">
        <v>1</v>
      </c>
      <c r="BG205" s="49">
        <v>5.882352941176471</v>
      </c>
      <c r="BH205" s="48">
        <v>0</v>
      </c>
      <c r="BI205" s="49">
        <v>0</v>
      </c>
      <c r="BJ205" s="48">
        <v>0</v>
      </c>
      <c r="BK205" s="49">
        <v>0</v>
      </c>
      <c r="BL205" s="48">
        <v>16</v>
      </c>
      <c r="BM205" s="49">
        <v>94.11764705882354</v>
      </c>
      <c r="BN205" s="48">
        <v>17</v>
      </c>
    </row>
    <row r="206" spans="1:66" ht="15">
      <c r="A206" s="65" t="s">
        <v>345</v>
      </c>
      <c r="B206" s="65" t="s">
        <v>436</v>
      </c>
      <c r="C206" s="66" t="s">
        <v>4023</v>
      </c>
      <c r="D206" s="67">
        <v>3</v>
      </c>
      <c r="E206" s="66" t="s">
        <v>132</v>
      </c>
      <c r="F206" s="69">
        <v>32</v>
      </c>
      <c r="G206" s="66"/>
      <c r="H206" s="70"/>
      <c r="I206" s="71"/>
      <c r="J206" s="71"/>
      <c r="K206" s="34" t="s">
        <v>65</v>
      </c>
      <c r="L206" s="72">
        <v>206</v>
      </c>
      <c r="M206" s="72"/>
      <c r="N206" s="73"/>
      <c r="O206" s="87" t="s">
        <v>448</v>
      </c>
      <c r="P206" s="90">
        <v>43690.60634259259</v>
      </c>
      <c r="Q206" s="87" t="s">
        <v>521</v>
      </c>
      <c r="R206" s="92" t="s">
        <v>620</v>
      </c>
      <c r="S206" s="87" t="s">
        <v>655</v>
      </c>
      <c r="T206" s="87"/>
      <c r="U206" s="87"/>
      <c r="V206" s="92" t="s">
        <v>781</v>
      </c>
      <c r="W206" s="90">
        <v>43690.60634259259</v>
      </c>
      <c r="X206" s="96">
        <v>43690</v>
      </c>
      <c r="Y206" s="99" t="s">
        <v>927</v>
      </c>
      <c r="Z206" s="92" t="s">
        <v>1165</v>
      </c>
      <c r="AA206" s="87"/>
      <c r="AB206" s="87"/>
      <c r="AC206" s="99" t="s">
        <v>1411</v>
      </c>
      <c r="AD206" s="99" t="s">
        <v>1554</v>
      </c>
      <c r="AE206" s="87" t="b">
        <v>0</v>
      </c>
      <c r="AF206" s="87">
        <v>1</v>
      </c>
      <c r="AG206" s="99" t="s">
        <v>1589</v>
      </c>
      <c r="AH206" s="87" t="b">
        <v>0</v>
      </c>
      <c r="AI206" s="87" t="s">
        <v>1595</v>
      </c>
      <c r="AJ206" s="87"/>
      <c r="AK206" s="99" t="s">
        <v>1564</v>
      </c>
      <c r="AL206" s="87" t="b">
        <v>0</v>
      </c>
      <c r="AM206" s="87">
        <v>0</v>
      </c>
      <c r="AN206" s="99" t="s">
        <v>1564</v>
      </c>
      <c r="AO206" s="87" t="s">
        <v>1604</v>
      </c>
      <c r="AP206" s="87" t="b">
        <v>0</v>
      </c>
      <c r="AQ206" s="99" t="s">
        <v>1554</v>
      </c>
      <c r="AR206" s="87" t="s">
        <v>197</v>
      </c>
      <c r="AS206" s="87">
        <v>0</v>
      </c>
      <c r="AT206" s="87">
        <v>0</v>
      </c>
      <c r="AU206" s="87"/>
      <c r="AV206" s="87"/>
      <c r="AW206" s="87"/>
      <c r="AX206" s="87"/>
      <c r="AY206" s="87"/>
      <c r="AZ206" s="87"/>
      <c r="BA206" s="87"/>
      <c r="BB206" s="87"/>
      <c r="BC206">
        <v>1</v>
      </c>
      <c r="BD206" s="86" t="str">
        <f>REPLACE(INDEX(GroupVertices[Group],MATCH(Edges[[#This Row],[Vertex 1]],GroupVertices[Vertex],0)),1,1,"")</f>
        <v>5</v>
      </c>
      <c r="BE206" s="86" t="str">
        <f>REPLACE(INDEX(GroupVertices[Group],MATCH(Edges[[#This Row],[Vertex 2]],GroupVertices[Vertex],0)),1,1,"")</f>
        <v>5</v>
      </c>
      <c r="BF206" s="48"/>
      <c r="BG206" s="49"/>
      <c r="BH206" s="48"/>
      <c r="BI206" s="49"/>
      <c r="BJ206" s="48"/>
      <c r="BK206" s="49"/>
      <c r="BL206" s="48"/>
      <c r="BM206" s="49"/>
      <c r="BN206" s="48"/>
    </row>
    <row r="207" spans="1:66" ht="15">
      <c r="A207" s="65" t="s">
        <v>345</v>
      </c>
      <c r="B207" s="65" t="s">
        <v>437</v>
      </c>
      <c r="C207" s="66" t="s">
        <v>4023</v>
      </c>
      <c r="D207" s="67">
        <v>3</v>
      </c>
      <c r="E207" s="66" t="s">
        <v>132</v>
      </c>
      <c r="F207" s="69">
        <v>32</v>
      </c>
      <c r="G207" s="66"/>
      <c r="H207" s="70"/>
      <c r="I207" s="71"/>
      <c r="J207" s="71"/>
      <c r="K207" s="34" t="s">
        <v>65</v>
      </c>
      <c r="L207" s="72">
        <v>207</v>
      </c>
      <c r="M207" s="72"/>
      <c r="N207" s="73"/>
      <c r="O207" s="87" t="s">
        <v>449</v>
      </c>
      <c r="P207" s="90">
        <v>43690.60634259259</v>
      </c>
      <c r="Q207" s="87" t="s">
        <v>521</v>
      </c>
      <c r="R207" s="92" t="s">
        <v>620</v>
      </c>
      <c r="S207" s="87" t="s">
        <v>655</v>
      </c>
      <c r="T207" s="87"/>
      <c r="U207" s="87"/>
      <c r="V207" s="92" t="s">
        <v>781</v>
      </c>
      <c r="W207" s="90">
        <v>43690.60634259259</v>
      </c>
      <c r="X207" s="96">
        <v>43690</v>
      </c>
      <c r="Y207" s="99" t="s">
        <v>927</v>
      </c>
      <c r="Z207" s="92" t="s">
        <v>1165</v>
      </c>
      <c r="AA207" s="87"/>
      <c r="AB207" s="87"/>
      <c r="AC207" s="99" t="s">
        <v>1411</v>
      </c>
      <c r="AD207" s="99" t="s">
        <v>1554</v>
      </c>
      <c r="AE207" s="87" t="b">
        <v>0</v>
      </c>
      <c r="AF207" s="87">
        <v>1</v>
      </c>
      <c r="AG207" s="99" t="s">
        <v>1589</v>
      </c>
      <c r="AH207" s="87" t="b">
        <v>0</v>
      </c>
      <c r="AI207" s="87" t="s">
        <v>1595</v>
      </c>
      <c r="AJ207" s="87"/>
      <c r="AK207" s="99" t="s">
        <v>1564</v>
      </c>
      <c r="AL207" s="87" t="b">
        <v>0</v>
      </c>
      <c r="AM207" s="87">
        <v>0</v>
      </c>
      <c r="AN207" s="99" t="s">
        <v>1564</v>
      </c>
      <c r="AO207" s="87" t="s">
        <v>1604</v>
      </c>
      <c r="AP207" s="87" t="b">
        <v>0</v>
      </c>
      <c r="AQ207" s="99" t="s">
        <v>1554</v>
      </c>
      <c r="AR207" s="87" t="s">
        <v>197</v>
      </c>
      <c r="AS207" s="87">
        <v>0</v>
      </c>
      <c r="AT207" s="87">
        <v>0</v>
      </c>
      <c r="AU207" s="87"/>
      <c r="AV207" s="87"/>
      <c r="AW207" s="87"/>
      <c r="AX207" s="87"/>
      <c r="AY207" s="87"/>
      <c r="AZ207" s="87"/>
      <c r="BA207" s="87"/>
      <c r="BB207" s="87"/>
      <c r="BC207">
        <v>1</v>
      </c>
      <c r="BD207" s="86" t="str">
        <f>REPLACE(INDEX(GroupVertices[Group],MATCH(Edges[[#This Row],[Vertex 1]],GroupVertices[Vertex],0)),1,1,"")</f>
        <v>5</v>
      </c>
      <c r="BE207" s="86" t="str">
        <f>REPLACE(INDEX(GroupVertices[Group],MATCH(Edges[[#This Row],[Vertex 2]],GroupVertices[Vertex],0)),1,1,"")</f>
        <v>5</v>
      </c>
      <c r="BF207" s="48">
        <v>0</v>
      </c>
      <c r="BG207" s="49">
        <v>0</v>
      </c>
      <c r="BH207" s="48">
        <v>0</v>
      </c>
      <c r="BI207" s="49">
        <v>0</v>
      </c>
      <c r="BJ207" s="48">
        <v>0</v>
      </c>
      <c r="BK207" s="49">
        <v>0</v>
      </c>
      <c r="BL207" s="48">
        <v>11</v>
      </c>
      <c r="BM207" s="49">
        <v>100</v>
      </c>
      <c r="BN207" s="48">
        <v>11</v>
      </c>
    </row>
    <row r="208" spans="1:66" ht="15">
      <c r="A208" s="65" t="s">
        <v>345</v>
      </c>
      <c r="B208" s="65" t="s">
        <v>438</v>
      </c>
      <c r="C208" s="66" t="s">
        <v>4023</v>
      </c>
      <c r="D208" s="67">
        <v>3</v>
      </c>
      <c r="E208" s="66" t="s">
        <v>132</v>
      </c>
      <c r="F208" s="69">
        <v>32</v>
      </c>
      <c r="G208" s="66"/>
      <c r="H208" s="70"/>
      <c r="I208" s="71"/>
      <c r="J208" s="71"/>
      <c r="K208" s="34" t="s">
        <v>65</v>
      </c>
      <c r="L208" s="72">
        <v>208</v>
      </c>
      <c r="M208" s="72"/>
      <c r="N208" s="73"/>
      <c r="O208" s="87" t="s">
        <v>448</v>
      </c>
      <c r="P208" s="90">
        <v>43691.41726851852</v>
      </c>
      <c r="Q208" s="87" t="s">
        <v>522</v>
      </c>
      <c r="R208" s="92" t="s">
        <v>620</v>
      </c>
      <c r="S208" s="87" t="s">
        <v>655</v>
      </c>
      <c r="T208" s="87"/>
      <c r="U208" s="87"/>
      <c r="V208" s="92" t="s">
        <v>781</v>
      </c>
      <c r="W208" s="90">
        <v>43691.41726851852</v>
      </c>
      <c r="X208" s="96">
        <v>43691</v>
      </c>
      <c r="Y208" s="99" t="s">
        <v>928</v>
      </c>
      <c r="Z208" s="92" t="s">
        <v>1166</v>
      </c>
      <c r="AA208" s="87"/>
      <c r="AB208" s="87"/>
      <c r="AC208" s="99" t="s">
        <v>1412</v>
      </c>
      <c r="AD208" s="99" t="s">
        <v>1555</v>
      </c>
      <c r="AE208" s="87" t="b">
        <v>0</v>
      </c>
      <c r="AF208" s="87">
        <v>1</v>
      </c>
      <c r="AG208" s="99" t="s">
        <v>1590</v>
      </c>
      <c r="AH208" s="87" t="b">
        <v>0</v>
      </c>
      <c r="AI208" s="87" t="s">
        <v>1595</v>
      </c>
      <c r="AJ208" s="87"/>
      <c r="AK208" s="99" t="s">
        <v>1564</v>
      </c>
      <c r="AL208" s="87" t="b">
        <v>0</v>
      </c>
      <c r="AM208" s="87">
        <v>0</v>
      </c>
      <c r="AN208" s="99" t="s">
        <v>1564</v>
      </c>
      <c r="AO208" s="87" t="s">
        <v>1604</v>
      </c>
      <c r="AP208" s="87" t="b">
        <v>0</v>
      </c>
      <c r="AQ208" s="99" t="s">
        <v>1555</v>
      </c>
      <c r="AR208" s="87" t="s">
        <v>197</v>
      </c>
      <c r="AS208" s="87">
        <v>0</v>
      </c>
      <c r="AT208" s="87">
        <v>0</v>
      </c>
      <c r="AU208" s="87"/>
      <c r="AV208" s="87"/>
      <c r="AW208" s="87"/>
      <c r="AX208" s="87"/>
      <c r="AY208" s="87"/>
      <c r="AZ208" s="87"/>
      <c r="BA208" s="87"/>
      <c r="BB208" s="87"/>
      <c r="BC208">
        <v>1</v>
      </c>
      <c r="BD208" s="86" t="str">
        <f>REPLACE(INDEX(GroupVertices[Group],MATCH(Edges[[#This Row],[Vertex 1]],GroupVertices[Vertex],0)),1,1,"")</f>
        <v>5</v>
      </c>
      <c r="BE208" s="86" t="str">
        <f>REPLACE(INDEX(GroupVertices[Group],MATCH(Edges[[#This Row],[Vertex 2]],GroupVertices[Vertex],0)),1,1,"")</f>
        <v>5</v>
      </c>
      <c r="BF208" s="48"/>
      <c r="BG208" s="49"/>
      <c r="BH208" s="48"/>
      <c r="BI208" s="49"/>
      <c r="BJ208" s="48"/>
      <c r="BK208" s="49"/>
      <c r="BL208" s="48"/>
      <c r="BM208" s="49"/>
      <c r="BN208" s="48"/>
    </row>
    <row r="209" spans="1:66" ht="15">
      <c r="A209" s="65" t="s">
        <v>345</v>
      </c>
      <c r="B209" s="65" t="s">
        <v>439</v>
      </c>
      <c r="C209" s="66" t="s">
        <v>4023</v>
      </c>
      <c r="D209" s="67">
        <v>3</v>
      </c>
      <c r="E209" s="66" t="s">
        <v>132</v>
      </c>
      <c r="F209" s="69">
        <v>32</v>
      </c>
      <c r="G209" s="66"/>
      <c r="H209" s="70"/>
      <c r="I209" s="71"/>
      <c r="J209" s="71"/>
      <c r="K209" s="34" t="s">
        <v>65</v>
      </c>
      <c r="L209" s="72">
        <v>209</v>
      </c>
      <c r="M209" s="72"/>
      <c r="N209" s="73"/>
      <c r="O209" s="87" t="s">
        <v>448</v>
      </c>
      <c r="P209" s="90">
        <v>43691.41726851852</v>
      </c>
      <c r="Q209" s="87" t="s">
        <v>522</v>
      </c>
      <c r="R209" s="92" t="s">
        <v>620</v>
      </c>
      <c r="S209" s="87" t="s">
        <v>655</v>
      </c>
      <c r="T209" s="87"/>
      <c r="U209" s="87"/>
      <c r="V209" s="92" t="s">
        <v>781</v>
      </c>
      <c r="W209" s="90">
        <v>43691.41726851852</v>
      </c>
      <c r="X209" s="96">
        <v>43691</v>
      </c>
      <c r="Y209" s="99" t="s">
        <v>928</v>
      </c>
      <c r="Z209" s="92" t="s">
        <v>1166</v>
      </c>
      <c r="AA209" s="87"/>
      <c r="AB209" s="87"/>
      <c r="AC209" s="99" t="s">
        <v>1412</v>
      </c>
      <c r="AD209" s="99" t="s">
        <v>1555</v>
      </c>
      <c r="AE209" s="87" t="b">
        <v>0</v>
      </c>
      <c r="AF209" s="87">
        <v>1</v>
      </c>
      <c r="AG209" s="99" t="s">
        <v>1590</v>
      </c>
      <c r="AH209" s="87" t="b">
        <v>0</v>
      </c>
      <c r="AI209" s="87" t="s">
        <v>1595</v>
      </c>
      <c r="AJ209" s="87"/>
      <c r="AK209" s="99" t="s">
        <v>1564</v>
      </c>
      <c r="AL209" s="87" t="b">
        <v>0</v>
      </c>
      <c r="AM209" s="87">
        <v>0</v>
      </c>
      <c r="AN209" s="99" t="s">
        <v>1564</v>
      </c>
      <c r="AO209" s="87" t="s">
        <v>1604</v>
      </c>
      <c r="AP209" s="87" t="b">
        <v>0</v>
      </c>
      <c r="AQ209" s="99" t="s">
        <v>1555</v>
      </c>
      <c r="AR209" s="87" t="s">
        <v>197</v>
      </c>
      <c r="AS209" s="87">
        <v>0</v>
      </c>
      <c r="AT209" s="87">
        <v>0</v>
      </c>
      <c r="AU209" s="87"/>
      <c r="AV209" s="87"/>
      <c r="AW209" s="87"/>
      <c r="AX209" s="87"/>
      <c r="AY209" s="87"/>
      <c r="AZ209" s="87"/>
      <c r="BA209" s="87"/>
      <c r="BB209" s="87"/>
      <c r="BC209">
        <v>1</v>
      </c>
      <c r="BD209" s="86" t="str">
        <f>REPLACE(INDEX(GroupVertices[Group],MATCH(Edges[[#This Row],[Vertex 1]],GroupVertices[Vertex],0)),1,1,"")</f>
        <v>5</v>
      </c>
      <c r="BE209" s="86" t="str">
        <f>REPLACE(INDEX(GroupVertices[Group],MATCH(Edges[[#This Row],[Vertex 2]],GroupVertices[Vertex],0)),1,1,"")</f>
        <v>5</v>
      </c>
      <c r="BF209" s="48"/>
      <c r="BG209" s="49"/>
      <c r="BH209" s="48"/>
      <c r="BI209" s="49"/>
      <c r="BJ209" s="48"/>
      <c r="BK209" s="49"/>
      <c r="BL209" s="48"/>
      <c r="BM209" s="49"/>
      <c r="BN209" s="48"/>
    </row>
    <row r="210" spans="1:66" ht="15">
      <c r="A210" s="65" t="s">
        <v>345</v>
      </c>
      <c r="B210" s="65" t="s">
        <v>440</v>
      </c>
      <c r="C210" s="66" t="s">
        <v>4023</v>
      </c>
      <c r="D210" s="67">
        <v>3</v>
      </c>
      <c r="E210" s="66" t="s">
        <v>132</v>
      </c>
      <c r="F210" s="69">
        <v>32</v>
      </c>
      <c r="G210" s="66"/>
      <c r="H210" s="70"/>
      <c r="I210" s="71"/>
      <c r="J210" s="71"/>
      <c r="K210" s="34" t="s">
        <v>65</v>
      </c>
      <c r="L210" s="72">
        <v>210</v>
      </c>
      <c r="M210" s="72"/>
      <c r="N210" s="73"/>
      <c r="O210" s="87" t="s">
        <v>449</v>
      </c>
      <c r="P210" s="90">
        <v>43691.41726851852</v>
      </c>
      <c r="Q210" s="87" t="s">
        <v>522</v>
      </c>
      <c r="R210" s="92" t="s">
        <v>620</v>
      </c>
      <c r="S210" s="87" t="s">
        <v>655</v>
      </c>
      <c r="T210" s="87"/>
      <c r="U210" s="87"/>
      <c r="V210" s="92" t="s">
        <v>781</v>
      </c>
      <c r="W210" s="90">
        <v>43691.41726851852</v>
      </c>
      <c r="X210" s="96">
        <v>43691</v>
      </c>
      <c r="Y210" s="99" t="s">
        <v>928</v>
      </c>
      <c r="Z210" s="92" t="s">
        <v>1166</v>
      </c>
      <c r="AA210" s="87"/>
      <c r="AB210" s="87"/>
      <c r="AC210" s="99" t="s">
        <v>1412</v>
      </c>
      <c r="AD210" s="99" t="s">
        <v>1555</v>
      </c>
      <c r="AE210" s="87" t="b">
        <v>0</v>
      </c>
      <c r="AF210" s="87">
        <v>1</v>
      </c>
      <c r="AG210" s="99" t="s">
        <v>1590</v>
      </c>
      <c r="AH210" s="87" t="b">
        <v>0</v>
      </c>
      <c r="AI210" s="87" t="s">
        <v>1595</v>
      </c>
      <c r="AJ210" s="87"/>
      <c r="AK210" s="99" t="s">
        <v>1564</v>
      </c>
      <c r="AL210" s="87" t="b">
        <v>0</v>
      </c>
      <c r="AM210" s="87">
        <v>0</v>
      </c>
      <c r="AN210" s="99" t="s">
        <v>1564</v>
      </c>
      <c r="AO210" s="87" t="s">
        <v>1604</v>
      </c>
      <c r="AP210" s="87" t="b">
        <v>0</v>
      </c>
      <c r="AQ210" s="99" t="s">
        <v>1555</v>
      </c>
      <c r="AR210" s="87" t="s">
        <v>197</v>
      </c>
      <c r="AS210" s="87">
        <v>0</v>
      </c>
      <c r="AT210" s="87">
        <v>0</v>
      </c>
      <c r="AU210" s="87"/>
      <c r="AV210" s="87"/>
      <c r="AW210" s="87"/>
      <c r="AX210" s="87"/>
      <c r="AY210" s="87"/>
      <c r="AZ210" s="87"/>
      <c r="BA210" s="87"/>
      <c r="BB210" s="87"/>
      <c r="BC210">
        <v>1</v>
      </c>
      <c r="BD210" s="86" t="str">
        <f>REPLACE(INDEX(GroupVertices[Group],MATCH(Edges[[#This Row],[Vertex 1]],GroupVertices[Vertex],0)),1,1,"")</f>
        <v>5</v>
      </c>
      <c r="BE210" s="86" t="str">
        <f>REPLACE(INDEX(GroupVertices[Group],MATCH(Edges[[#This Row],[Vertex 2]],GroupVertices[Vertex],0)),1,1,"")</f>
        <v>5</v>
      </c>
      <c r="BF210" s="48">
        <v>0</v>
      </c>
      <c r="BG210" s="49">
        <v>0</v>
      </c>
      <c r="BH210" s="48">
        <v>0</v>
      </c>
      <c r="BI210" s="49">
        <v>0</v>
      </c>
      <c r="BJ210" s="48">
        <v>0</v>
      </c>
      <c r="BK210" s="49">
        <v>0</v>
      </c>
      <c r="BL210" s="48">
        <v>12</v>
      </c>
      <c r="BM210" s="49">
        <v>100</v>
      </c>
      <c r="BN210" s="48">
        <v>12</v>
      </c>
    </row>
    <row r="211" spans="1:66" ht="15">
      <c r="A211" s="65" t="s">
        <v>345</v>
      </c>
      <c r="B211" s="65" t="s">
        <v>441</v>
      </c>
      <c r="C211" s="66" t="s">
        <v>4023</v>
      </c>
      <c r="D211" s="67">
        <v>3</v>
      </c>
      <c r="E211" s="66" t="s">
        <v>132</v>
      </c>
      <c r="F211" s="69">
        <v>32</v>
      </c>
      <c r="G211" s="66"/>
      <c r="H211" s="70"/>
      <c r="I211" s="71"/>
      <c r="J211" s="71"/>
      <c r="K211" s="34" t="s">
        <v>65</v>
      </c>
      <c r="L211" s="72">
        <v>211</v>
      </c>
      <c r="M211" s="72"/>
      <c r="N211" s="73"/>
      <c r="O211" s="87" t="s">
        <v>448</v>
      </c>
      <c r="P211" s="90">
        <v>43692.70002314815</v>
      </c>
      <c r="Q211" s="87" t="s">
        <v>523</v>
      </c>
      <c r="R211" s="92" t="s">
        <v>620</v>
      </c>
      <c r="S211" s="87" t="s">
        <v>655</v>
      </c>
      <c r="T211" s="87"/>
      <c r="U211" s="87"/>
      <c r="V211" s="92" t="s">
        <v>781</v>
      </c>
      <c r="W211" s="90">
        <v>43692.70002314815</v>
      </c>
      <c r="X211" s="96">
        <v>43692</v>
      </c>
      <c r="Y211" s="99" t="s">
        <v>929</v>
      </c>
      <c r="Z211" s="92" t="s">
        <v>1167</v>
      </c>
      <c r="AA211" s="87"/>
      <c r="AB211" s="87"/>
      <c r="AC211" s="99" t="s">
        <v>1413</v>
      </c>
      <c r="AD211" s="99" t="s">
        <v>1556</v>
      </c>
      <c r="AE211" s="87" t="b">
        <v>0</v>
      </c>
      <c r="AF211" s="87">
        <v>0</v>
      </c>
      <c r="AG211" s="99" t="s">
        <v>1591</v>
      </c>
      <c r="AH211" s="87" t="b">
        <v>0</v>
      </c>
      <c r="AI211" s="87" t="s">
        <v>1595</v>
      </c>
      <c r="AJ211" s="87"/>
      <c r="AK211" s="99" t="s">
        <v>1564</v>
      </c>
      <c r="AL211" s="87" t="b">
        <v>0</v>
      </c>
      <c r="AM211" s="87">
        <v>0</v>
      </c>
      <c r="AN211" s="99" t="s">
        <v>1564</v>
      </c>
      <c r="AO211" s="87" t="s">
        <v>1604</v>
      </c>
      <c r="AP211" s="87" t="b">
        <v>0</v>
      </c>
      <c r="AQ211" s="99" t="s">
        <v>1556</v>
      </c>
      <c r="AR211" s="87" t="s">
        <v>197</v>
      </c>
      <c r="AS211" s="87">
        <v>0</v>
      </c>
      <c r="AT211" s="87">
        <v>0</v>
      </c>
      <c r="AU211" s="87"/>
      <c r="AV211" s="87"/>
      <c r="AW211" s="87"/>
      <c r="AX211" s="87"/>
      <c r="AY211" s="87"/>
      <c r="AZ211" s="87"/>
      <c r="BA211" s="87"/>
      <c r="BB211" s="87"/>
      <c r="BC211">
        <v>1</v>
      </c>
      <c r="BD211" s="86" t="str">
        <f>REPLACE(INDEX(GroupVertices[Group],MATCH(Edges[[#This Row],[Vertex 1]],GroupVertices[Vertex],0)),1,1,"")</f>
        <v>5</v>
      </c>
      <c r="BE211" s="86" t="str">
        <f>REPLACE(INDEX(GroupVertices[Group],MATCH(Edges[[#This Row],[Vertex 2]],GroupVertices[Vertex],0)),1,1,"")</f>
        <v>5</v>
      </c>
      <c r="BF211" s="48"/>
      <c r="BG211" s="49"/>
      <c r="BH211" s="48"/>
      <c r="BI211" s="49"/>
      <c r="BJ211" s="48"/>
      <c r="BK211" s="49"/>
      <c r="BL211" s="48"/>
      <c r="BM211" s="49"/>
      <c r="BN211" s="48"/>
    </row>
    <row r="212" spans="1:66" ht="15">
      <c r="A212" s="65" t="s">
        <v>345</v>
      </c>
      <c r="B212" s="65" t="s">
        <v>442</v>
      </c>
      <c r="C212" s="66" t="s">
        <v>4023</v>
      </c>
      <c r="D212" s="67">
        <v>3</v>
      </c>
      <c r="E212" s="66" t="s">
        <v>132</v>
      </c>
      <c r="F212" s="69">
        <v>32</v>
      </c>
      <c r="G212" s="66"/>
      <c r="H212" s="70"/>
      <c r="I212" s="71"/>
      <c r="J212" s="71"/>
      <c r="K212" s="34" t="s">
        <v>65</v>
      </c>
      <c r="L212" s="72">
        <v>212</v>
      </c>
      <c r="M212" s="72"/>
      <c r="N212" s="73"/>
      <c r="O212" s="87" t="s">
        <v>449</v>
      </c>
      <c r="P212" s="90">
        <v>43692.70002314815</v>
      </c>
      <c r="Q212" s="87" t="s">
        <v>523</v>
      </c>
      <c r="R212" s="92" t="s">
        <v>620</v>
      </c>
      <c r="S212" s="87" t="s">
        <v>655</v>
      </c>
      <c r="T212" s="87"/>
      <c r="U212" s="87"/>
      <c r="V212" s="92" t="s">
        <v>781</v>
      </c>
      <c r="W212" s="90">
        <v>43692.70002314815</v>
      </c>
      <c r="X212" s="96">
        <v>43692</v>
      </c>
      <c r="Y212" s="99" t="s">
        <v>929</v>
      </c>
      <c r="Z212" s="92" t="s">
        <v>1167</v>
      </c>
      <c r="AA212" s="87"/>
      <c r="AB212" s="87"/>
      <c r="AC212" s="99" t="s">
        <v>1413</v>
      </c>
      <c r="AD212" s="99" t="s">
        <v>1556</v>
      </c>
      <c r="AE212" s="87" t="b">
        <v>0</v>
      </c>
      <c r="AF212" s="87">
        <v>0</v>
      </c>
      <c r="AG212" s="99" t="s">
        <v>1591</v>
      </c>
      <c r="AH212" s="87" t="b">
        <v>0</v>
      </c>
      <c r="AI212" s="87" t="s">
        <v>1595</v>
      </c>
      <c r="AJ212" s="87"/>
      <c r="AK212" s="99" t="s">
        <v>1564</v>
      </c>
      <c r="AL212" s="87" t="b">
        <v>0</v>
      </c>
      <c r="AM212" s="87">
        <v>0</v>
      </c>
      <c r="AN212" s="99" t="s">
        <v>1564</v>
      </c>
      <c r="AO212" s="87" t="s">
        <v>1604</v>
      </c>
      <c r="AP212" s="87" t="b">
        <v>0</v>
      </c>
      <c r="AQ212" s="99" t="s">
        <v>1556</v>
      </c>
      <c r="AR212" s="87" t="s">
        <v>197</v>
      </c>
      <c r="AS212" s="87">
        <v>0</v>
      </c>
      <c r="AT212" s="87">
        <v>0</v>
      </c>
      <c r="AU212" s="87"/>
      <c r="AV212" s="87"/>
      <c r="AW212" s="87"/>
      <c r="AX212" s="87"/>
      <c r="AY212" s="87"/>
      <c r="AZ212" s="87"/>
      <c r="BA212" s="87"/>
      <c r="BB212" s="87"/>
      <c r="BC212">
        <v>1</v>
      </c>
      <c r="BD212" s="86" t="str">
        <f>REPLACE(INDEX(GroupVertices[Group],MATCH(Edges[[#This Row],[Vertex 1]],GroupVertices[Vertex],0)),1,1,"")</f>
        <v>5</v>
      </c>
      <c r="BE212" s="86" t="str">
        <f>REPLACE(INDEX(GroupVertices[Group],MATCH(Edges[[#This Row],[Vertex 2]],GroupVertices[Vertex],0)),1,1,"")</f>
        <v>5</v>
      </c>
      <c r="BF212" s="48">
        <v>0</v>
      </c>
      <c r="BG212" s="49">
        <v>0</v>
      </c>
      <c r="BH212" s="48">
        <v>1</v>
      </c>
      <c r="BI212" s="49">
        <v>5.555555555555555</v>
      </c>
      <c r="BJ212" s="48">
        <v>0</v>
      </c>
      <c r="BK212" s="49">
        <v>0</v>
      </c>
      <c r="BL212" s="48">
        <v>17</v>
      </c>
      <c r="BM212" s="49">
        <v>94.44444444444444</v>
      </c>
      <c r="BN212" s="48">
        <v>18</v>
      </c>
    </row>
    <row r="213" spans="1:66" ht="15">
      <c r="A213" s="65" t="s">
        <v>345</v>
      </c>
      <c r="B213" s="65" t="s">
        <v>443</v>
      </c>
      <c r="C213" s="66" t="s">
        <v>4023</v>
      </c>
      <c r="D213" s="67">
        <v>3</v>
      </c>
      <c r="E213" s="66" t="s">
        <v>132</v>
      </c>
      <c r="F213" s="69">
        <v>32</v>
      </c>
      <c r="G213" s="66"/>
      <c r="H213" s="70"/>
      <c r="I213" s="71"/>
      <c r="J213" s="71"/>
      <c r="K213" s="34" t="s">
        <v>65</v>
      </c>
      <c r="L213" s="72">
        <v>213</v>
      </c>
      <c r="M213" s="72"/>
      <c r="N213" s="73"/>
      <c r="O213" s="87" t="s">
        <v>448</v>
      </c>
      <c r="P213" s="90">
        <v>43694.64394675926</v>
      </c>
      <c r="Q213" s="87" t="s">
        <v>524</v>
      </c>
      <c r="R213" s="92" t="s">
        <v>620</v>
      </c>
      <c r="S213" s="87" t="s">
        <v>655</v>
      </c>
      <c r="T213" s="87"/>
      <c r="U213" s="87"/>
      <c r="V213" s="92" t="s">
        <v>781</v>
      </c>
      <c r="W213" s="90">
        <v>43694.64394675926</v>
      </c>
      <c r="X213" s="96">
        <v>43694</v>
      </c>
      <c r="Y213" s="99" t="s">
        <v>930</v>
      </c>
      <c r="Z213" s="92" t="s">
        <v>1168</v>
      </c>
      <c r="AA213" s="87"/>
      <c r="AB213" s="87"/>
      <c r="AC213" s="99" t="s">
        <v>1414</v>
      </c>
      <c r="AD213" s="99" t="s">
        <v>1557</v>
      </c>
      <c r="AE213" s="87" t="b">
        <v>0</v>
      </c>
      <c r="AF213" s="87">
        <v>0</v>
      </c>
      <c r="AG213" s="99" t="s">
        <v>1592</v>
      </c>
      <c r="AH213" s="87" t="b">
        <v>0</v>
      </c>
      <c r="AI213" s="87" t="s">
        <v>1595</v>
      </c>
      <c r="AJ213" s="87"/>
      <c r="AK213" s="99" t="s">
        <v>1564</v>
      </c>
      <c r="AL213" s="87" t="b">
        <v>0</v>
      </c>
      <c r="AM213" s="87">
        <v>0</v>
      </c>
      <c r="AN213" s="99" t="s">
        <v>1564</v>
      </c>
      <c r="AO213" s="87" t="s">
        <v>1604</v>
      </c>
      <c r="AP213" s="87" t="b">
        <v>0</v>
      </c>
      <c r="AQ213" s="99" t="s">
        <v>1557</v>
      </c>
      <c r="AR213" s="87" t="s">
        <v>197</v>
      </c>
      <c r="AS213" s="87">
        <v>0</v>
      </c>
      <c r="AT213" s="87">
        <v>0</v>
      </c>
      <c r="AU213" s="87"/>
      <c r="AV213" s="87"/>
      <c r="AW213" s="87"/>
      <c r="AX213" s="87"/>
      <c r="AY213" s="87"/>
      <c r="AZ213" s="87"/>
      <c r="BA213" s="87"/>
      <c r="BB213" s="87"/>
      <c r="BC213">
        <v>1</v>
      </c>
      <c r="BD213" s="86" t="str">
        <f>REPLACE(INDEX(GroupVertices[Group],MATCH(Edges[[#This Row],[Vertex 1]],GroupVertices[Vertex],0)),1,1,"")</f>
        <v>5</v>
      </c>
      <c r="BE213" s="86" t="str">
        <f>REPLACE(INDEX(GroupVertices[Group],MATCH(Edges[[#This Row],[Vertex 2]],GroupVertices[Vertex],0)),1,1,"")</f>
        <v>5</v>
      </c>
      <c r="BF213" s="48"/>
      <c r="BG213" s="49"/>
      <c r="BH213" s="48"/>
      <c r="BI213" s="49"/>
      <c r="BJ213" s="48"/>
      <c r="BK213" s="49"/>
      <c r="BL213" s="48"/>
      <c r="BM213" s="49"/>
      <c r="BN213" s="48"/>
    </row>
    <row r="214" spans="1:66" ht="15">
      <c r="A214" s="65" t="s">
        <v>345</v>
      </c>
      <c r="B214" s="65" t="s">
        <v>444</v>
      </c>
      <c r="C214" s="66" t="s">
        <v>4023</v>
      </c>
      <c r="D214" s="67">
        <v>3</v>
      </c>
      <c r="E214" s="66" t="s">
        <v>132</v>
      </c>
      <c r="F214" s="69">
        <v>32</v>
      </c>
      <c r="G214" s="66"/>
      <c r="H214" s="70"/>
      <c r="I214" s="71"/>
      <c r="J214" s="71"/>
      <c r="K214" s="34" t="s">
        <v>65</v>
      </c>
      <c r="L214" s="72">
        <v>214</v>
      </c>
      <c r="M214" s="72"/>
      <c r="N214" s="73"/>
      <c r="O214" s="87" t="s">
        <v>449</v>
      </c>
      <c r="P214" s="90">
        <v>43694.64394675926</v>
      </c>
      <c r="Q214" s="87" t="s">
        <v>524</v>
      </c>
      <c r="R214" s="92" t="s">
        <v>620</v>
      </c>
      <c r="S214" s="87" t="s">
        <v>655</v>
      </c>
      <c r="T214" s="87"/>
      <c r="U214" s="87"/>
      <c r="V214" s="92" t="s">
        <v>781</v>
      </c>
      <c r="W214" s="90">
        <v>43694.64394675926</v>
      </c>
      <c r="X214" s="96">
        <v>43694</v>
      </c>
      <c r="Y214" s="99" t="s">
        <v>930</v>
      </c>
      <c r="Z214" s="92" t="s">
        <v>1168</v>
      </c>
      <c r="AA214" s="87"/>
      <c r="AB214" s="87"/>
      <c r="AC214" s="99" t="s">
        <v>1414</v>
      </c>
      <c r="AD214" s="99" t="s">
        <v>1557</v>
      </c>
      <c r="AE214" s="87" t="b">
        <v>0</v>
      </c>
      <c r="AF214" s="87">
        <v>0</v>
      </c>
      <c r="AG214" s="99" t="s">
        <v>1592</v>
      </c>
      <c r="AH214" s="87" t="b">
        <v>0</v>
      </c>
      <c r="AI214" s="87" t="s">
        <v>1595</v>
      </c>
      <c r="AJ214" s="87"/>
      <c r="AK214" s="99" t="s">
        <v>1564</v>
      </c>
      <c r="AL214" s="87" t="b">
        <v>0</v>
      </c>
      <c r="AM214" s="87">
        <v>0</v>
      </c>
      <c r="AN214" s="99" t="s">
        <v>1564</v>
      </c>
      <c r="AO214" s="87" t="s">
        <v>1604</v>
      </c>
      <c r="AP214" s="87" t="b">
        <v>0</v>
      </c>
      <c r="AQ214" s="99" t="s">
        <v>1557</v>
      </c>
      <c r="AR214" s="87" t="s">
        <v>197</v>
      </c>
      <c r="AS214" s="87">
        <v>0</v>
      </c>
      <c r="AT214" s="87">
        <v>0</v>
      </c>
      <c r="AU214" s="87"/>
      <c r="AV214" s="87"/>
      <c r="AW214" s="87"/>
      <c r="AX214" s="87"/>
      <c r="AY214" s="87"/>
      <c r="AZ214" s="87"/>
      <c r="BA214" s="87"/>
      <c r="BB214" s="87"/>
      <c r="BC214">
        <v>1</v>
      </c>
      <c r="BD214" s="86" t="str">
        <f>REPLACE(INDEX(GroupVertices[Group],MATCH(Edges[[#This Row],[Vertex 1]],GroupVertices[Vertex],0)),1,1,"")</f>
        <v>5</v>
      </c>
      <c r="BE214" s="86" t="str">
        <f>REPLACE(INDEX(GroupVertices[Group],MATCH(Edges[[#This Row],[Vertex 2]],GroupVertices[Vertex],0)),1,1,"")</f>
        <v>5</v>
      </c>
      <c r="BF214" s="48">
        <v>0</v>
      </c>
      <c r="BG214" s="49">
        <v>0</v>
      </c>
      <c r="BH214" s="48">
        <v>0</v>
      </c>
      <c r="BI214" s="49">
        <v>0</v>
      </c>
      <c r="BJ214" s="48">
        <v>0</v>
      </c>
      <c r="BK214" s="49">
        <v>0</v>
      </c>
      <c r="BL214" s="48">
        <v>14</v>
      </c>
      <c r="BM214" s="49">
        <v>100</v>
      </c>
      <c r="BN214" s="48">
        <v>14</v>
      </c>
    </row>
    <row r="215" spans="1:66" ht="15">
      <c r="A215" s="65" t="s">
        <v>346</v>
      </c>
      <c r="B215" s="65" t="s">
        <v>350</v>
      </c>
      <c r="C215" s="66" t="s">
        <v>4023</v>
      </c>
      <c r="D215" s="67">
        <v>3</v>
      </c>
      <c r="E215" s="66" t="s">
        <v>132</v>
      </c>
      <c r="F215" s="69">
        <v>32</v>
      </c>
      <c r="G215" s="66"/>
      <c r="H215" s="70"/>
      <c r="I215" s="71"/>
      <c r="J215" s="71"/>
      <c r="K215" s="34" t="s">
        <v>65</v>
      </c>
      <c r="L215" s="72">
        <v>215</v>
      </c>
      <c r="M215" s="72"/>
      <c r="N215" s="73"/>
      <c r="O215" s="87" t="s">
        <v>448</v>
      </c>
      <c r="P215" s="90">
        <v>43694.73538194445</v>
      </c>
      <c r="Q215" s="87" t="s">
        <v>525</v>
      </c>
      <c r="R215" s="87"/>
      <c r="S215" s="87"/>
      <c r="T215" s="87"/>
      <c r="U215" s="87"/>
      <c r="V215" s="92" t="s">
        <v>782</v>
      </c>
      <c r="W215" s="90">
        <v>43694.73538194445</v>
      </c>
      <c r="X215" s="96">
        <v>43694</v>
      </c>
      <c r="Y215" s="99" t="s">
        <v>931</v>
      </c>
      <c r="Z215" s="92" t="s">
        <v>1169</v>
      </c>
      <c r="AA215" s="87"/>
      <c r="AB215" s="87"/>
      <c r="AC215" s="99" t="s">
        <v>1415</v>
      </c>
      <c r="AD215" s="99" t="s">
        <v>1449</v>
      </c>
      <c r="AE215" s="87" t="b">
        <v>0</v>
      </c>
      <c r="AF215" s="87">
        <v>1</v>
      </c>
      <c r="AG215" s="99" t="s">
        <v>1593</v>
      </c>
      <c r="AH215" s="87" t="b">
        <v>0</v>
      </c>
      <c r="AI215" s="87" t="s">
        <v>1595</v>
      </c>
      <c r="AJ215" s="87"/>
      <c r="AK215" s="99" t="s">
        <v>1564</v>
      </c>
      <c r="AL215" s="87" t="b">
        <v>0</v>
      </c>
      <c r="AM215" s="87">
        <v>0</v>
      </c>
      <c r="AN215" s="99" t="s">
        <v>1564</v>
      </c>
      <c r="AO215" s="87" t="s">
        <v>1608</v>
      </c>
      <c r="AP215" s="87" t="b">
        <v>0</v>
      </c>
      <c r="AQ215" s="99" t="s">
        <v>1449</v>
      </c>
      <c r="AR215" s="87" t="s">
        <v>197</v>
      </c>
      <c r="AS215" s="87">
        <v>0</v>
      </c>
      <c r="AT215" s="87">
        <v>0</v>
      </c>
      <c r="AU215" s="87"/>
      <c r="AV215" s="87"/>
      <c r="AW215" s="87"/>
      <c r="AX215" s="87"/>
      <c r="AY215" s="87"/>
      <c r="AZ215" s="87"/>
      <c r="BA215" s="87"/>
      <c r="BB215" s="87"/>
      <c r="BC215">
        <v>1</v>
      </c>
      <c r="BD215" s="86" t="str">
        <f>REPLACE(INDEX(GroupVertices[Group],MATCH(Edges[[#This Row],[Vertex 1]],GroupVertices[Vertex],0)),1,1,"")</f>
        <v>2</v>
      </c>
      <c r="BE215" s="86" t="str">
        <f>REPLACE(INDEX(GroupVertices[Group],MATCH(Edges[[#This Row],[Vertex 2]],GroupVertices[Vertex],0)),1,1,"")</f>
        <v>2</v>
      </c>
      <c r="BF215" s="48"/>
      <c r="BG215" s="49"/>
      <c r="BH215" s="48"/>
      <c r="BI215" s="49"/>
      <c r="BJ215" s="48"/>
      <c r="BK215" s="49"/>
      <c r="BL215" s="48"/>
      <c r="BM215" s="49"/>
      <c r="BN215" s="48"/>
    </row>
    <row r="216" spans="1:66" ht="15">
      <c r="A216" s="65" t="s">
        <v>346</v>
      </c>
      <c r="B216" s="65" t="s">
        <v>351</v>
      </c>
      <c r="C216" s="66" t="s">
        <v>4023</v>
      </c>
      <c r="D216" s="67">
        <v>3</v>
      </c>
      <c r="E216" s="66" t="s">
        <v>132</v>
      </c>
      <c r="F216" s="69">
        <v>32</v>
      </c>
      <c r="G216" s="66"/>
      <c r="H216" s="70"/>
      <c r="I216" s="71"/>
      <c r="J216" s="71"/>
      <c r="K216" s="34" t="s">
        <v>65</v>
      </c>
      <c r="L216" s="72">
        <v>216</v>
      </c>
      <c r="M216" s="72"/>
      <c r="N216" s="73"/>
      <c r="O216" s="87" t="s">
        <v>449</v>
      </c>
      <c r="P216" s="90">
        <v>43694.73538194445</v>
      </c>
      <c r="Q216" s="87" t="s">
        <v>525</v>
      </c>
      <c r="R216" s="87"/>
      <c r="S216" s="87"/>
      <c r="T216" s="87"/>
      <c r="U216" s="87"/>
      <c r="V216" s="92" t="s">
        <v>782</v>
      </c>
      <c r="W216" s="90">
        <v>43694.73538194445</v>
      </c>
      <c r="X216" s="96">
        <v>43694</v>
      </c>
      <c r="Y216" s="99" t="s">
        <v>931</v>
      </c>
      <c r="Z216" s="92" t="s">
        <v>1169</v>
      </c>
      <c r="AA216" s="87"/>
      <c r="AB216" s="87"/>
      <c r="AC216" s="99" t="s">
        <v>1415</v>
      </c>
      <c r="AD216" s="99" t="s">
        <v>1449</v>
      </c>
      <c r="AE216" s="87" t="b">
        <v>0</v>
      </c>
      <c r="AF216" s="87">
        <v>1</v>
      </c>
      <c r="AG216" s="99" t="s">
        <v>1593</v>
      </c>
      <c r="AH216" s="87" t="b">
        <v>0</v>
      </c>
      <c r="AI216" s="87" t="s">
        <v>1595</v>
      </c>
      <c r="AJ216" s="87"/>
      <c r="AK216" s="99" t="s">
        <v>1564</v>
      </c>
      <c r="AL216" s="87" t="b">
        <v>0</v>
      </c>
      <c r="AM216" s="87">
        <v>0</v>
      </c>
      <c r="AN216" s="99" t="s">
        <v>1564</v>
      </c>
      <c r="AO216" s="87" t="s">
        <v>1608</v>
      </c>
      <c r="AP216" s="87" t="b">
        <v>0</v>
      </c>
      <c r="AQ216" s="99" t="s">
        <v>1449</v>
      </c>
      <c r="AR216" s="87" t="s">
        <v>197</v>
      </c>
      <c r="AS216" s="87">
        <v>0</v>
      </c>
      <c r="AT216" s="87">
        <v>0</v>
      </c>
      <c r="AU216" s="87"/>
      <c r="AV216" s="87"/>
      <c r="AW216" s="87"/>
      <c r="AX216" s="87"/>
      <c r="AY216" s="87"/>
      <c r="AZ216" s="87"/>
      <c r="BA216" s="87"/>
      <c r="BB216" s="87"/>
      <c r="BC216">
        <v>1</v>
      </c>
      <c r="BD216" s="86" t="str">
        <f>REPLACE(INDEX(GroupVertices[Group],MATCH(Edges[[#This Row],[Vertex 1]],GroupVertices[Vertex],0)),1,1,"")</f>
        <v>2</v>
      </c>
      <c r="BE216" s="86" t="str">
        <f>REPLACE(INDEX(GroupVertices[Group],MATCH(Edges[[#This Row],[Vertex 2]],GroupVertices[Vertex],0)),1,1,"")</f>
        <v>2</v>
      </c>
      <c r="BF216" s="48">
        <v>0</v>
      </c>
      <c r="BG216" s="49">
        <v>0</v>
      </c>
      <c r="BH216" s="48">
        <v>0</v>
      </c>
      <c r="BI216" s="49">
        <v>0</v>
      </c>
      <c r="BJ216" s="48">
        <v>0</v>
      </c>
      <c r="BK216" s="49">
        <v>0</v>
      </c>
      <c r="BL216" s="48">
        <v>17</v>
      </c>
      <c r="BM216" s="49">
        <v>100</v>
      </c>
      <c r="BN216" s="48">
        <v>17</v>
      </c>
    </row>
    <row r="217" spans="1:66" ht="15">
      <c r="A217" s="65" t="s">
        <v>347</v>
      </c>
      <c r="B217" s="65" t="s">
        <v>347</v>
      </c>
      <c r="C217" s="66" t="s">
        <v>4027</v>
      </c>
      <c r="D217" s="67">
        <v>8.727272727272727</v>
      </c>
      <c r="E217" s="66" t="s">
        <v>136</v>
      </c>
      <c r="F217" s="69">
        <v>22.64</v>
      </c>
      <c r="G217" s="66"/>
      <c r="H217" s="70"/>
      <c r="I217" s="71"/>
      <c r="J217" s="71"/>
      <c r="K217" s="34" t="s">
        <v>65</v>
      </c>
      <c r="L217" s="72">
        <v>217</v>
      </c>
      <c r="M217" s="72"/>
      <c r="N217" s="73"/>
      <c r="O217" s="87" t="s">
        <v>197</v>
      </c>
      <c r="P217" s="90">
        <v>43686.74099537037</v>
      </c>
      <c r="Q217" s="87" t="s">
        <v>526</v>
      </c>
      <c r="R217" s="87"/>
      <c r="S217" s="87"/>
      <c r="T217" s="87"/>
      <c r="U217" s="87"/>
      <c r="V217" s="92" t="s">
        <v>783</v>
      </c>
      <c r="W217" s="90">
        <v>43686.74099537037</v>
      </c>
      <c r="X217" s="96">
        <v>43686</v>
      </c>
      <c r="Y217" s="99" t="s">
        <v>932</v>
      </c>
      <c r="Z217" s="92" t="s">
        <v>1170</v>
      </c>
      <c r="AA217" s="87"/>
      <c r="AB217" s="87"/>
      <c r="AC217" s="99" t="s">
        <v>1416</v>
      </c>
      <c r="AD217" s="87"/>
      <c r="AE217" s="87" t="b">
        <v>0</v>
      </c>
      <c r="AF217" s="87">
        <v>0</v>
      </c>
      <c r="AG217" s="99" t="s">
        <v>1564</v>
      </c>
      <c r="AH217" s="87" t="b">
        <v>0</v>
      </c>
      <c r="AI217" s="87" t="s">
        <v>1599</v>
      </c>
      <c r="AJ217" s="87"/>
      <c r="AK217" s="99" t="s">
        <v>1564</v>
      </c>
      <c r="AL217" s="87" t="b">
        <v>0</v>
      </c>
      <c r="AM217" s="87">
        <v>0</v>
      </c>
      <c r="AN217" s="99" t="s">
        <v>1564</v>
      </c>
      <c r="AO217" s="87" t="s">
        <v>1613</v>
      </c>
      <c r="AP217" s="87" t="b">
        <v>0</v>
      </c>
      <c r="AQ217" s="99" t="s">
        <v>1416</v>
      </c>
      <c r="AR217" s="87" t="s">
        <v>197</v>
      </c>
      <c r="AS217" s="87">
        <v>0</v>
      </c>
      <c r="AT217" s="87">
        <v>0</v>
      </c>
      <c r="AU217" s="87"/>
      <c r="AV217" s="87"/>
      <c r="AW217" s="87"/>
      <c r="AX217" s="87"/>
      <c r="AY217" s="87"/>
      <c r="AZ217" s="87"/>
      <c r="BA217" s="87"/>
      <c r="BB217" s="87"/>
      <c r="BC217">
        <v>10</v>
      </c>
      <c r="BD217" s="86" t="str">
        <f>REPLACE(INDEX(GroupVertices[Group],MATCH(Edges[[#This Row],[Vertex 1]],GroupVertices[Vertex],0)),1,1,"")</f>
        <v>3</v>
      </c>
      <c r="BE217" s="86" t="str">
        <f>REPLACE(INDEX(GroupVertices[Group],MATCH(Edges[[#This Row],[Vertex 2]],GroupVertices[Vertex],0)),1,1,"")</f>
        <v>3</v>
      </c>
      <c r="BF217" s="48">
        <v>0</v>
      </c>
      <c r="BG217" s="49">
        <v>0</v>
      </c>
      <c r="BH217" s="48">
        <v>0</v>
      </c>
      <c r="BI217" s="49">
        <v>0</v>
      </c>
      <c r="BJ217" s="48">
        <v>0</v>
      </c>
      <c r="BK217" s="49">
        <v>0</v>
      </c>
      <c r="BL217" s="48">
        <v>31</v>
      </c>
      <c r="BM217" s="49">
        <v>100</v>
      </c>
      <c r="BN217" s="48">
        <v>31</v>
      </c>
    </row>
    <row r="218" spans="1:66" ht="15">
      <c r="A218" s="65" t="s">
        <v>347</v>
      </c>
      <c r="B218" s="65" t="s">
        <v>347</v>
      </c>
      <c r="C218" s="66" t="s">
        <v>4027</v>
      </c>
      <c r="D218" s="67">
        <v>8.727272727272727</v>
      </c>
      <c r="E218" s="66" t="s">
        <v>136</v>
      </c>
      <c r="F218" s="69">
        <v>22.64</v>
      </c>
      <c r="G218" s="66"/>
      <c r="H218" s="70"/>
      <c r="I218" s="71"/>
      <c r="J218" s="71"/>
      <c r="K218" s="34" t="s">
        <v>65</v>
      </c>
      <c r="L218" s="72">
        <v>218</v>
      </c>
      <c r="M218" s="72"/>
      <c r="N218" s="73"/>
      <c r="O218" s="87" t="s">
        <v>197</v>
      </c>
      <c r="P218" s="90">
        <v>43687.741006944445</v>
      </c>
      <c r="Q218" s="87" t="s">
        <v>527</v>
      </c>
      <c r="R218" s="87"/>
      <c r="S218" s="87"/>
      <c r="T218" s="87"/>
      <c r="U218" s="87"/>
      <c r="V218" s="92" t="s">
        <v>783</v>
      </c>
      <c r="W218" s="90">
        <v>43687.741006944445</v>
      </c>
      <c r="X218" s="96">
        <v>43687</v>
      </c>
      <c r="Y218" s="99" t="s">
        <v>933</v>
      </c>
      <c r="Z218" s="92" t="s">
        <v>1171</v>
      </c>
      <c r="AA218" s="87"/>
      <c r="AB218" s="87"/>
      <c r="AC218" s="99" t="s">
        <v>1417</v>
      </c>
      <c r="AD218" s="87"/>
      <c r="AE218" s="87" t="b">
        <v>0</v>
      </c>
      <c r="AF218" s="87">
        <v>0</v>
      </c>
      <c r="AG218" s="99" t="s">
        <v>1564</v>
      </c>
      <c r="AH218" s="87" t="b">
        <v>0</v>
      </c>
      <c r="AI218" s="87" t="s">
        <v>1599</v>
      </c>
      <c r="AJ218" s="87"/>
      <c r="AK218" s="99" t="s">
        <v>1564</v>
      </c>
      <c r="AL218" s="87" t="b">
        <v>0</v>
      </c>
      <c r="AM218" s="87">
        <v>0</v>
      </c>
      <c r="AN218" s="99" t="s">
        <v>1564</v>
      </c>
      <c r="AO218" s="87" t="s">
        <v>1613</v>
      </c>
      <c r="AP218" s="87" t="b">
        <v>0</v>
      </c>
      <c r="AQ218" s="99" t="s">
        <v>1417</v>
      </c>
      <c r="AR218" s="87" t="s">
        <v>197</v>
      </c>
      <c r="AS218" s="87">
        <v>0</v>
      </c>
      <c r="AT218" s="87">
        <v>0</v>
      </c>
      <c r="AU218" s="87"/>
      <c r="AV218" s="87"/>
      <c r="AW218" s="87"/>
      <c r="AX218" s="87"/>
      <c r="AY218" s="87"/>
      <c r="AZ218" s="87"/>
      <c r="BA218" s="87"/>
      <c r="BB218" s="87"/>
      <c r="BC218">
        <v>10</v>
      </c>
      <c r="BD218" s="86" t="str">
        <f>REPLACE(INDEX(GroupVertices[Group],MATCH(Edges[[#This Row],[Vertex 1]],GroupVertices[Vertex],0)),1,1,"")</f>
        <v>3</v>
      </c>
      <c r="BE218" s="86" t="str">
        <f>REPLACE(INDEX(GroupVertices[Group],MATCH(Edges[[#This Row],[Vertex 2]],GroupVertices[Vertex],0)),1,1,"")</f>
        <v>3</v>
      </c>
      <c r="BF218" s="48">
        <v>0</v>
      </c>
      <c r="BG218" s="49">
        <v>0</v>
      </c>
      <c r="BH218" s="48">
        <v>0</v>
      </c>
      <c r="BI218" s="49">
        <v>0</v>
      </c>
      <c r="BJ218" s="48">
        <v>0</v>
      </c>
      <c r="BK218" s="49">
        <v>0</v>
      </c>
      <c r="BL218" s="48">
        <v>31</v>
      </c>
      <c r="BM218" s="49">
        <v>100</v>
      </c>
      <c r="BN218" s="48">
        <v>31</v>
      </c>
    </row>
    <row r="219" spans="1:66" ht="15">
      <c r="A219" s="65" t="s">
        <v>347</v>
      </c>
      <c r="B219" s="65" t="s">
        <v>347</v>
      </c>
      <c r="C219" s="66" t="s">
        <v>4027</v>
      </c>
      <c r="D219" s="67">
        <v>8.727272727272727</v>
      </c>
      <c r="E219" s="66" t="s">
        <v>136</v>
      </c>
      <c r="F219" s="69">
        <v>22.64</v>
      </c>
      <c r="G219" s="66"/>
      <c r="H219" s="70"/>
      <c r="I219" s="71"/>
      <c r="J219" s="71"/>
      <c r="K219" s="34" t="s">
        <v>65</v>
      </c>
      <c r="L219" s="72">
        <v>219</v>
      </c>
      <c r="M219" s="72"/>
      <c r="N219" s="73"/>
      <c r="O219" s="87" t="s">
        <v>197</v>
      </c>
      <c r="P219" s="90">
        <v>43688.74101851852</v>
      </c>
      <c r="Q219" s="87" t="s">
        <v>528</v>
      </c>
      <c r="R219" s="87"/>
      <c r="S219" s="87"/>
      <c r="T219" s="87"/>
      <c r="U219" s="87"/>
      <c r="V219" s="92" t="s">
        <v>783</v>
      </c>
      <c r="W219" s="90">
        <v>43688.74101851852</v>
      </c>
      <c r="X219" s="96">
        <v>43688</v>
      </c>
      <c r="Y219" s="99" t="s">
        <v>934</v>
      </c>
      <c r="Z219" s="92" t="s">
        <v>1172</v>
      </c>
      <c r="AA219" s="87"/>
      <c r="AB219" s="87"/>
      <c r="AC219" s="99" t="s">
        <v>1418</v>
      </c>
      <c r="AD219" s="87"/>
      <c r="AE219" s="87" t="b">
        <v>0</v>
      </c>
      <c r="AF219" s="87">
        <v>0</v>
      </c>
      <c r="AG219" s="99" t="s">
        <v>1564</v>
      </c>
      <c r="AH219" s="87" t="b">
        <v>0</v>
      </c>
      <c r="AI219" s="87" t="s">
        <v>1599</v>
      </c>
      <c r="AJ219" s="87"/>
      <c r="AK219" s="99" t="s">
        <v>1564</v>
      </c>
      <c r="AL219" s="87" t="b">
        <v>0</v>
      </c>
      <c r="AM219" s="87">
        <v>0</v>
      </c>
      <c r="AN219" s="99" t="s">
        <v>1564</v>
      </c>
      <c r="AO219" s="87" t="s">
        <v>1613</v>
      </c>
      <c r="AP219" s="87" t="b">
        <v>0</v>
      </c>
      <c r="AQ219" s="99" t="s">
        <v>1418</v>
      </c>
      <c r="AR219" s="87" t="s">
        <v>197</v>
      </c>
      <c r="AS219" s="87">
        <v>0</v>
      </c>
      <c r="AT219" s="87">
        <v>0</v>
      </c>
      <c r="AU219" s="87"/>
      <c r="AV219" s="87"/>
      <c r="AW219" s="87"/>
      <c r="AX219" s="87"/>
      <c r="AY219" s="87"/>
      <c r="AZ219" s="87"/>
      <c r="BA219" s="87"/>
      <c r="BB219" s="87"/>
      <c r="BC219">
        <v>10</v>
      </c>
      <c r="BD219" s="86" t="str">
        <f>REPLACE(INDEX(GroupVertices[Group],MATCH(Edges[[#This Row],[Vertex 1]],GroupVertices[Vertex],0)),1,1,"")</f>
        <v>3</v>
      </c>
      <c r="BE219" s="86" t="str">
        <f>REPLACE(INDEX(GroupVertices[Group],MATCH(Edges[[#This Row],[Vertex 2]],GroupVertices[Vertex],0)),1,1,"")</f>
        <v>3</v>
      </c>
      <c r="BF219" s="48">
        <v>0</v>
      </c>
      <c r="BG219" s="49">
        <v>0</v>
      </c>
      <c r="BH219" s="48">
        <v>0</v>
      </c>
      <c r="BI219" s="49">
        <v>0</v>
      </c>
      <c r="BJ219" s="48">
        <v>0</v>
      </c>
      <c r="BK219" s="49">
        <v>0</v>
      </c>
      <c r="BL219" s="48">
        <v>31</v>
      </c>
      <c r="BM219" s="49">
        <v>100</v>
      </c>
      <c r="BN219" s="48">
        <v>31</v>
      </c>
    </row>
    <row r="220" spans="1:66" ht="15">
      <c r="A220" s="65" t="s">
        <v>347</v>
      </c>
      <c r="B220" s="65" t="s">
        <v>347</v>
      </c>
      <c r="C220" s="66" t="s">
        <v>4027</v>
      </c>
      <c r="D220" s="67">
        <v>8.727272727272727</v>
      </c>
      <c r="E220" s="66" t="s">
        <v>136</v>
      </c>
      <c r="F220" s="69">
        <v>22.64</v>
      </c>
      <c r="G220" s="66"/>
      <c r="H220" s="70"/>
      <c r="I220" s="71"/>
      <c r="J220" s="71"/>
      <c r="K220" s="34" t="s">
        <v>65</v>
      </c>
      <c r="L220" s="72">
        <v>220</v>
      </c>
      <c r="M220" s="72"/>
      <c r="N220" s="73"/>
      <c r="O220" s="87" t="s">
        <v>197</v>
      </c>
      <c r="P220" s="90">
        <v>43689.095138888886</v>
      </c>
      <c r="Q220" s="87" t="s">
        <v>529</v>
      </c>
      <c r="R220" s="92" t="s">
        <v>621</v>
      </c>
      <c r="S220" s="87" t="s">
        <v>656</v>
      </c>
      <c r="T220" s="87"/>
      <c r="U220" s="87"/>
      <c r="V220" s="92" t="s">
        <v>783</v>
      </c>
      <c r="W220" s="90">
        <v>43689.095138888886</v>
      </c>
      <c r="X220" s="96">
        <v>43689</v>
      </c>
      <c r="Y220" s="99" t="s">
        <v>935</v>
      </c>
      <c r="Z220" s="92" t="s">
        <v>1173</v>
      </c>
      <c r="AA220" s="87"/>
      <c r="AB220" s="87"/>
      <c r="AC220" s="99" t="s">
        <v>1419</v>
      </c>
      <c r="AD220" s="87"/>
      <c r="AE220" s="87" t="b">
        <v>0</v>
      </c>
      <c r="AF220" s="87">
        <v>1</v>
      </c>
      <c r="AG220" s="99" t="s">
        <v>1564</v>
      </c>
      <c r="AH220" s="87" t="b">
        <v>0</v>
      </c>
      <c r="AI220" s="87" t="s">
        <v>1599</v>
      </c>
      <c r="AJ220" s="87"/>
      <c r="AK220" s="99" t="s">
        <v>1564</v>
      </c>
      <c r="AL220" s="87" t="b">
        <v>0</v>
      </c>
      <c r="AM220" s="87">
        <v>0</v>
      </c>
      <c r="AN220" s="99" t="s">
        <v>1564</v>
      </c>
      <c r="AO220" s="87" t="s">
        <v>1613</v>
      </c>
      <c r="AP220" s="87" t="b">
        <v>0</v>
      </c>
      <c r="AQ220" s="99" t="s">
        <v>1419</v>
      </c>
      <c r="AR220" s="87" t="s">
        <v>197</v>
      </c>
      <c r="AS220" s="87">
        <v>0</v>
      </c>
      <c r="AT220" s="87">
        <v>0</v>
      </c>
      <c r="AU220" s="87"/>
      <c r="AV220" s="87"/>
      <c r="AW220" s="87"/>
      <c r="AX220" s="87"/>
      <c r="AY220" s="87"/>
      <c r="AZ220" s="87"/>
      <c r="BA220" s="87"/>
      <c r="BB220" s="87"/>
      <c r="BC220">
        <v>10</v>
      </c>
      <c r="BD220" s="86" t="str">
        <f>REPLACE(INDEX(GroupVertices[Group],MATCH(Edges[[#This Row],[Vertex 1]],GroupVertices[Vertex],0)),1,1,"")</f>
        <v>3</v>
      </c>
      <c r="BE220" s="86" t="str">
        <f>REPLACE(INDEX(GroupVertices[Group],MATCH(Edges[[#This Row],[Vertex 2]],GroupVertices[Vertex],0)),1,1,"")</f>
        <v>3</v>
      </c>
      <c r="BF220" s="48">
        <v>0</v>
      </c>
      <c r="BG220" s="49">
        <v>0</v>
      </c>
      <c r="BH220" s="48">
        <v>0</v>
      </c>
      <c r="BI220" s="49">
        <v>0</v>
      </c>
      <c r="BJ220" s="48">
        <v>0</v>
      </c>
      <c r="BK220" s="49">
        <v>0</v>
      </c>
      <c r="BL220" s="48">
        <v>20</v>
      </c>
      <c r="BM220" s="49">
        <v>100</v>
      </c>
      <c r="BN220" s="48">
        <v>20</v>
      </c>
    </row>
    <row r="221" spans="1:66" ht="15">
      <c r="A221" s="65" t="s">
        <v>347</v>
      </c>
      <c r="B221" s="65" t="s">
        <v>347</v>
      </c>
      <c r="C221" s="66" t="s">
        <v>4027</v>
      </c>
      <c r="D221" s="67">
        <v>8.727272727272727</v>
      </c>
      <c r="E221" s="66" t="s">
        <v>136</v>
      </c>
      <c r="F221" s="69">
        <v>22.64</v>
      </c>
      <c r="G221" s="66"/>
      <c r="H221" s="70"/>
      <c r="I221" s="71"/>
      <c r="J221" s="71"/>
      <c r="K221" s="34" t="s">
        <v>65</v>
      </c>
      <c r="L221" s="72">
        <v>221</v>
      </c>
      <c r="M221" s="72"/>
      <c r="N221" s="73"/>
      <c r="O221" s="87" t="s">
        <v>197</v>
      </c>
      <c r="P221" s="90">
        <v>43689.74101851852</v>
      </c>
      <c r="Q221" s="87" t="s">
        <v>530</v>
      </c>
      <c r="R221" s="87"/>
      <c r="S221" s="87"/>
      <c r="T221" s="87"/>
      <c r="U221" s="87"/>
      <c r="V221" s="92" t="s">
        <v>783</v>
      </c>
      <c r="W221" s="90">
        <v>43689.74101851852</v>
      </c>
      <c r="X221" s="96">
        <v>43689</v>
      </c>
      <c r="Y221" s="99" t="s">
        <v>934</v>
      </c>
      <c r="Z221" s="92" t="s">
        <v>1174</v>
      </c>
      <c r="AA221" s="87"/>
      <c r="AB221" s="87"/>
      <c r="AC221" s="99" t="s">
        <v>1420</v>
      </c>
      <c r="AD221" s="87"/>
      <c r="AE221" s="87" t="b">
        <v>0</v>
      </c>
      <c r="AF221" s="87">
        <v>0</v>
      </c>
      <c r="AG221" s="99" t="s">
        <v>1564</v>
      </c>
      <c r="AH221" s="87" t="b">
        <v>0</v>
      </c>
      <c r="AI221" s="87" t="s">
        <v>1599</v>
      </c>
      <c r="AJ221" s="87"/>
      <c r="AK221" s="99" t="s">
        <v>1564</v>
      </c>
      <c r="AL221" s="87" t="b">
        <v>0</v>
      </c>
      <c r="AM221" s="87">
        <v>0</v>
      </c>
      <c r="AN221" s="99" t="s">
        <v>1564</v>
      </c>
      <c r="AO221" s="87" t="s">
        <v>1613</v>
      </c>
      <c r="AP221" s="87" t="b">
        <v>0</v>
      </c>
      <c r="AQ221" s="99" t="s">
        <v>1420</v>
      </c>
      <c r="AR221" s="87" t="s">
        <v>197</v>
      </c>
      <c r="AS221" s="87">
        <v>0</v>
      </c>
      <c r="AT221" s="87">
        <v>0</v>
      </c>
      <c r="AU221" s="87"/>
      <c r="AV221" s="87"/>
      <c r="AW221" s="87"/>
      <c r="AX221" s="87"/>
      <c r="AY221" s="87"/>
      <c r="AZ221" s="87"/>
      <c r="BA221" s="87"/>
      <c r="BB221" s="87"/>
      <c r="BC221">
        <v>10</v>
      </c>
      <c r="BD221" s="86" t="str">
        <f>REPLACE(INDEX(GroupVertices[Group],MATCH(Edges[[#This Row],[Vertex 1]],GroupVertices[Vertex],0)),1,1,"")</f>
        <v>3</v>
      </c>
      <c r="BE221" s="86" t="str">
        <f>REPLACE(INDEX(GroupVertices[Group],MATCH(Edges[[#This Row],[Vertex 2]],GroupVertices[Vertex],0)),1,1,"")</f>
        <v>3</v>
      </c>
      <c r="BF221" s="48">
        <v>0</v>
      </c>
      <c r="BG221" s="49">
        <v>0</v>
      </c>
      <c r="BH221" s="48">
        <v>0</v>
      </c>
      <c r="BI221" s="49">
        <v>0</v>
      </c>
      <c r="BJ221" s="48">
        <v>0</v>
      </c>
      <c r="BK221" s="49">
        <v>0</v>
      </c>
      <c r="BL221" s="48">
        <v>31</v>
      </c>
      <c r="BM221" s="49">
        <v>100</v>
      </c>
      <c r="BN221" s="48">
        <v>31</v>
      </c>
    </row>
    <row r="222" spans="1:66" ht="15">
      <c r="A222" s="65" t="s">
        <v>347</v>
      </c>
      <c r="B222" s="65" t="s">
        <v>347</v>
      </c>
      <c r="C222" s="66" t="s">
        <v>4027</v>
      </c>
      <c r="D222" s="67">
        <v>8.727272727272727</v>
      </c>
      <c r="E222" s="66" t="s">
        <v>136</v>
      </c>
      <c r="F222" s="69">
        <v>22.64</v>
      </c>
      <c r="G222" s="66"/>
      <c r="H222" s="70"/>
      <c r="I222" s="71"/>
      <c r="J222" s="71"/>
      <c r="K222" s="34" t="s">
        <v>65</v>
      </c>
      <c r="L222" s="72">
        <v>222</v>
      </c>
      <c r="M222" s="72"/>
      <c r="N222" s="73"/>
      <c r="O222" s="87" t="s">
        <v>197</v>
      </c>
      <c r="P222" s="90">
        <v>43690.741006944445</v>
      </c>
      <c r="Q222" s="87" t="s">
        <v>531</v>
      </c>
      <c r="R222" s="87"/>
      <c r="S222" s="87"/>
      <c r="T222" s="87"/>
      <c r="U222" s="87"/>
      <c r="V222" s="92" t="s">
        <v>783</v>
      </c>
      <c r="W222" s="90">
        <v>43690.741006944445</v>
      </c>
      <c r="X222" s="96">
        <v>43690</v>
      </c>
      <c r="Y222" s="99" t="s">
        <v>933</v>
      </c>
      <c r="Z222" s="92" t="s">
        <v>1175</v>
      </c>
      <c r="AA222" s="87"/>
      <c r="AB222" s="87"/>
      <c r="AC222" s="99" t="s">
        <v>1421</v>
      </c>
      <c r="AD222" s="87"/>
      <c r="AE222" s="87" t="b">
        <v>0</v>
      </c>
      <c r="AF222" s="87">
        <v>0</v>
      </c>
      <c r="AG222" s="99" t="s">
        <v>1564</v>
      </c>
      <c r="AH222" s="87" t="b">
        <v>0</v>
      </c>
      <c r="AI222" s="87" t="s">
        <v>1599</v>
      </c>
      <c r="AJ222" s="87"/>
      <c r="AK222" s="99" t="s">
        <v>1564</v>
      </c>
      <c r="AL222" s="87" t="b">
        <v>0</v>
      </c>
      <c r="AM222" s="87">
        <v>0</v>
      </c>
      <c r="AN222" s="99" t="s">
        <v>1564</v>
      </c>
      <c r="AO222" s="87" t="s">
        <v>1613</v>
      </c>
      <c r="AP222" s="87" t="b">
        <v>0</v>
      </c>
      <c r="AQ222" s="99" t="s">
        <v>1421</v>
      </c>
      <c r="AR222" s="87" t="s">
        <v>197</v>
      </c>
      <c r="AS222" s="87">
        <v>0</v>
      </c>
      <c r="AT222" s="87">
        <v>0</v>
      </c>
      <c r="AU222" s="87"/>
      <c r="AV222" s="87"/>
      <c r="AW222" s="87"/>
      <c r="AX222" s="87"/>
      <c r="AY222" s="87"/>
      <c r="AZ222" s="87"/>
      <c r="BA222" s="87"/>
      <c r="BB222" s="87"/>
      <c r="BC222">
        <v>10</v>
      </c>
      <c r="BD222" s="86" t="str">
        <f>REPLACE(INDEX(GroupVertices[Group],MATCH(Edges[[#This Row],[Vertex 1]],GroupVertices[Vertex],0)),1,1,"")</f>
        <v>3</v>
      </c>
      <c r="BE222" s="86" t="str">
        <f>REPLACE(INDEX(GroupVertices[Group],MATCH(Edges[[#This Row],[Vertex 2]],GroupVertices[Vertex],0)),1,1,"")</f>
        <v>3</v>
      </c>
      <c r="BF222" s="48">
        <v>0</v>
      </c>
      <c r="BG222" s="49">
        <v>0</v>
      </c>
      <c r="BH222" s="48">
        <v>0</v>
      </c>
      <c r="BI222" s="49">
        <v>0</v>
      </c>
      <c r="BJ222" s="48">
        <v>0</v>
      </c>
      <c r="BK222" s="49">
        <v>0</v>
      </c>
      <c r="BL222" s="48">
        <v>31</v>
      </c>
      <c r="BM222" s="49">
        <v>100</v>
      </c>
      <c r="BN222" s="48">
        <v>31</v>
      </c>
    </row>
    <row r="223" spans="1:66" ht="15">
      <c r="A223" s="65" t="s">
        <v>347</v>
      </c>
      <c r="B223" s="65" t="s">
        <v>347</v>
      </c>
      <c r="C223" s="66" t="s">
        <v>4027</v>
      </c>
      <c r="D223" s="67">
        <v>8.727272727272727</v>
      </c>
      <c r="E223" s="66" t="s">
        <v>136</v>
      </c>
      <c r="F223" s="69">
        <v>22.64</v>
      </c>
      <c r="G223" s="66"/>
      <c r="H223" s="70"/>
      <c r="I223" s="71"/>
      <c r="J223" s="71"/>
      <c r="K223" s="34" t="s">
        <v>65</v>
      </c>
      <c r="L223" s="72">
        <v>223</v>
      </c>
      <c r="M223" s="72"/>
      <c r="N223" s="73"/>
      <c r="O223" s="87" t="s">
        <v>197</v>
      </c>
      <c r="P223" s="90">
        <v>43691.74101851852</v>
      </c>
      <c r="Q223" s="87" t="s">
        <v>532</v>
      </c>
      <c r="R223" s="87"/>
      <c r="S223" s="87"/>
      <c r="T223" s="87"/>
      <c r="U223" s="87"/>
      <c r="V223" s="92" t="s">
        <v>783</v>
      </c>
      <c r="W223" s="90">
        <v>43691.74101851852</v>
      </c>
      <c r="X223" s="96">
        <v>43691</v>
      </c>
      <c r="Y223" s="99" t="s">
        <v>934</v>
      </c>
      <c r="Z223" s="92" t="s">
        <v>1176</v>
      </c>
      <c r="AA223" s="87"/>
      <c r="AB223" s="87"/>
      <c r="AC223" s="99" t="s">
        <v>1422</v>
      </c>
      <c r="AD223" s="87"/>
      <c r="AE223" s="87" t="b">
        <v>0</v>
      </c>
      <c r="AF223" s="87">
        <v>1</v>
      </c>
      <c r="AG223" s="99" t="s">
        <v>1564</v>
      </c>
      <c r="AH223" s="87" t="b">
        <v>0</v>
      </c>
      <c r="AI223" s="87" t="s">
        <v>1599</v>
      </c>
      <c r="AJ223" s="87"/>
      <c r="AK223" s="99" t="s">
        <v>1564</v>
      </c>
      <c r="AL223" s="87" t="b">
        <v>0</v>
      </c>
      <c r="AM223" s="87">
        <v>0</v>
      </c>
      <c r="AN223" s="99" t="s">
        <v>1564</v>
      </c>
      <c r="AO223" s="87" t="s">
        <v>1613</v>
      </c>
      <c r="AP223" s="87" t="b">
        <v>0</v>
      </c>
      <c r="AQ223" s="99" t="s">
        <v>1422</v>
      </c>
      <c r="AR223" s="87" t="s">
        <v>197</v>
      </c>
      <c r="AS223" s="87">
        <v>0</v>
      </c>
      <c r="AT223" s="87">
        <v>0</v>
      </c>
      <c r="AU223" s="87"/>
      <c r="AV223" s="87"/>
      <c r="AW223" s="87"/>
      <c r="AX223" s="87"/>
      <c r="AY223" s="87"/>
      <c r="AZ223" s="87"/>
      <c r="BA223" s="87"/>
      <c r="BB223" s="87"/>
      <c r="BC223">
        <v>10</v>
      </c>
      <c r="BD223" s="86" t="str">
        <f>REPLACE(INDEX(GroupVertices[Group],MATCH(Edges[[#This Row],[Vertex 1]],GroupVertices[Vertex],0)),1,1,"")</f>
        <v>3</v>
      </c>
      <c r="BE223" s="86" t="str">
        <f>REPLACE(INDEX(GroupVertices[Group],MATCH(Edges[[#This Row],[Vertex 2]],GroupVertices[Vertex],0)),1,1,"")</f>
        <v>3</v>
      </c>
      <c r="BF223" s="48">
        <v>0</v>
      </c>
      <c r="BG223" s="49">
        <v>0</v>
      </c>
      <c r="BH223" s="48">
        <v>0</v>
      </c>
      <c r="BI223" s="49">
        <v>0</v>
      </c>
      <c r="BJ223" s="48">
        <v>0</v>
      </c>
      <c r="BK223" s="49">
        <v>0</v>
      </c>
      <c r="BL223" s="48">
        <v>31</v>
      </c>
      <c r="BM223" s="49">
        <v>100</v>
      </c>
      <c r="BN223" s="48">
        <v>31</v>
      </c>
    </row>
    <row r="224" spans="1:66" ht="15">
      <c r="A224" s="65" t="s">
        <v>347</v>
      </c>
      <c r="B224" s="65" t="s">
        <v>347</v>
      </c>
      <c r="C224" s="66" t="s">
        <v>4027</v>
      </c>
      <c r="D224" s="67">
        <v>8.727272727272727</v>
      </c>
      <c r="E224" s="66" t="s">
        <v>136</v>
      </c>
      <c r="F224" s="69">
        <v>22.64</v>
      </c>
      <c r="G224" s="66"/>
      <c r="H224" s="70"/>
      <c r="I224" s="71"/>
      <c r="J224" s="71"/>
      <c r="K224" s="34" t="s">
        <v>65</v>
      </c>
      <c r="L224" s="72">
        <v>224</v>
      </c>
      <c r="M224" s="72"/>
      <c r="N224" s="73"/>
      <c r="O224" s="87" t="s">
        <v>197</v>
      </c>
      <c r="P224" s="90">
        <v>43692.74103009259</v>
      </c>
      <c r="Q224" s="87" t="s">
        <v>533</v>
      </c>
      <c r="R224" s="87"/>
      <c r="S224" s="87"/>
      <c r="T224" s="87"/>
      <c r="U224" s="87"/>
      <c r="V224" s="92" t="s">
        <v>783</v>
      </c>
      <c r="W224" s="90">
        <v>43692.74103009259</v>
      </c>
      <c r="X224" s="96">
        <v>43692</v>
      </c>
      <c r="Y224" s="99" t="s">
        <v>936</v>
      </c>
      <c r="Z224" s="92" t="s">
        <v>1177</v>
      </c>
      <c r="AA224" s="87"/>
      <c r="AB224" s="87"/>
      <c r="AC224" s="99" t="s">
        <v>1423</v>
      </c>
      <c r="AD224" s="87"/>
      <c r="AE224" s="87" t="b">
        <v>0</v>
      </c>
      <c r="AF224" s="87">
        <v>0</v>
      </c>
      <c r="AG224" s="99" t="s">
        <v>1564</v>
      </c>
      <c r="AH224" s="87" t="b">
        <v>0</v>
      </c>
      <c r="AI224" s="87" t="s">
        <v>1599</v>
      </c>
      <c r="AJ224" s="87"/>
      <c r="AK224" s="99" t="s">
        <v>1564</v>
      </c>
      <c r="AL224" s="87" t="b">
        <v>0</v>
      </c>
      <c r="AM224" s="87">
        <v>0</v>
      </c>
      <c r="AN224" s="99" t="s">
        <v>1564</v>
      </c>
      <c r="AO224" s="87" t="s">
        <v>1613</v>
      </c>
      <c r="AP224" s="87" t="b">
        <v>0</v>
      </c>
      <c r="AQ224" s="99" t="s">
        <v>1423</v>
      </c>
      <c r="AR224" s="87" t="s">
        <v>197</v>
      </c>
      <c r="AS224" s="87">
        <v>0</v>
      </c>
      <c r="AT224" s="87">
        <v>0</v>
      </c>
      <c r="AU224" s="87"/>
      <c r="AV224" s="87"/>
      <c r="AW224" s="87"/>
      <c r="AX224" s="87"/>
      <c r="AY224" s="87"/>
      <c r="AZ224" s="87"/>
      <c r="BA224" s="87"/>
      <c r="BB224" s="87"/>
      <c r="BC224">
        <v>10</v>
      </c>
      <c r="BD224" s="86" t="str">
        <f>REPLACE(INDEX(GroupVertices[Group],MATCH(Edges[[#This Row],[Vertex 1]],GroupVertices[Vertex],0)),1,1,"")</f>
        <v>3</v>
      </c>
      <c r="BE224" s="86" t="str">
        <f>REPLACE(INDEX(GroupVertices[Group],MATCH(Edges[[#This Row],[Vertex 2]],GroupVertices[Vertex],0)),1,1,"")</f>
        <v>3</v>
      </c>
      <c r="BF224" s="48">
        <v>0</v>
      </c>
      <c r="BG224" s="49">
        <v>0</v>
      </c>
      <c r="BH224" s="48">
        <v>0</v>
      </c>
      <c r="BI224" s="49">
        <v>0</v>
      </c>
      <c r="BJ224" s="48">
        <v>0</v>
      </c>
      <c r="BK224" s="49">
        <v>0</v>
      </c>
      <c r="BL224" s="48">
        <v>31</v>
      </c>
      <c r="BM224" s="49">
        <v>100</v>
      </c>
      <c r="BN224" s="48">
        <v>31</v>
      </c>
    </row>
    <row r="225" spans="1:66" ht="15">
      <c r="A225" s="65" t="s">
        <v>347</v>
      </c>
      <c r="B225" s="65" t="s">
        <v>347</v>
      </c>
      <c r="C225" s="66" t="s">
        <v>4027</v>
      </c>
      <c r="D225" s="67">
        <v>8.727272727272727</v>
      </c>
      <c r="E225" s="66" t="s">
        <v>136</v>
      </c>
      <c r="F225" s="69">
        <v>22.64</v>
      </c>
      <c r="G225" s="66"/>
      <c r="H225" s="70"/>
      <c r="I225" s="71"/>
      <c r="J225" s="71"/>
      <c r="K225" s="34" t="s">
        <v>65</v>
      </c>
      <c r="L225" s="72">
        <v>225</v>
      </c>
      <c r="M225" s="72"/>
      <c r="N225" s="73"/>
      <c r="O225" s="87" t="s">
        <v>197</v>
      </c>
      <c r="P225" s="90">
        <v>43693.741006944445</v>
      </c>
      <c r="Q225" s="87" t="s">
        <v>534</v>
      </c>
      <c r="R225" s="87"/>
      <c r="S225" s="87"/>
      <c r="T225" s="87"/>
      <c r="U225" s="87"/>
      <c r="V225" s="92" t="s">
        <v>783</v>
      </c>
      <c r="W225" s="90">
        <v>43693.741006944445</v>
      </c>
      <c r="X225" s="96">
        <v>43693</v>
      </c>
      <c r="Y225" s="99" t="s">
        <v>933</v>
      </c>
      <c r="Z225" s="92" t="s">
        <v>1178</v>
      </c>
      <c r="AA225" s="87"/>
      <c r="AB225" s="87"/>
      <c r="AC225" s="99" t="s">
        <v>1424</v>
      </c>
      <c r="AD225" s="87"/>
      <c r="AE225" s="87" t="b">
        <v>0</v>
      </c>
      <c r="AF225" s="87">
        <v>0</v>
      </c>
      <c r="AG225" s="99" t="s">
        <v>1564</v>
      </c>
      <c r="AH225" s="87" t="b">
        <v>0</v>
      </c>
      <c r="AI225" s="87" t="s">
        <v>1599</v>
      </c>
      <c r="AJ225" s="87"/>
      <c r="AK225" s="99" t="s">
        <v>1564</v>
      </c>
      <c r="AL225" s="87" t="b">
        <v>0</v>
      </c>
      <c r="AM225" s="87">
        <v>0</v>
      </c>
      <c r="AN225" s="99" t="s">
        <v>1564</v>
      </c>
      <c r="AO225" s="87" t="s">
        <v>1613</v>
      </c>
      <c r="AP225" s="87" t="b">
        <v>0</v>
      </c>
      <c r="AQ225" s="99" t="s">
        <v>1424</v>
      </c>
      <c r="AR225" s="87" t="s">
        <v>197</v>
      </c>
      <c r="AS225" s="87">
        <v>0</v>
      </c>
      <c r="AT225" s="87">
        <v>0</v>
      </c>
      <c r="AU225" s="87"/>
      <c r="AV225" s="87"/>
      <c r="AW225" s="87"/>
      <c r="AX225" s="87"/>
      <c r="AY225" s="87"/>
      <c r="AZ225" s="87"/>
      <c r="BA225" s="87"/>
      <c r="BB225" s="87"/>
      <c r="BC225">
        <v>10</v>
      </c>
      <c r="BD225" s="86" t="str">
        <f>REPLACE(INDEX(GroupVertices[Group],MATCH(Edges[[#This Row],[Vertex 1]],GroupVertices[Vertex],0)),1,1,"")</f>
        <v>3</v>
      </c>
      <c r="BE225" s="86" t="str">
        <f>REPLACE(INDEX(GroupVertices[Group],MATCH(Edges[[#This Row],[Vertex 2]],GroupVertices[Vertex],0)),1,1,"")</f>
        <v>3</v>
      </c>
      <c r="BF225" s="48">
        <v>0</v>
      </c>
      <c r="BG225" s="49">
        <v>0</v>
      </c>
      <c r="BH225" s="48">
        <v>0</v>
      </c>
      <c r="BI225" s="49">
        <v>0</v>
      </c>
      <c r="BJ225" s="48">
        <v>0</v>
      </c>
      <c r="BK225" s="49">
        <v>0</v>
      </c>
      <c r="BL225" s="48">
        <v>31</v>
      </c>
      <c r="BM225" s="49">
        <v>100</v>
      </c>
      <c r="BN225" s="48">
        <v>31</v>
      </c>
    </row>
    <row r="226" spans="1:66" ht="15">
      <c r="A226" s="65" t="s">
        <v>347</v>
      </c>
      <c r="B226" s="65" t="s">
        <v>347</v>
      </c>
      <c r="C226" s="66" t="s">
        <v>4027</v>
      </c>
      <c r="D226" s="67">
        <v>8.727272727272727</v>
      </c>
      <c r="E226" s="66" t="s">
        <v>136</v>
      </c>
      <c r="F226" s="69">
        <v>22.64</v>
      </c>
      <c r="G226" s="66"/>
      <c r="H226" s="70"/>
      <c r="I226" s="71"/>
      <c r="J226" s="71"/>
      <c r="K226" s="34" t="s">
        <v>65</v>
      </c>
      <c r="L226" s="72">
        <v>226</v>
      </c>
      <c r="M226" s="72"/>
      <c r="N226" s="73"/>
      <c r="O226" s="87" t="s">
        <v>197</v>
      </c>
      <c r="P226" s="90">
        <v>43694.74101851852</v>
      </c>
      <c r="Q226" s="87" t="s">
        <v>535</v>
      </c>
      <c r="R226" s="87"/>
      <c r="S226" s="87"/>
      <c r="T226" s="87"/>
      <c r="U226" s="87"/>
      <c r="V226" s="92" t="s">
        <v>783</v>
      </c>
      <c r="W226" s="90">
        <v>43694.74101851852</v>
      </c>
      <c r="X226" s="96">
        <v>43694</v>
      </c>
      <c r="Y226" s="99" t="s">
        <v>934</v>
      </c>
      <c r="Z226" s="92" t="s">
        <v>1179</v>
      </c>
      <c r="AA226" s="87"/>
      <c r="AB226" s="87"/>
      <c r="AC226" s="99" t="s">
        <v>1425</v>
      </c>
      <c r="AD226" s="87"/>
      <c r="AE226" s="87" t="b">
        <v>0</v>
      </c>
      <c r="AF226" s="87">
        <v>1</v>
      </c>
      <c r="AG226" s="99" t="s">
        <v>1564</v>
      </c>
      <c r="AH226" s="87" t="b">
        <v>0</v>
      </c>
      <c r="AI226" s="87" t="s">
        <v>1599</v>
      </c>
      <c r="AJ226" s="87"/>
      <c r="AK226" s="99" t="s">
        <v>1564</v>
      </c>
      <c r="AL226" s="87" t="b">
        <v>0</v>
      </c>
      <c r="AM226" s="87">
        <v>0</v>
      </c>
      <c r="AN226" s="99" t="s">
        <v>1564</v>
      </c>
      <c r="AO226" s="87" t="s">
        <v>1613</v>
      </c>
      <c r="AP226" s="87" t="b">
        <v>0</v>
      </c>
      <c r="AQ226" s="99" t="s">
        <v>1425</v>
      </c>
      <c r="AR226" s="87" t="s">
        <v>197</v>
      </c>
      <c r="AS226" s="87">
        <v>0</v>
      </c>
      <c r="AT226" s="87">
        <v>0</v>
      </c>
      <c r="AU226" s="87"/>
      <c r="AV226" s="87"/>
      <c r="AW226" s="87"/>
      <c r="AX226" s="87"/>
      <c r="AY226" s="87"/>
      <c r="AZ226" s="87"/>
      <c r="BA226" s="87"/>
      <c r="BB226" s="87"/>
      <c r="BC226">
        <v>10</v>
      </c>
      <c r="BD226" s="86" t="str">
        <f>REPLACE(INDEX(GroupVertices[Group],MATCH(Edges[[#This Row],[Vertex 1]],GroupVertices[Vertex],0)),1,1,"")</f>
        <v>3</v>
      </c>
      <c r="BE226" s="86" t="str">
        <f>REPLACE(INDEX(GroupVertices[Group],MATCH(Edges[[#This Row],[Vertex 2]],GroupVertices[Vertex],0)),1,1,"")</f>
        <v>3</v>
      </c>
      <c r="BF226" s="48">
        <v>0</v>
      </c>
      <c r="BG226" s="49">
        <v>0</v>
      </c>
      <c r="BH226" s="48">
        <v>0</v>
      </c>
      <c r="BI226" s="49">
        <v>0</v>
      </c>
      <c r="BJ226" s="48">
        <v>0</v>
      </c>
      <c r="BK226" s="49">
        <v>0</v>
      </c>
      <c r="BL226" s="48">
        <v>31</v>
      </c>
      <c r="BM226" s="49">
        <v>100</v>
      </c>
      <c r="BN226" s="48">
        <v>31</v>
      </c>
    </row>
    <row r="227" spans="1:66" ht="15">
      <c r="A227" s="65" t="s">
        <v>348</v>
      </c>
      <c r="B227" s="65" t="s">
        <v>348</v>
      </c>
      <c r="C227" s="66" t="s">
        <v>4028</v>
      </c>
      <c r="D227" s="67">
        <v>10</v>
      </c>
      <c r="E227" s="66" t="s">
        <v>136</v>
      </c>
      <c r="F227" s="69">
        <v>11.2</v>
      </c>
      <c r="G227" s="66"/>
      <c r="H227" s="70"/>
      <c r="I227" s="71"/>
      <c r="J227" s="71"/>
      <c r="K227" s="34" t="s">
        <v>65</v>
      </c>
      <c r="L227" s="72">
        <v>227</v>
      </c>
      <c r="M227" s="72"/>
      <c r="N227" s="73"/>
      <c r="O227" s="87" t="s">
        <v>197</v>
      </c>
      <c r="P227" s="90">
        <v>43686.758784722224</v>
      </c>
      <c r="Q227" s="92" t="s">
        <v>536</v>
      </c>
      <c r="R227" s="92" t="s">
        <v>622</v>
      </c>
      <c r="S227" s="87" t="s">
        <v>647</v>
      </c>
      <c r="T227" s="87"/>
      <c r="U227" s="87"/>
      <c r="V227" s="92" t="s">
        <v>784</v>
      </c>
      <c r="W227" s="90">
        <v>43686.758784722224</v>
      </c>
      <c r="X227" s="96">
        <v>43686</v>
      </c>
      <c r="Y227" s="99" t="s">
        <v>937</v>
      </c>
      <c r="Z227" s="92" t="s">
        <v>1180</v>
      </c>
      <c r="AA227" s="87"/>
      <c r="AB227" s="87"/>
      <c r="AC227" s="99" t="s">
        <v>1426</v>
      </c>
      <c r="AD227" s="87"/>
      <c r="AE227" s="87" t="b">
        <v>0</v>
      </c>
      <c r="AF227" s="87">
        <v>0</v>
      </c>
      <c r="AG227" s="99" t="s">
        <v>1564</v>
      </c>
      <c r="AH227" s="87" t="b">
        <v>0</v>
      </c>
      <c r="AI227" s="87" t="s">
        <v>1601</v>
      </c>
      <c r="AJ227" s="87"/>
      <c r="AK227" s="99" t="s">
        <v>1564</v>
      </c>
      <c r="AL227" s="87" t="b">
        <v>0</v>
      </c>
      <c r="AM227" s="87">
        <v>0</v>
      </c>
      <c r="AN227" s="99" t="s">
        <v>1564</v>
      </c>
      <c r="AO227" s="87" t="s">
        <v>1604</v>
      </c>
      <c r="AP227" s="87" t="b">
        <v>0</v>
      </c>
      <c r="AQ227" s="99" t="s">
        <v>1426</v>
      </c>
      <c r="AR227" s="87" t="s">
        <v>197</v>
      </c>
      <c r="AS227" s="87">
        <v>0</v>
      </c>
      <c r="AT227" s="87">
        <v>0</v>
      </c>
      <c r="AU227" s="87"/>
      <c r="AV227" s="87"/>
      <c r="AW227" s="87"/>
      <c r="AX227" s="87"/>
      <c r="AY227" s="87"/>
      <c r="AZ227" s="87"/>
      <c r="BA227" s="87"/>
      <c r="BB227" s="87"/>
      <c r="BC227">
        <v>21</v>
      </c>
      <c r="BD227" s="86" t="str">
        <f>REPLACE(INDEX(GroupVertices[Group],MATCH(Edges[[#This Row],[Vertex 1]],GroupVertices[Vertex],0)),1,1,"")</f>
        <v>3</v>
      </c>
      <c r="BE227" s="86" t="str">
        <f>REPLACE(INDEX(GroupVertices[Group],MATCH(Edges[[#This Row],[Vertex 2]],GroupVertices[Vertex],0)),1,1,"")</f>
        <v>3</v>
      </c>
      <c r="BF227" s="48">
        <v>0</v>
      </c>
      <c r="BG227" s="49">
        <v>0</v>
      </c>
      <c r="BH227" s="48">
        <v>0</v>
      </c>
      <c r="BI227" s="49">
        <v>0</v>
      </c>
      <c r="BJ227" s="48">
        <v>0</v>
      </c>
      <c r="BK227" s="49">
        <v>0</v>
      </c>
      <c r="BL227" s="48">
        <v>0</v>
      </c>
      <c r="BM227" s="49">
        <v>0</v>
      </c>
      <c r="BN227" s="48">
        <v>0</v>
      </c>
    </row>
    <row r="228" spans="1:66" ht="15">
      <c r="A228" s="65" t="s">
        <v>348</v>
      </c>
      <c r="B228" s="65" t="s">
        <v>348</v>
      </c>
      <c r="C228" s="66" t="s">
        <v>4028</v>
      </c>
      <c r="D228" s="67">
        <v>10</v>
      </c>
      <c r="E228" s="66" t="s">
        <v>136</v>
      </c>
      <c r="F228" s="69">
        <v>11.2</v>
      </c>
      <c r="G228" s="66"/>
      <c r="H228" s="70"/>
      <c r="I228" s="71"/>
      <c r="J228" s="71"/>
      <c r="K228" s="34" t="s">
        <v>65</v>
      </c>
      <c r="L228" s="72">
        <v>228</v>
      </c>
      <c r="M228" s="72"/>
      <c r="N228" s="73"/>
      <c r="O228" s="87" t="s">
        <v>197</v>
      </c>
      <c r="P228" s="90">
        <v>43686.760104166664</v>
      </c>
      <c r="Q228" s="92" t="s">
        <v>537</v>
      </c>
      <c r="R228" s="92" t="s">
        <v>623</v>
      </c>
      <c r="S228" s="87" t="s">
        <v>647</v>
      </c>
      <c r="T228" s="87"/>
      <c r="U228" s="87"/>
      <c r="V228" s="92" t="s">
        <v>784</v>
      </c>
      <c r="W228" s="90">
        <v>43686.760104166664</v>
      </c>
      <c r="X228" s="96">
        <v>43686</v>
      </c>
      <c r="Y228" s="99" t="s">
        <v>938</v>
      </c>
      <c r="Z228" s="92" t="s">
        <v>1181</v>
      </c>
      <c r="AA228" s="87"/>
      <c r="AB228" s="87"/>
      <c r="AC228" s="99" t="s">
        <v>1427</v>
      </c>
      <c r="AD228" s="87"/>
      <c r="AE228" s="87" t="b">
        <v>0</v>
      </c>
      <c r="AF228" s="87">
        <v>0</v>
      </c>
      <c r="AG228" s="99" t="s">
        <v>1564</v>
      </c>
      <c r="AH228" s="87" t="b">
        <v>0</v>
      </c>
      <c r="AI228" s="87" t="s">
        <v>1601</v>
      </c>
      <c r="AJ228" s="87"/>
      <c r="AK228" s="99" t="s">
        <v>1564</v>
      </c>
      <c r="AL228" s="87" t="b">
        <v>0</v>
      </c>
      <c r="AM228" s="87">
        <v>0</v>
      </c>
      <c r="AN228" s="99" t="s">
        <v>1564</v>
      </c>
      <c r="AO228" s="87" t="s">
        <v>1604</v>
      </c>
      <c r="AP228" s="87" t="b">
        <v>0</v>
      </c>
      <c r="AQ228" s="99" t="s">
        <v>1427</v>
      </c>
      <c r="AR228" s="87" t="s">
        <v>197</v>
      </c>
      <c r="AS228" s="87">
        <v>0</v>
      </c>
      <c r="AT228" s="87">
        <v>0</v>
      </c>
      <c r="AU228" s="87"/>
      <c r="AV228" s="87"/>
      <c r="AW228" s="87"/>
      <c r="AX228" s="87"/>
      <c r="AY228" s="87"/>
      <c r="AZ228" s="87"/>
      <c r="BA228" s="87"/>
      <c r="BB228" s="87"/>
      <c r="BC228">
        <v>21</v>
      </c>
      <c r="BD228" s="86" t="str">
        <f>REPLACE(INDEX(GroupVertices[Group],MATCH(Edges[[#This Row],[Vertex 1]],GroupVertices[Vertex],0)),1,1,"")</f>
        <v>3</v>
      </c>
      <c r="BE228" s="86" t="str">
        <f>REPLACE(INDEX(GroupVertices[Group],MATCH(Edges[[#This Row],[Vertex 2]],GroupVertices[Vertex],0)),1,1,"")</f>
        <v>3</v>
      </c>
      <c r="BF228" s="48">
        <v>0</v>
      </c>
      <c r="BG228" s="49">
        <v>0</v>
      </c>
      <c r="BH228" s="48">
        <v>0</v>
      </c>
      <c r="BI228" s="49">
        <v>0</v>
      </c>
      <c r="BJ228" s="48">
        <v>0</v>
      </c>
      <c r="BK228" s="49">
        <v>0</v>
      </c>
      <c r="BL228" s="48">
        <v>0</v>
      </c>
      <c r="BM228" s="49">
        <v>0</v>
      </c>
      <c r="BN228" s="48">
        <v>0</v>
      </c>
    </row>
    <row r="229" spans="1:66" ht="15">
      <c r="A229" s="65" t="s">
        <v>348</v>
      </c>
      <c r="B229" s="65" t="s">
        <v>348</v>
      </c>
      <c r="C229" s="66" t="s">
        <v>4028</v>
      </c>
      <c r="D229" s="67">
        <v>10</v>
      </c>
      <c r="E229" s="66" t="s">
        <v>136</v>
      </c>
      <c r="F229" s="69">
        <v>11.2</v>
      </c>
      <c r="G229" s="66"/>
      <c r="H229" s="70"/>
      <c r="I229" s="71"/>
      <c r="J229" s="71"/>
      <c r="K229" s="34" t="s">
        <v>65</v>
      </c>
      <c r="L229" s="72">
        <v>229</v>
      </c>
      <c r="M229" s="72"/>
      <c r="N229" s="73"/>
      <c r="O229" s="87" t="s">
        <v>197</v>
      </c>
      <c r="P229" s="90">
        <v>43688.76290509259</v>
      </c>
      <c r="Q229" s="92" t="s">
        <v>538</v>
      </c>
      <c r="R229" s="92" t="s">
        <v>624</v>
      </c>
      <c r="S229" s="87" t="s">
        <v>647</v>
      </c>
      <c r="T229" s="87"/>
      <c r="U229" s="87"/>
      <c r="V229" s="92" t="s">
        <v>784</v>
      </c>
      <c r="W229" s="90">
        <v>43688.76290509259</v>
      </c>
      <c r="X229" s="96">
        <v>43688</v>
      </c>
      <c r="Y229" s="99" t="s">
        <v>939</v>
      </c>
      <c r="Z229" s="92" t="s">
        <v>1182</v>
      </c>
      <c r="AA229" s="87"/>
      <c r="AB229" s="87"/>
      <c r="AC229" s="99" t="s">
        <v>1428</v>
      </c>
      <c r="AD229" s="87"/>
      <c r="AE229" s="87" t="b">
        <v>0</v>
      </c>
      <c r="AF229" s="87">
        <v>0</v>
      </c>
      <c r="AG229" s="99" t="s">
        <v>1564</v>
      </c>
      <c r="AH229" s="87" t="b">
        <v>0</v>
      </c>
      <c r="AI229" s="87" t="s">
        <v>1601</v>
      </c>
      <c r="AJ229" s="87"/>
      <c r="AK229" s="99" t="s">
        <v>1564</v>
      </c>
      <c r="AL229" s="87" t="b">
        <v>0</v>
      </c>
      <c r="AM229" s="87">
        <v>0</v>
      </c>
      <c r="AN229" s="99" t="s">
        <v>1564</v>
      </c>
      <c r="AO229" s="87" t="s">
        <v>1604</v>
      </c>
      <c r="AP229" s="87" t="b">
        <v>0</v>
      </c>
      <c r="AQ229" s="99" t="s">
        <v>1428</v>
      </c>
      <c r="AR229" s="87" t="s">
        <v>197</v>
      </c>
      <c r="AS229" s="87">
        <v>0</v>
      </c>
      <c r="AT229" s="87">
        <v>0</v>
      </c>
      <c r="AU229" s="87"/>
      <c r="AV229" s="87"/>
      <c r="AW229" s="87"/>
      <c r="AX229" s="87"/>
      <c r="AY229" s="87"/>
      <c r="AZ229" s="87"/>
      <c r="BA229" s="87"/>
      <c r="BB229" s="87"/>
      <c r="BC229">
        <v>21</v>
      </c>
      <c r="BD229" s="86" t="str">
        <f>REPLACE(INDEX(GroupVertices[Group],MATCH(Edges[[#This Row],[Vertex 1]],GroupVertices[Vertex],0)),1,1,"")</f>
        <v>3</v>
      </c>
      <c r="BE229" s="86" t="str">
        <f>REPLACE(INDEX(GroupVertices[Group],MATCH(Edges[[#This Row],[Vertex 2]],GroupVertices[Vertex],0)),1,1,"")</f>
        <v>3</v>
      </c>
      <c r="BF229" s="48">
        <v>0</v>
      </c>
      <c r="BG229" s="49">
        <v>0</v>
      </c>
      <c r="BH229" s="48">
        <v>0</v>
      </c>
      <c r="BI229" s="49">
        <v>0</v>
      </c>
      <c r="BJ229" s="48">
        <v>0</v>
      </c>
      <c r="BK229" s="49">
        <v>0</v>
      </c>
      <c r="BL229" s="48">
        <v>0</v>
      </c>
      <c r="BM229" s="49">
        <v>0</v>
      </c>
      <c r="BN229" s="48">
        <v>0</v>
      </c>
    </row>
    <row r="230" spans="1:66" ht="15">
      <c r="A230" s="65" t="s">
        <v>348</v>
      </c>
      <c r="B230" s="65" t="s">
        <v>348</v>
      </c>
      <c r="C230" s="66" t="s">
        <v>4028</v>
      </c>
      <c r="D230" s="67">
        <v>10</v>
      </c>
      <c r="E230" s="66" t="s">
        <v>136</v>
      </c>
      <c r="F230" s="69">
        <v>11.2</v>
      </c>
      <c r="G230" s="66"/>
      <c r="H230" s="70"/>
      <c r="I230" s="71"/>
      <c r="J230" s="71"/>
      <c r="K230" s="34" t="s">
        <v>65</v>
      </c>
      <c r="L230" s="72">
        <v>230</v>
      </c>
      <c r="M230" s="72"/>
      <c r="N230" s="73"/>
      <c r="O230" s="87" t="s">
        <v>197</v>
      </c>
      <c r="P230" s="90">
        <v>43688.76511574074</v>
      </c>
      <c r="Q230" s="92" t="s">
        <v>539</v>
      </c>
      <c r="R230" s="92" t="s">
        <v>625</v>
      </c>
      <c r="S230" s="87" t="s">
        <v>647</v>
      </c>
      <c r="T230" s="87"/>
      <c r="U230" s="87"/>
      <c r="V230" s="92" t="s">
        <v>784</v>
      </c>
      <c r="W230" s="90">
        <v>43688.76511574074</v>
      </c>
      <c r="X230" s="96">
        <v>43688</v>
      </c>
      <c r="Y230" s="99" t="s">
        <v>940</v>
      </c>
      <c r="Z230" s="92" t="s">
        <v>1183</v>
      </c>
      <c r="AA230" s="87"/>
      <c r="AB230" s="87"/>
      <c r="AC230" s="99" t="s">
        <v>1429</v>
      </c>
      <c r="AD230" s="87"/>
      <c r="AE230" s="87" t="b">
        <v>0</v>
      </c>
      <c r="AF230" s="87">
        <v>0</v>
      </c>
      <c r="AG230" s="99" t="s">
        <v>1564</v>
      </c>
      <c r="AH230" s="87" t="b">
        <v>0</v>
      </c>
      <c r="AI230" s="87" t="s">
        <v>1601</v>
      </c>
      <c r="AJ230" s="87"/>
      <c r="AK230" s="99" t="s">
        <v>1564</v>
      </c>
      <c r="AL230" s="87" t="b">
        <v>0</v>
      </c>
      <c r="AM230" s="87">
        <v>0</v>
      </c>
      <c r="AN230" s="99" t="s">
        <v>1564</v>
      </c>
      <c r="AO230" s="87" t="s">
        <v>1604</v>
      </c>
      <c r="AP230" s="87" t="b">
        <v>0</v>
      </c>
      <c r="AQ230" s="99" t="s">
        <v>1429</v>
      </c>
      <c r="AR230" s="87" t="s">
        <v>197</v>
      </c>
      <c r="AS230" s="87">
        <v>0</v>
      </c>
      <c r="AT230" s="87">
        <v>0</v>
      </c>
      <c r="AU230" s="87"/>
      <c r="AV230" s="87"/>
      <c r="AW230" s="87"/>
      <c r="AX230" s="87"/>
      <c r="AY230" s="87"/>
      <c r="AZ230" s="87"/>
      <c r="BA230" s="87"/>
      <c r="BB230" s="87"/>
      <c r="BC230">
        <v>21</v>
      </c>
      <c r="BD230" s="86" t="str">
        <f>REPLACE(INDEX(GroupVertices[Group],MATCH(Edges[[#This Row],[Vertex 1]],GroupVertices[Vertex],0)),1,1,"")</f>
        <v>3</v>
      </c>
      <c r="BE230" s="86" t="str">
        <f>REPLACE(INDEX(GroupVertices[Group],MATCH(Edges[[#This Row],[Vertex 2]],GroupVertices[Vertex],0)),1,1,"")</f>
        <v>3</v>
      </c>
      <c r="BF230" s="48">
        <v>0</v>
      </c>
      <c r="BG230" s="49">
        <v>0</v>
      </c>
      <c r="BH230" s="48">
        <v>0</v>
      </c>
      <c r="BI230" s="49">
        <v>0</v>
      </c>
      <c r="BJ230" s="48">
        <v>0</v>
      </c>
      <c r="BK230" s="49">
        <v>0</v>
      </c>
      <c r="BL230" s="48">
        <v>0</v>
      </c>
      <c r="BM230" s="49">
        <v>0</v>
      </c>
      <c r="BN230" s="48">
        <v>0</v>
      </c>
    </row>
    <row r="231" spans="1:66" ht="15">
      <c r="A231" s="65" t="s">
        <v>348</v>
      </c>
      <c r="B231" s="65" t="s">
        <v>348</v>
      </c>
      <c r="C231" s="66" t="s">
        <v>4028</v>
      </c>
      <c r="D231" s="67">
        <v>10</v>
      </c>
      <c r="E231" s="66" t="s">
        <v>136</v>
      </c>
      <c r="F231" s="69">
        <v>11.2</v>
      </c>
      <c r="G231" s="66"/>
      <c r="H231" s="70"/>
      <c r="I231" s="71"/>
      <c r="J231" s="71"/>
      <c r="K231" s="34" t="s">
        <v>65</v>
      </c>
      <c r="L231" s="72">
        <v>231</v>
      </c>
      <c r="M231" s="72"/>
      <c r="N231" s="73"/>
      <c r="O231" s="87" t="s">
        <v>197</v>
      </c>
      <c r="P231" s="90">
        <v>43688.76824074074</v>
      </c>
      <c r="Q231" s="92" t="s">
        <v>540</v>
      </c>
      <c r="R231" s="92" t="s">
        <v>626</v>
      </c>
      <c r="S231" s="87" t="s">
        <v>647</v>
      </c>
      <c r="T231" s="87"/>
      <c r="U231" s="87"/>
      <c r="V231" s="92" t="s">
        <v>784</v>
      </c>
      <c r="W231" s="90">
        <v>43688.76824074074</v>
      </c>
      <c r="X231" s="96">
        <v>43688</v>
      </c>
      <c r="Y231" s="99" t="s">
        <v>941</v>
      </c>
      <c r="Z231" s="92" t="s">
        <v>1184</v>
      </c>
      <c r="AA231" s="87"/>
      <c r="AB231" s="87"/>
      <c r="AC231" s="99" t="s">
        <v>1430</v>
      </c>
      <c r="AD231" s="87"/>
      <c r="AE231" s="87" t="b">
        <v>0</v>
      </c>
      <c r="AF231" s="87">
        <v>0</v>
      </c>
      <c r="AG231" s="99" t="s">
        <v>1564</v>
      </c>
      <c r="AH231" s="87" t="b">
        <v>0</v>
      </c>
      <c r="AI231" s="87" t="s">
        <v>1601</v>
      </c>
      <c r="AJ231" s="87"/>
      <c r="AK231" s="99" t="s">
        <v>1564</v>
      </c>
      <c r="AL231" s="87" t="b">
        <v>0</v>
      </c>
      <c r="AM231" s="87">
        <v>0</v>
      </c>
      <c r="AN231" s="99" t="s">
        <v>1564</v>
      </c>
      <c r="AO231" s="87" t="s">
        <v>1604</v>
      </c>
      <c r="AP231" s="87" t="b">
        <v>0</v>
      </c>
      <c r="AQ231" s="99" t="s">
        <v>1430</v>
      </c>
      <c r="AR231" s="87" t="s">
        <v>197</v>
      </c>
      <c r="AS231" s="87">
        <v>0</v>
      </c>
      <c r="AT231" s="87">
        <v>0</v>
      </c>
      <c r="AU231" s="87"/>
      <c r="AV231" s="87"/>
      <c r="AW231" s="87"/>
      <c r="AX231" s="87"/>
      <c r="AY231" s="87"/>
      <c r="AZ231" s="87"/>
      <c r="BA231" s="87"/>
      <c r="BB231" s="87"/>
      <c r="BC231">
        <v>21</v>
      </c>
      <c r="BD231" s="86" t="str">
        <f>REPLACE(INDEX(GroupVertices[Group],MATCH(Edges[[#This Row],[Vertex 1]],GroupVertices[Vertex],0)),1,1,"")</f>
        <v>3</v>
      </c>
      <c r="BE231" s="86" t="str">
        <f>REPLACE(INDEX(GroupVertices[Group],MATCH(Edges[[#This Row],[Vertex 2]],GroupVertices[Vertex],0)),1,1,"")</f>
        <v>3</v>
      </c>
      <c r="BF231" s="48">
        <v>0</v>
      </c>
      <c r="BG231" s="49">
        <v>0</v>
      </c>
      <c r="BH231" s="48">
        <v>0</v>
      </c>
      <c r="BI231" s="49">
        <v>0</v>
      </c>
      <c r="BJ231" s="48">
        <v>0</v>
      </c>
      <c r="BK231" s="49">
        <v>0</v>
      </c>
      <c r="BL231" s="48">
        <v>0</v>
      </c>
      <c r="BM231" s="49">
        <v>0</v>
      </c>
      <c r="BN231" s="48">
        <v>0</v>
      </c>
    </row>
    <row r="232" spans="1:66" ht="15">
      <c r="A232" s="65" t="s">
        <v>348</v>
      </c>
      <c r="B232" s="65" t="s">
        <v>348</v>
      </c>
      <c r="C232" s="66" t="s">
        <v>4028</v>
      </c>
      <c r="D232" s="67">
        <v>10</v>
      </c>
      <c r="E232" s="66" t="s">
        <v>136</v>
      </c>
      <c r="F232" s="69">
        <v>11.2</v>
      </c>
      <c r="G232" s="66"/>
      <c r="H232" s="70"/>
      <c r="I232" s="71"/>
      <c r="J232" s="71"/>
      <c r="K232" s="34" t="s">
        <v>65</v>
      </c>
      <c r="L232" s="72">
        <v>232</v>
      </c>
      <c r="M232" s="72"/>
      <c r="N232" s="73"/>
      <c r="O232" s="87" t="s">
        <v>197</v>
      </c>
      <c r="P232" s="90">
        <v>43688.77103009259</v>
      </c>
      <c r="Q232" s="92" t="s">
        <v>541</v>
      </c>
      <c r="R232" s="92" t="s">
        <v>627</v>
      </c>
      <c r="S232" s="87" t="s">
        <v>647</v>
      </c>
      <c r="T232" s="87"/>
      <c r="U232" s="87"/>
      <c r="V232" s="92" t="s">
        <v>784</v>
      </c>
      <c r="W232" s="90">
        <v>43688.77103009259</v>
      </c>
      <c r="X232" s="96">
        <v>43688</v>
      </c>
      <c r="Y232" s="99" t="s">
        <v>942</v>
      </c>
      <c r="Z232" s="92" t="s">
        <v>1185</v>
      </c>
      <c r="AA232" s="87"/>
      <c r="AB232" s="87"/>
      <c r="AC232" s="99" t="s">
        <v>1431</v>
      </c>
      <c r="AD232" s="87"/>
      <c r="AE232" s="87" t="b">
        <v>0</v>
      </c>
      <c r="AF232" s="87">
        <v>0</v>
      </c>
      <c r="AG232" s="99" t="s">
        <v>1564</v>
      </c>
      <c r="AH232" s="87" t="b">
        <v>0</v>
      </c>
      <c r="AI232" s="87" t="s">
        <v>1601</v>
      </c>
      <c r="AJ232" s="87"/>
      <c r="AK232" s="99" t="s">
        <v>1564</v>
      </c>
      <c r="AL232" s="87" t="b">
        <v>0</v>
      </c>
      <c r="AM232" s="87">
        <v>0</v>
      </c>
      <c r="AN232" s="99" t="s">
        <v>1564</v>
      </c>
      <c r="AO232" s="87" t="s">
        <v>1604</v>
      </c>
      <c r="AP232" s="87" t="b">
        <v>0</v>
      </c>
      <c r="AQ232" s="99" t="s">
        <v>1431</v>
      </c>
      <c r="AR232" s="87" t="s">
        <v>197</v>
      </c>
      <c r="AS232" s="87">
        <v>0</v>
      </c>
      <c r="AT232" s="87">
        <v>0</v>
      </c>
      <c r="AU232" s="87"/>
      <c r="AV232" s="87"/>
      <c r="AW232" s="87"/>
      <c r="AX232" s="87"/>
      <c r="AY232" s="87"/>
      <c r="AZ232" s="87"/>
      <c r="BA232" s="87"/>
      <c r="BB232" s="87"/>
      <c r="BC232">
        <v>21</v>
      </c>
      <c r="BD232" s="86" t="str">
        <f>REPLACE(INDEX(GroupVertices[Group],MATCH(Edges[[#This Row],[Vertex 1]],GroupVertices[Vertex],0)),1,1,"")</f>
        <v>3</v>
      </c>
      <c r="BE232" s="86" t="str">
        <f>REPLACE(INDEX(GroupVertices[Group],MATCH(Edges[[#This Row],[Vertex 2]],GroupVertices[Vertex],0)),1,1,"")</f>
        <v>3</v>
      </c>
      <c r="BF232" s="48">
        <v>0</v>
      </c>
      <c r="BG232" s="49">
        <v>0</v>
      </c>
      <c r="BH232" s="48">
        <v>0</v>
      </c>
      <c r="BI232" s="49">
        <v>0</v>
      </c>
      <c r="BJ232" s="48">
        <v>0</v>
      </c>
      <c r="BK232" s="49">
        <v>0</v>
      </c>
      <c r="BL232" s="48">
        <v>0</v>
      </c>
      <c r="BM232" s="49">
        <v>0</v>
      </c>
      <c r="BN232" s="48">
        <v>0</v>
      </c>
    </row>
    <row r="233" spans="1:66" ht="15">
      <c r="A233" s="65" t="s">
        <v>348</v>
      </c>
      <c r="B233" s="65" t="s">
        <v>348</v>
      </c>
      <c r="C233" s="66" t="s">
        <v>4028</v>
      </c>
      <c r="D233" s="67">
        <v>10</v>
      </c>
      <c r="E233" s="66" t="s">
        <v>136</v>
      </c>
      <c r="F233" s="69">
        <v>11.2</v>
      </c>
      <c r="G233" s="66"/>
      <c r="H233" s="70"/>
      <c r="I233" s="71"/>
      <c r="J233" s="71"/>
      <c r="K233" s="34" t="s">
        <v>65</v>
      </c>
      <c r="L233" s="72">
        <v>233</v>
      </c>
      <c r="M233" s="72"/>
      <c r="N233" s="73"/>
      <c r="O233" s="87" t="s">
        <v>197</v>
      </c>
      <c r="P233" s="90">
        <v>43688.773877314816</v>
      </c>
      <c r="Q233" s="92" t="s">
        <v>542</v>
      </c>
      <c r="R233" s="92" t="s">
        <v>628</v>
      </c>
      <c r="S233" s="87" t="s">
        <v>647</v>
      </c>
      <c r="T233" s="87"/>
      <c r="U233" s="87"/>
      <c r="V233" s="92" t="s">
        <v>784</v>
      </c>
      <c r="W233" s="90">
        <v>43688.773877314816</v>
      </c>
      <c r="X233" s="96">
        <v>43688</v>
      </c>
      <c r="Y233" s="99" t="s">
        <v>943</v>
      </c>
      <c r="Z233" s="92" t="s">
        <v>1186</v>
      </c>
      <c r="AA233" s="87"/>
      <c r="AB233" s="87"/>
      <c r="AC233" s="99" t="s">
        <v>1432</v>
      </c>
      <c r="AD233" s="87"/>
      <c r="AE233" s="87" t="b">
        <v>0</v>
      </c>
      <c r="AF233" s="87">
        <v>0</v>
      </c>
      <c r="AG233" s="99" t="s">
        <v>1564</v>
      </c>
      <c r="AH233" s="87" t="b">
        <v>0</v>
      </c>
      <c r="AI233" s="87" t="s">
        <v>1601</v>
      </c>
      <c r="AJ233" s="87"/>
      <c r="AK233" s="99" t="s">
        <v>1564</v>
      </c>
      <c r="AL233" s="87" t="b">
        <v>0</v>
      </c>
      <c r="AM233" s="87">
        <v>0</v>
      </c>
      <c r="AN233" s="99" t="s">
        <v>1564</v>
      </c>
      <c r="AO233" s="87" t="s">
        <v>1604</v>
      </c>
      <c r="AP233" s="87" t="b">
        <v>0</v>
      </c>
      <c r="AQ233" s="99" t="s">
        <v>1432</v>
      </c>
      <c r="AR233" s="87" t="s">
        <v>197</v>
      </c>
      <c r="AS233" s="87">
        <v>0</v>
      </c>
      <c r="AT233" s="87">
        <v>0</v>
      </c>
      <c r="AU233" s="87"/>
      <c r="AV233" s="87"/>
      <c r="AW233" s="87"/>
      <c r="AX233" s="87"/>
      <c r="AY233" s="87"/>
      <c r="AZ233" s="87"/>
      <c r="BA233" s="87"/>
      <c r="BB233" s="87"/>
      <c r="BC233">
        <v>21</v>
      </c>
      <c r="BD233" s="86" t="str">
        <f>REPLACE(INDEX(GroupVertices[Group],MATCH(Edges[[#This Row],[Vertex 1]],GroupVertices[Vertex],0)),1,1,"")</f>
        <v>3</v>
      </c>
      <c r="BE233" s="86" t="str">
        <f>REPLACE(INDEX(GroupVertices[Group],MATCH(Edges[[#This Row],[Vertex 2]],GroupVertices[Vertex],0)),1,1,"")</f>
        <v>3</v>
      </c>
      <c r="BF233" s="48">
        <v>0</v>
      </c>
      <c r="BG233" s="49">
        <v>0</v>
      </c>
      <c r="BH233" s="48">
        <v>0</v>
      </c>
      <c r="BI233" s="49">
        <v>0</v>
      </c>
      <c r="BJ233" s="48">
        <v>0</v>
      </c>
      <c r="BK233" s="49">
        <v>0</v>
      </c>
      <c r="BL233" s="48">
        <v>0</v>
      </c>
      <c r="BM233" s="49">
        <v>0</v>
      </c>
      <c r="BN233" s="48">
        <v>0</v>
      </c>
    </row>
    <row r="234" spans="1:66" ht="15">
      <c r="A234" s="65" t="s">
        <v>348</v>
      </c>
      <c r="B234" s="65" t="s">
        <v>348</v>
      </c>
      <c r="C234" s="66" t="s">
        <v>4028</v>
      </c>
      <c r="D234" s="67">
        <v>10</v>
      </c>
      <c r="E234" s="66" t="s">
        <v>136</v>
      </c>
      <c r="F234" s="69">
        <v>11.2</v>
      </c>
      <c r="G234" s="66"/>
      <c r="H234" s="70"/>
      <c r="I234" s="71"/>
      <c r="J234" s="71"/>
      <c r="K234" s="34" t="s">
        <v>65</v>
      </c>
      <c r="L234" s="72">
        <v>234</v>
      </c>
      <c r="M234" s="72"/>
      <c r="N234" s="73"/>
      <c r="O234" s="87" t="s">
        <v>197</v>
      </c>
      <c r="P234" s="90">
        <v>43689.77792824074</v>
      </c>
      <c r="Q234" s="92" t="s">
        <v>543</v>
      </c>
      <c r="R234" s="92" t="s">
        <v>629</v>
      </c>
      <c r="S234" s="87" t="s">
        <v>647</v>
      </c>
      <c r="T234" s="87"/>
      <c r="U234" s="87"/>
      <c r="V234" s="92" t="s">
        <v>784</v>
      </c>
      <c r="W234" s="90">
        <v>43689.77792824074</v>
      </c>
      <c r="X234" s="96">
        <v>43689</v>
      </c>
      <c r="Y234" s="99" t="s">
        <v>944</v>
      </c>
      <c r="Z234" s="92" t="s">
        <v>1187</v>
      </c>
      <c r="AA234" s="87"/>
      <c r="AB234" s="87"/>
      <c r="AC234" s="99" t="s">
        <v>1433</v>
      </c>
      <c r="AD234" s="87"/>
      <c r="AE234" s="87" t="b">
        <v>0</v>
      </c>
      <c r="AF234" s="87">
        <v>0</v>
      </c>
      <c r="AG234" s="99" t="s">
        <v>1564</v>
      </c>
      <c r="AH234" s="87" t="b">
        <v>0</v>
      </c>
      <c r="AI234" s="87" t="s">
        <v>1601</v>
      </c>
      <c r="AJ234" s="87"/>
      <c r="AK234" s="99" t="s">
        <v>1564</v>
      </c>
      <c r="AL234" s="87" t="b">
        <v>0</v>
      </c>
      <c r="AM234" s="87">
        <v>0</v>
      </c>
      <c r="AN234" s="99" t="s">
        <v>1564</v>
      </c>
      <c r="AO234" s="87" t="s">
        <v>1604</v>
      </c>
      <c r="AP234" s="87" t="b">
        <v>0</v>
      </c>
      <c r="AQ234" s="99" t="s">
        <v>1433</v>
      </c>
      <c r="AR234" s="87" t="s">
        <v>197</v>
      </c>
      <c r="AS234" s="87">
        <v>0</v>
      </c>
      <c r="AT234" s="87">
        <v>0</v>
      </c>
      <c r="AU234" s="87"/>
      <c r="AV234" s="87"/>
      <c r="AW234" s="87"/>
      <c r="AX234" s="87"/>
      <c r="AY234" s="87"/>
      <c r="AZ234" s="87"/>
      <c r="BA234" s="87"/>
      <c r="BB234" s="87"/>
      <c r="BC234">
        <v>21</v>
      </c>
      <c r="BD234" s="86" t="str">
        <f>REPLACE(INDEX(GroupVertices[Group],MATCH(Edges[[#This Row],[Vertex 1]],GroupVertices[Vertex],0)),1,1,"")</f>
        <v>3</v>
      </c>
      <c r="BE234" s="86" t="str">
        <f>REPLACE(INDEX(GroupVertices[Group],MATCH(Edges[[#This Row],[Vertex 2]],GroupVertices[Vertex],0)),1,1,"")</f>
        <v>3</v>
      </c>
      <c r="BF234" s="48">
        <v>0</v>
      </c>
      <c r="BG234" s="49">
        <v>0</v>
      </c>
      <c r="BH234" s="48">
        <v>0</v>
      </c>
      <c r="BI234" s="49">
        <v>0</v>
      </c>
      <c r="BJ234" s="48">
        <v>0</v>
      </c>
      <c r="BK234" s="49">
        <v>0</v>
      </c>
      <c r="BL234" s="48">
        <v>0</v>
      </c>
      <c r="BM234" s="49">
        <v>0</v>
      </c>
      <c r="BN234" s="48">
        <v>0</v>
      </c>
    </row>
    <row r="235" spans="1:66" ht="15">
      <c r="A235" s="65" t="s">
        <v>348</v>
      </c>
      <c r="B235" s="65" t="s">
        <v>348</v>
      </c>
      <c r="C235" s="66" t="s">
        <v>4028</v>
      </c>
      <c r="D235" s="67">
        <v>10</v>
      </c>
      <c r="E235" s="66" t="s">
        <v>136</v>
      </c>
      <c r="F235" s="69">
        <v>11.2</v>
      </c>
      <c r="G235" s="66"/>
      <c r="H235" s="70"/>
      <c r="I235" s="71"/>
      <c r="J235" s="71"/>
      <c r="K235" s="34" t="s">
        <v>65</v>
      </c>
      <c r="L235" s="72">
        <v>235</v>
      </c>
      <c r="M235" s="72"/>
      <c r="N235" s="73"/>
      <c r="O235" s="87" t="s">
        <v>197</v>
      </c>
      <c r="P235" s="90">
        <v>43689.77931712963</v>
      </c>
      <c r="Q235" s="92" t="s">
        <v>544</v>
      </c>
      <c r="R235" s="92" t="s">
        <v>630</v>
      </c>
      <c r="S235" s="87" t="s">
        <v>647</v>
      </c>
      <c r="T235" s="87"/>
      <c r="U235" s="87"/>
      <c r="V235" s="92" t="s">
        <v>784</v>
      </c>
      <c r="W235" s="90">
        <v>43689.77931712963</v>
      </c>
      <c r="X235" s="96">
        <v>43689</v>
      </c>
      <c r="Y235" s="99" t="s">
        <v>945</v>
      </c>
      <c r="Z235" s="92" t="s">
        <v>1188</v>
      </c>
      <c r="AA235" s="87"/>
      <c r="AB235" s="87"/>
      <c r="AC235" s="99" t="s">
        <v>1434</v>
      </c>
      <c r="AD235" s="87"/>
      <c r="AE235" s="87" t="b">
        <v>0</v>
      </c>
      <c r="AF235" s="87">
        <v>1</v>
      </c>
      <c r="AG235" s="99" t="s">
        <v>1564</v>
      </c>
      <c r="AH235" s="87" t="b">
        <v>0</v>
      </c>
      <c r="AI235" s="87" t="s">
        <v>1601</v>
      </c>
      <c r="AJ235" s="87"/>
      <c r="AK235" s="99" t="s">
        <v>1564</v>
      </c>
      <c r="AL235" s="87" t="b">
        <v>0</v>
      </c>
      <c r="AM235" s="87">
        <v>0</v>
      </c>
      <c r="AN235" s="99" t="s">
        <v>1564</v>
      </c>
      <c r="AO235" s="87" t="s">
        <v>1604</v>
      </c>
      <c r="AP235" s="87" t="b">
        <v>0</v>
      </c>
      <c r="AQ235" s="99" t="s">
        <v>1434</v>
      </c>
      <c r="AR235" s="87" t="s">
        <v>197</v>
      </c>
      <c r="AS235" s="87">
        <v>0</v>
      </c>
      <c r="AT235" s="87">
        <v>0</v>
      </c>
      <c r="AU235" s="87"/>
      <c r="AV235" s="87"/>
      <c r="AW235" s="87"/>
      <c r="AX235" s="87"/>
      <c r="AY235" s="87"/>
      <c r="AZ235" s="87"/>
      <c r="BA235" s="87"/>
      <c r="BB235" s="87"/>
      <c r="BC235">
        <v>21</v>
      </c>
      <c r="BD235" s="86" t="str">
        <f>REPLACE(INDEX(GroupVertices[Group],MATCH(Edges[[#This Row],[Vertex 1]],GroupVertices[Vertex],0)),1,1,"")</f>
        <v>3</v>
      </c>
      <c r="BE235" s="86" t="str">
        <f>REPLACE(INDEX(GroupVertices[Group],MATCH(Edges[[#This Row],[Vertex 2]],GroupVertices[Vertex],0)),1,1,"")</f>
        <v>3</v>
      </c>
      <c r="BF235" s="48">
        <v>0</v>
      </c>
      <c r="BG235" s="49">
        <v>0</v>
      </c>
      <c r="BH235" s="48">
        <v>0</v>
      </c>
      <c r="BI235" s="49">
        <v>0</v>
      </c>
      <c r="BJ235" s="48">
        <v>0</v>
      </c>
      <c r="BK235" s="49">
        <v>0</v>
      </c>
      <c r="BL235" s="48">
        <v>0</v>
      </c>
      <c r="BM235" s="49">
        <v>0</v>
      </c>
      <c r="BN235" s="48">
        <v>0</v>
      </c>
    </row>
    <row r="236" spans="1:66" ht="15">
      <c r="A236" s="65" t="s">
        <v>348</v>
      </c>
      <c r="B236" s="65" t="s">
        <v>348</v>
      </c>
      <c r="C236" s="66" t="s">
        <v>4028</v>
      </c>
      <c r="D236" s="67">
        <v>10</v>
      </c>
      <c r="E236" s="66" t="s">
        <v>136</v>
      </c>
      <c r="F236" s="69">
        <v>11.2</v>
      </c>
      <c r="G236" s="66"/>
      <c r="H236" s="70"/>
      <c r="I236" s="71"/>
      <c r="J236" s="71"/>
      <c r="K236" s="34" t="s">
        <v>65</v>
      </c>
      <c r="L236" s="72">
        <v>236</v>
      </c>
      <c r="M236" s="72"/>
      <c r="N236" s="73"/>
      <c r="O236" s="87" t="s">
        <v>197</v>
      </c>
      <c r="P236" s="90">
        <v>43691.33773148148</v>
      </c>
      <c r="Q236" s="92" t="s">
        <v>545</v>
      </c>
      <c r="R236" s="92" t="s">
        <v>631</v>
      </c>
      <c r="S236" s="87" t="s">
        <v>647</v>
      </c>
      <c r="T236" s="87"/>
      <c r="U236" s="87"/>
      <c r="V236" s="92" t="s">
        <v>784</v>
      </c>
      <c r="W236" s="90">
        <v>43691.33773148148</v>
      </c>
      <c r="X236" s="96">
        <v>43691</v>
      </c>
      <c r="Y236" s="99" t="s">
        <v>946</v>
      </c>
      <c r="Z236" s="92" t="s">
        <v>1189</v>
      </c>
      <c r="AA236" s="87"/>
      <c r="AB236" s="87"/>
      <c r="AC236" s="99" t="s">
        <v>1435</v>
      </c>
      <c r="AD236" s="87"/>
      <c r="AE236" s="87" t="b">
        <v>0</v>
      </c>
      <c r="AF236" s="87">
        <v>1</v>
      </c>
      <c r="AG236" s="99" t="s">
        <v>1564</v>
      </c>
      <c r="AH236" s="87" t="b">
        <v>0</v>
      </c>
      <c r="AI236" s="87" t="s">
        <v>1601</v>
      </c>
      <c r="AJ236" s="87"/>
      <c r="AK236" s="99" t="s">
        <v>1564</v>
      </c>
      <c r="AL236" s="87" t="b">
        <v>0</v>
      </c>
      <c r="AM236" s="87">
        <v>0</v>
      </c>
      <c r="AN236" s="99" t="s">
        <v>1564</v>
      </c>
      <c r="AO236" s="87" t="s">
        <v>1604</v>
      </c>
      <c r="AP236" s="87" t="b">
        <v>0</v>
      </c>
      <c r="AQ236" s="99" t="s">
        <v>1435</v>
      </c>
      <c r="AR236" s="87" t="s">
        <v>197</v>
      </c>
      <c r="AS236" s="87">
        <v>0</v>
      </c>
      <c r="AT236" s="87">
        <v>0</v>
      </c>
      <c r="AU236" s="87"/>
      <c r="AV236" s="87"/>
      <c r="AW236" s="87"/>
      <c r="AX236" s="87"/>
      <c r="AY236" s="87"/>
      <c r="AZ236" s="87"/>
      <c r="BA236" s="87"/>
      <c r="BB236" s="87"/>
      <c r="BC236">
        <v>21</v>
      </c>
      <c r="BD236" s="86" t="str">
        <f>REPLACE(INDEX(GroupVertices[Group],MATCH(Edges[[#This Row],[Vertex 1]],GroupVertices[Vertex],0)),1,1,"")</f>
        <v>3</v>
      </c>
      <c r="BE236" s="86" t="str">
        <f>REPLACE(INDEX(GroupVertices[Group],MATCH(Edges[[#This Row],[Vertex 2]],GroupVertices[Vertex],0)),1,1,"")</f>
        <v>3</v>
      </c>
      <c r="BF236" s="48">
        <v>0</v>
      </c>
      <c r="BG236" s="49">
        <v>0</v>
      </c>
      <c r="BH236" s="48">
        <v>0</v>
      </c>
      <c r="BI236" s="49">
        <v>0</v>
      </c>
      <c r="BJ236" s="48">
        <v>0</v>
      </c>
      <c r="BK236" s="49">
        <v>0</v>
      </c>
      <c r="BL236" s="48">
        <v>0</v>
      </c>
      <c r="BM236" s="49">
        <v>0</v>
      </c>
      <c r="BN236" s="48">
        <v>0</v>
      </c>
    </row>
    <row r="237" spans="1:66" ht="15">
      <c r="A237" s="65" t="s">
        <v>348</v>
      </c>
      <c r="B237" s="65" t="s">
        <v>348</v>
      </c>
      <c r="C237" s="66" t="s">
        <v>4028</v>
      </c>
      <c r="D237" s="67">
        <v>10</v>
      </c>
      <c r="E237" s="66" t="s">
        <v>136</v>
      </c>
      <c r="F237" s="69">
        <v>11.2</v>
      </c>
      <c r="G237" s="66"/>
      <c r="H237" s="70"/>
      <c r="I237" s="71"/>
      <c r="J237" s="71"/>
      <c r="K237" s="34" t="s">
        <v>65</v>
      </c>
      <c r="L237" s="72">
        <v>237</v>
      </c>
      <c r="M237" s="72"/>
      <c r="N237" s="73"/>
      <c r="O237" s="87" t="s">
        <v>197</v>
      </c>
      <c r="P237" s="90">
        <v>43691.33936342593</v>
      </c>
      <c r="Q237" s="92" t="s">
        <v>546</v>
      </c>
      <c r="R237" s="92" t="s">
        <v>608</v>
      </c>
      <c r="S237" s="87" t="s">
        <v>647</v>
      </c>
      <c r="T237" s="87"/>
      <c r="U237" s="87"/>
      <c r="V237" s="92" t="s">
        <v>784</v>
      </c>
      <c r="W237" s="90">
        <v>43691.33936342593</v>
      </c>
      <c r="X237" s="96">
        <v>43691</v>
      </c>
      <c r="Y237" s="99" t="s">
        <v>947</v>
      </c>
      <c r="Z237" s="92" t="s">
        <v>1190</v>
      </c>
      <c r="AA237" s="87"/>
      <c r="AB237" s="87"/>
      <c r="AC237" s="99" t="s">
        <v>1436</v>
      </c>
      <c r="AD237" s="87"/>
      <c r="AE237" s="87" t="b">
        <v>0</v>
      </c>
      <c r="AF237" s="87">
        <v>0</v>
      </c>
      <c r="AG237" s="99" t="s">
        <v>1564</v>
      </c>
      <c r="AH237" s="87" t="b">
        <v>0</v>
      </c>
      <c r="AI237" s="87" t="s">
        <v>1601</v>
      </c>
      <c r="AJ237" s="87"/>
      <c r="AK237" s="99" t="s">
        <v>1564</v>
      </c>
      <c r="AL237" s="87" t="b">
        <v>0</v>
      </c>
      <c r="AM237" s="87">
        <v>0</v>
      </c>
      <c r="AN237" s="99" t="s">
        <v>1564</v>
      </c>
      <c r="AO237" s="87" t="s">
        <v>1604</v>
      </c>
      <c r="AP237" s="87" t="b">
        <v>0</v>
      </c>
      <c r="AQ237" s="99" t="s">
        <v>1436</v>
      </c>
      <c r="AR237" s="87" t="s">
        <v>197</v>
      </c>
      <c r="AS237" s="87">
        <v>0</v>
      </c>
      <c r="AT237" s="87">
        <v>0</v>
      </c>
      <c r="AU237" s="87"/>
      <c r="AV237" s="87"/>
      <c r="AW237" s="87"/>
      <c r="AX237" s="87"/>
      <c r="AY237" s="87"/>
      <c r="AZ237" s="87"/>
      <c r="BA237" s="87"/>
      <c r="BB237" s="87"/>
      <c r="BC237">
        <v>21</v>
      </c>
      <c r="BD237" s="86" t="str">
        <f>REPLACE(INDEX(GroupVertices[Group],MATCH(Edges[[#This Row],[Vertex 1]],GroupVertices[Vertex],0)),1,1,"")</f>
        <v>3</v>
      </c>
      <c r="BE237" s="86" t="str">
        <f>REPLACE(INDEX(GroupVertices[Group],MATCH(Edges[[#This Row],[Vertex 2]],GroupVertices[Vertex],0)),1,1,"")</f>
        <v>3</v>
      </c>
      <c r="BF237" s="48">
        <v>0</v>
      </c>
      <c r="BG237" s="49">
        <v>0</v>
      </c>
      <c r="BH237" s="48">
        <v>0</v>
      </c>
      <c r="BI237" s="49">
        <v>0</v>
      </c>
      <c r="BJ237" s="48">
        <v>0</v>
      </c>
      <c r="BK237" s="49">
        <v>0</v>
      </c>
      <c r="BL237" s="48">
        <v>0</v>
      </c>
      <c r="BM237" s="49">
        <v>0</v>
      </c>
      <c r="BN237" s="48">
        <v>0</v>
      </c>
    </row>
    <row r="238" spans="1:66" ht="15">
      <c r="A238" s="65" t="s">
        <v>348</v>
      </c>
      <c r="B238" s="65" t="s">
        <v>348</v>
      </c>
      <c r="C238" s="66" t="s">
        <v>4028</v>
      </c>
      <c r="D238" s="67">
        <v>10</v>
      </c>
      <c r="E238" s="66" t="s">
        <v>136</v>
      </c>
      <c r="F238" s="69">
        <v>11.2</v>
      </c>
      <c r="G238" s="66"/>
      <c r="H238" s="70"/>
      <c r="I238" s="71"/>
      <c r="J238" s="71"/>
      <c r="K238" s="34" t="s">
        <v>65</v>
      </c>
      <c r="L238" s="72">
        <v>238</v>
      </c>
      <c r="M238" s="72"/>
      <c r="N238" s="73"/>
      <c r="O238" s="87" t="s">
        <v>197</v>
      </c>
      <c r="P238" s="90">
        <v>43691.34028935185</v>
      </c>
      <c r="Q238" s="92" t="s">
        <v>547</v>
      </c>
      <c r="R238" s="92" t="s">
        <v>632</v>
      </c>
      <c r="S238" s="87" t="s">
        <v>647</v>
      </c>
      <c r="T238" s="87"/>
      <c r="U238" s="87"/>
      <c r="V238" s="92" t="s">
        <v>784</v>
      </c>
      <c r="W238" s="90">
        <v>43691.34028935185</v>
      </c>
      <c r="X238" s="96">
        <v>43691</v>
      </c>
      <c r="Y238" s="99" t="s">
        <v>948</v>
      </c>
      <c r="Z238" s="92" t="s">
        <v>1191</v>
      </c>
      <c r="AA238" s="87"/>
      <c r="AB238" s="87"/>
      <c r="AC238" s="99" t="s">
        <v>1437</v>
      </c>
      <c r="AD238" s="87"/>
      <c r="AE238" s="87" t="b">
        <v>0</v>
      </c>
      <c r="AF238" s="87">
        <v>0</v>
      </c>
      <c r="AG238" s="99" t="s">
        <v>1564</v>
      </c>
      <c r="AH238" s="87" t="b">
        <v>0</v>
      </c>
      <c r="AI238" s="87" t="s">
        <v>1601</v>
      </c>
      <c r="AJ238" s="87"/>
      <c r="AK238" s="99" t="s">
        <v>1564</v>
      </c>
      <c r="AL238" s="87" t="b">
        <v>0</v>
      </c>
      <c r="AM238" s="87">
        <v>0</v>
      </c>
      <c r="AN238" s="99" t="s">
        <v>1564</v>
      </c>
      <c r="AO238" s="87" t="s">
        <v>1604</v>
      </c>
      <c r="AP238" s="87" t="b">
        <v>0</v>
      </c>
      <c r="AQ238" s="99" t="s">
        <v>1437</v>
      </c>
      <c r="AR238" s="87" t="s">
        <v>197</v>
      </c>
      <c r="AS238" s="87">
        <v>0</v>
      </c>
      <c r="AT238" s="87">
        <v>0</v>
      </c>
      <c r="AU238" s="87"/>
      <c r="AV238" s="87"/>
      <c r="AW238" s="87"/>
      <c r="AX238" s="87"/>
      <c r="AY238" s="87"/>
      <c r="AZ238" s="87"/>
      <c r="BA238" s="87"/>
      <c r="BB238" s="87"/>
      <c r="BC238">
        <v>21</v>
      </c>
      <c r="BD238" s="86" t="str">
        <f>REPLACE(INDEX(GroupVertices[Group],MATCH(Edges[[#This Row],[Vertex 1]],GroupVertices[Vertex],0)),1,1,"")</f>
        <v>3</v>
      </c>
      <c r="BE238" s="86" t="str">
        <f>REPLACE(INDEX(GroupVertices[Group],MATCH(Edges[[#This Row],[Vertex 2]],GroupVertices[Vertex],0)),1,1,"")</f>
        <v>3</v>
      </c>
      <c r="BF238" s="48">
        <v>0</v>
      </c>
      <c r="BG238" s="49">
        <v>0</v>
      </c>
      <c r="BH238" s="48">
        <v>0</v>
      </c>
      <c r="BI238" s="49">
        <v>0</v>
      </c>
      <c r="BJ238" s="48">
        <v>0</v>
      </c>
      <c r="BK238" s="49">
        <v>0</v>
      </c>
      <c r="BL238" s="48">
        <v>0</v>
      </c>
      <c r="BM238" s="49">
        <v>0</v>
      </c>
      <c r="BN238" s="48">
        <v>0</v>
      </c>
    </row>
    <row r="239" spans="1:66" ht="15">
      <c r="A239" s="65" t="s">
        <v>348</v>
      </c>
      <c r="B239" s="65" t="s">
        <v>348</v>
      </c>
      <c r="C239" s="66" t="s">
        <v>4028</v>
      </c>
      <c r="D239" s="67">
        <v>10</v>
      </c>
      <c r="E239" s="66" t="s">
        <v>136</v>
      </c>
      <c r="F239" s="69">
        <v>11.2</v>
      </c>
      <c r="G239" s="66"/>
      <c r="H239" s="70"/>
      <c r="I239" s="71"/>
      <c r="J239" s="71"/>
      <c r="K239" s="34" t="s">
        <v>65</v>
      </c>
      <c r="L239" s="72">
        <v>239</v>
      </c>
      <c r="M239" s="72"/>
      <c r="N239" s="73"/>
      <c r="O239" s="87" t="s">
        <v>197</v>
      </c>
      <c r="P239" s="90">
        <v>43691.3415625</v>
      </c>
      <c r="Q239" s="92" t="s">
        <v>548</v>
      </c>
      <c r="R239" s="92" t="s">
        <v>633</v>
      </c>
      <c r="S239" s="87" t="s">
        <v>647</v>
      </c>
      <c r="T239" s="87"/>
      <c r="U239" s="87"/>
      <c r="V239" s="92" t="s">
        <v>784</v>
      </c>
      <c r="W239" s="90">
        <v>43691.3415625</v>
      </c>
      <c r="X239" s="96">
        <v>43691</v>
      </c>
      <c r="Y239" s="99" t="s">
        <v>949</v>
      </c>
      <c r="Z239" s="92" t="s">
        <v>1192</v>
      </c>
      <c r="AA239" s="87"/>
      <c r="AB239" s="87"/>
      <c r="AC239" s="99" t="s">
        <v>1438</v>
      </c>
      <c r="AD239" s="87"/>
      <c r="AE239" s="87" t="b">
        <v>0</v>
      </c>
      <c r="AF239" s="87">
        <v>0</v>
      </c>
      <c r="AG239" s="99" t="s">
        <v>1564</v>
      </c>
      <c r="AH239" s="87" t="b">
        <v>0</v>
      </c>
      <c r="AI239" s="87" t="s">
        <v>1601</v>
      </c>
      <c r="AJ239" s="87"/>
      <c r="AK239" s="99" t="s">
        <v>1564</v>
      </c>
      <c r="AL239" s="87" t="b">
        <v>0</v>
      </c>
      <c r="AM239" s="87">
        <v>0</v>
      </c>
      <c r="AN239" s="99" t="s">
        <v>1564</v>
      </c>
      <c r="AO239" s="87" t="s">
        <v>1604</v>
      </c>
      <c r="AP239" s="87" t="b">
        <v>0</v>
      </c>
      <c r="AQ239" s="99" t="s">
        <v>1438</v>
      </c>
      <c r="AR239" s="87" t="s">
        <v>197</v>
      </c>
      <c r="AS239" s="87">
        <v>0</v>
      </c>
      <c r="AT239" s="87">
        <v>0</v>
      </c>
      <c r="AU239" s="87"/>
      <c r="AV239" s="87"/>
      <c r="AW239" s="87"/>
      <c r="AX239" s="87"/>
      <c r="AY239" s="87"/>
      <c r="AZ239" s="87"/>
      <c r="BA239" s="87"/>
      <c r="BB239" s="87"/>
      <c r="BC239">
        <v>21</v>
      </c>
      <c r="BD239" s="86" t="str">
        <f>REPLACE(INDEX(GroupVertices[Group],MATCH(Edges[[#This Row],[Vertex 1]],GroupVertices[Vertex],0)),1,1,"")</f>
        <v>3</v>
      </c>
      <c r="BE239" s="86" t="str">
        <f>REPLACE(INDEX(GroupVertices[Group],MATCH(Edges[[#This Row],[Vertex 2]],GroupVertices[Vertex],0)),1,1,"")</f>
        <v>3</v>
      </c>
      <c r="BF239" s="48">
        <v>0</v>
      </c>
      <c r="BG239" s="49">
        <v>0</v>
      </c>
      <c r="BH239" s="48">
        <v>0</v>
      </c>
      <c r="BI239" s="49">
        <v>0</v>
      </c>
      <c r="BJ239" s="48">
        <v>0</v>
      </c>
      <c r="BK239" s="49">
        <v>0</v>
      </c>
      <c r="BL239" s="48">
        <v>0</v>
      </c>
      <c r="BM239" s="49">
        <v>0</v>
      </c>
      <c r="BN239" s="48">
        <v>0</v>
      </c>
    </row>
    <row r="240" spans="1:66" ht="15">
      <c r="A240" s="65" t="s">
        <v>348</v>
      </c>
      <c r="B240" s="65" t="s">
        <v>348</v>
      </c>
      <c r="C240" s="66" t="s">
        <v>4028</v>
      </c>
      <c r="D240" s="67">
        <v>10</v>
      </c>
      <c r="E240" s="66" t="s">
        <v>136</v>
      </c>
      <c r="F240" s="69">
        <v>11.2</v>
      </c>
      <c r="G240" s="66"/>
      <c r="H240" s="70"/>
      <c r="I240" s="71"/>
      <c r="J240" s="71"/>
      <c r="K240" s="34" t="s">
        <v>65</v>
      </c>
      <c r="L240" s="72">
        <v>240</v>
      </c>
      <c r="M240" s="72"/>
      <c r="N240" s="73"/>
      <c r="O240" s="87" t="s">
        <v>197</v>
      </c>
      <c r="P240" s="90">
        <v>43691.34255787037</v>
      </c>
      <c r="Q240" s="92" t="s">
        <v>549</v>
      </c>
      <c r="R240" s="92" t="s">
        <v>634</v>
      </c>
      <c r="S240" s="87" t="s">
        <v>647</v>
      </c>
      <c r="T240" s="87"/>
      <c r="U240" s="87"/>
      <c r="V240" s="92" t="s">
        <v>784</v>
      </c>
      <c r="W240" s="90">
        <v>43691.34255787037</v>
      </c>
      <c r="X240" s="96">
        <v>43691</v>
      </c>
      <c r="Y240" s="99" t="s">
        <v>950</v>
      </c>
      <c r="Z240" s="92" t="s">
        <v>1193</v>
      </c>
      <c r="AA240" s="87"/>
      <c r="AB240" s="87"/>
      <c r="AC240" s="99" t="s">
        <v>1439</v>
      </c>
      <c r="AD240" s="87"/>
      <c r="AE240" s="87" t="b">
        <v>0</v>
      </c>
      <c r="AF240" s="87">
        <v>0</v>
      </c>
      <c r="AG240" s="99" t="s">
        <v>1564</v>
      </c>
      <c r="AH240" s="87" t="b">
        <v>0</v>
      </c>
      <c r="AI240" s="87" t="s">
        <v>1601</v>
      </c>
      <c r="AJ240" s="87"/>
      <c r="AK240" s="99" t="s">
        <v>1564</v>
      </c>
      <c r="AL240" s="87" t="b">
        <v>0</v>
      </c>
      <c r="AM240" s="87">
        <v>0</v>
      </c>
      <c r="AN240" s="99" t="s">
        <v>1564</v>
      </c>
      <c r="AO240" s="87" t="s">
        <v>1604</v>
      </c>
      <c r="AP240" s="87" t="b">
        <v>0</v>
      </c>
      <c r="AQ240" s="99" t="s">
        <v>1439</v>
      </c>
      <c r="AR240" s="87" t="s">
        <v>197</v>
      </c>
      <c r="AS240" s="87">
        <v>0</v>
      </c>
      <c r="AT240" s="87">
        <v>0</v>
      </c>
      <c r="AU240" s="87"/>
      <c r="AV240" s="87"/>
      <c r="AW240" s="87"/>
      <c r="AX240" s="87"/>
      <c r="AY240" s="87"/>
      <c r="AZ240" s="87"/>
      <c r="BA240" s="87"/>
      <c r="BB240" s="87"/>
      <c r="BC240">
        <v>21</v>
      </c>
      <c r="BD240" s="86" t="str">
        <f>REPLACE(INDEX(GroupVertices[Group],MATCH(Edges[[#This Row],[Vertex 1]],GroupVertices[Vertex],0)),1,1,"")</f>
        <v>3</v>
      </c>
      <c r="BE240" s="86" t="str">
        <f>REPLACE(INDEX(GroupVertices[Group],MATCH(Edges[[#This Row],[Vertex 2]],GroupVertices[Vertex],0)),1,1,"")</f>
        <v>3</v>
      </c>
      <c r="BF240" s="48">
        <v>0</v>
      </c>
      <c r="BG240" s="49">
        <v>0</v>
      </c>
      <c r="BH240" s="48">
        <v>0</v>
      </c>
      <c r="BI240" s="49">
        <v>0</v>
      </c>
      <c r="BJ240" s="48">
        <v>0</v>
      </c>
      <c r="BK240" s="49">
        <v>0</v>
      </c>
      <c r="BL240" s="48">
        <v>0</v>
      </c>
      <c r="BM240" s="49">
        <v>0</v>
      </c>
      <c r="BN240" s="48">
        <v>0</v>
      </c>
    </row>
    <row r="241" spans="1:66" ht="15">
      <c r="A241" s="65" t="s">
        <v>348</v>
      </c>
      <c r="B241" s="65" t="s">
        <v>348</v>
      </c>
      <c r="C241" s="66" t="s">
        <v>4028</v>
      </c>
      <c r="D241" s="67">
        <v>10</v>
      </c>
      <c r="E241" s="66" t="s">
        <v>136</v>
      </c>
      <c r="F241" s="69">
        <v>11.2</v>
      </c>
      <c r="G241" s="66"/>
      <c r="H241" s="70"/>
      <c r="I241" s="71"/>
      <c r="J241" s="71"/>
      <c r="K241" s="34" t="s">
        <v>65</v>
      </c>
      <c r="L241" s="72">
        <v>241</v>
      </c>
      <c r="M241" s="72"/>
      <c r="N241" s="73"/>
      <c r="O241" s="87" t="s">
        <v>197</v>
      </c>
      <c r="P241" s="90">
        <v>43692.30541666667</v>
      </c>
      <c r="Q241" s="92" t="s">
        <v>550</v>
      </c>
      <c r="R241" s="92" t="s">
        <v>613</v>
      </c>
      <c r="S241" s="87" t="s">
        <v>647</v>
      </c>
      <c r="T241" s="87"/>
      <c r="U241" s="87"/>
      <c r="V241" s="92" t="s">
        <v>784</v>
      </c>
      <c r="W241" s="90">
        <v>43692.30541666667</v>
      </c>
      <c r="X241" s="96">
        <v>43692</v>
      </c>
      <c r="Y241" s="99" t="s">
        <v>951</v>
      </c>
      <c r="Z241" s="92" t="s">
        <v>1194</v>
      </c>
      <c r="AA241" s="87"/>
      <c r="AB241" s="87"/>
      <c r="AC241" s="99" t="s">
        <v>1440</v>
      </c>
      <c r="AD241" s="87"/>
      <c r="AE241" s="87" t="b">
        <v>0</v>
      </c>
      <c r="AF241" s="87">
        <v>2</v>
      </c>
      <c r="AG241" s="99" t="s">
        <v>1564</v>
      </c>
      <c r="AH241" s="87" t="b">
        <v>0</v>
      </c>
      <c r="AI241" s="87" t="s">
        <v>1601</v>
      </c>
      <c r="AJ241" s="87"/>
      <c r="AK241" s="99" t="s">
        <v>1564</v>
      </c>
      <c r="AL241" s="87" t="b">
        <v>0</v>
      </c>
      <c r="AM241" s="87">
        <v>0</v>
      </c>
      <c r="AN241" s="99" t="s">
        <v>1564</v>
      </c>
      <c r="AO241" s="87" t="s">
        <v>1604</v>
      </c>
      <c r="AP241" s="87" t="b">
        <v>0</v>
      </c>
      <c r="AQ241" s="99" t="s">
        <v>1440</v>
      </c>
      <c r="AR241" s="87" t="s">
        <v>197</v>
      </c>
      <c r="AS241" s="87">
        <v>0</v>
      </c>
      <c r="AT241" s="87">
        <v>0</v>
      </c>
      <c r="AU241" s="87"/>
      <c r="AV241" s="87"/>
      <c r="AW241" s="87"/>
      <c r="AX241" s="87"/>
      <c r="AY241" s="87"/>
      <c r="AZ241" s="87"/>
      <c r="BA241" s="87"/>
      <c r="BB241" s="87"/>
      <c r="BC241">
        <v>21</v>
      </c>
      <c r="BD241" s="86" t="str">
        <f>REPLACE(INDEX(GroupVertices[Group],MATCH(Edges[[#This Row],[Vertex 1]],GroupVertices[Vertex],0)),1,1,"")</f>
        <v>3</v>
      </c>
      <c r="BE241" s="86" t="str">
        <f>REPLACE(INDEX(GroupVertices[Group],MATCH(Edges[[#This Row],[Vertex 2]],GroupVertices[Vertex],0)),1,1,"")</f>
        <v>3</v>
      </c>
      <c r="BF241" s="48">
        <v>0</v>
      </c>
      <c r="BG241" s="49">
        <v>0</v>
      </c>
      <c r="BH241" s="48">
        <v>0</v>
      </c>
      <c r="BI241" s="49">
        <v>0</v>
      </c>
      <c r="BJ241" s="48">
        <v>0</v>
      </c>
      <c r="BK241" s="49">
        <v>0</v>
      </c>
      <c r="BL241" s="48">
        <v>0</v>
      </c>
      <c r="BM241" s="49">
        <v>0</v>
      </c>
      <c r="BN241" s="48">
        <v>0</v>
      </c>
    </row>
    <row r="242" spans="1:66" ht="15">
      <c r="A242" s="65" t="s">
        <v>348</v>
      </c>
      <c r="B242" s="65" t="s">
        <v>348</v>
      </c>
      <c r="C242" s="66" t="s">
        <v>4028</v>
      </c>
      <c r="D242" s="67">
        <v>10</v>
      </c>
      <c r="E242" s="66" t="s">
        <v>136</v>
      </c>
      <c r="F242" s="69">
        <v>11.2</v>
      </c>
      <c r="G242" s="66"/>
      <c r="H242" s="70"/>
      <c r="I242" s="71"/>
      <c r="J242" s="71"/>
      <c r="K242" s="34" t="s">
        <v>65</v>
      </c>
      <c r="L242" s="72">
        <v>242</v>
      </c>
      <c r="M242" s="72"/>
      <c r="N242" s="73"/>
      <c r="O242" s="87" t="s">
        <v>197</v>
      </c>
      <c r="P242" s="90">
        <v>43692.81266203704</v>
      </c>
      <c r="Q242" s="92" t="s">
        <v>551</v>
      </c>
      <c r="R242" s="92" t="s">
        <v>614</v>
      </c>
      <c r="S242" s="87" t="s">
        <v>647</v>
      </c>
      <c r="T242" s="87"/>
      <c r="U242" s="87"/>
      <c r="V242" s="92" t="s">
        <v>784</v>
      </c>
      <c r="W242" s="90">
        <v>43692.81266203704</v>
      </c>
      <c r="X242" s="96">
        <v>43692</v>
      </c>
      <c r="Y242" s="99" t="s">
        <v>952</v>
      </c>
      <c r="Z242" s="92" t="s">
        <v>1195</v>
      </c>
      <c r="AA242" s="87"/>
      <c r="AB242" s="87"/>
      <c r="AC242" s="99" t="s">
        <v>1441</v>
      </c>
      <c r="AD242" s="87"/>
      <c r="AE242" s="87" t="b">
        <v>0</v>
      </c>
      <c r="AF242" s="87">
        <v>0</v>
      </c>
      <c r="AG242" s="99" t="s">
        <v>1564</v>
      </c>
      <c r="AH242" s="87" t="b">
        <v>0</v>
      </c>
      <c r="AI242" s="87" t="s">
        <v>1601</v>
      </c>
      <c r="AJ242" s="87"/>
      <c r="AK242" s="99" t="s">
        <v>1564</v>
      </c>
      <c r="AL242" s="87" t="b">
        <v>0</v>
      </c>
      <c r="AM242" s="87">
        <v>0</v>
      </c>
      <c r="AN242" s="99" t="s">
        <v>1564</v>
      </c>
      <c r="AO242" s="87" t="s">
        <v>1604</v>
      </c>
      <c r="AP242" s="87" t="b">
        <v>0</v>
      </c>
      <c r="AQ242" s="99" t="s">
        <v>1441</v>
      </c>
      <c r="AR242" s="87" t="s">
        <v>197</v>
      </c>
      <c r="AS242" s="87">
        <v>0</v>
      </c>
      <c r="AT242" s="87">
        <v>0</v>
      </c>
      <c r="AU242" s="87"/>
      <c r="AV242" s="87"/>
      <c r="AW242" s="87"/>
      <c r="AX242" s="87"/>
      <c r="AY242" s="87"/>
      <c r="AZ242" s="87"/>
      <c r="BA242" s="87"/>
      <c r="BB242" s="87"/>
      <c r="BC242">
        <v>21</v>
      </c>
      <c r="BD242" s="86" t="str">
        <f>REPLACE(INDEX(GroupVertices[Group],MATCH(Edges[[#This Row],[Vertex 1]],GroupVertices[Vertex],0)),1,1,"")</f>
        <v>3</v>
      </c>
      <c r="BE242" s="86" t="str">
        <f>REPLACE(INDEX(GroupVertices[Group],MATCH(Edges[[#This Row],[Vertex 2]],GroupVertices[Vertex],0)),1,1,"")</f>
        <v>3</v>
      </c>
      <c r="BF242" s="48">
        <v>0</v>
      </c>
      <c r="BG242" s="49">
        <v>0</v>
      </c>
      <c r="BH242" s="48">
        <v>0</v>
      </c>
      <c r="BI242" s="49">
        <v>0</v>
      </c>
      <c r="BJ242" s="48">
        <v>0</v>
      </c>
      <c r="BK242" s="49">
        <v>0</v>
      </c>
      <c r="BL242" s="48">
        <v>0</v>
      </c>
      <c r="BM242" s="49">
        <v>0</v>
      </c>
      <c r="BN242" s="48">
        <v>0</v>
      </c>
    </row>
    <row r="243" spans="1:66" ht="15">
      <c r="A243" s="65" t="s">
        <v>348</v>
      </c>
      <c r="B243" s="65" t="s">
        <v>348</v>
      </c>
      <c r="C243" s="66" t="s">
        <v>4028</v>
      </c>
      <c r="D243" s="67">
        <v>10</v>
      </c>
      <c r="E243" s="66" t="s">
        <v>136</v>
      </c>
      <c r="F243" s="69">
        <v>11.2</v>
      </c>
      <c r="G243" s="66"/>
      <c r="H243" s="70"/>
      <c r="I243" s="71"/>
      <c r="J243" s="71"/>
      <c r="K243" s="34" t="s">
        <v>65</v>
      </c>
      <c r="L243" s="72">
        <v>243</v>
      </c>
      <c r="M243" s="72"/>
      <c r="N243" s="73"/>
      <c r="O243" s="87" t="s">
        <v>197</v>
      </c>
      <c r="P243" s="90">
        <v>43692.81591435185</v>
      </c>
      <c r="Q243" s="92" t="s">
        <v>552</v>
      </c>
      <c r="R243" s="92" t="s">
        <v>612</v>
      </c>
      <c r="S243" s="87" t="s">
        <v>647</v>
      </c>
      <c r="T243" s="87"/>
      <c r="U243" s="87"/>
      <c r="V243" s="92" t="s">
        <v>784</v>
      </c>
      <c r="W243" s="90">
        <v>43692.81591435185</v>
      </c>
      <c r="X243" s="96">
        <v>43692</v>
      </c>
      <c r="Y243" s="99" t="s">
        <v>953</v>
      </c>
      <c r="Z243" s="92" t="s">
        <v>1196</v>
      </c>
      <c r="AA243" s="87"/>
      <c r="AB243" s="87"/>
      <c r="AC243" s="99" t="s">
        <v>1442</v>
      </c>
      <c r="AD243" s="87"/>
      <c r="AE243" s="87" t="b">
        <v>0</v>
      </c>
      <c r="AF243" s="87">
        <v>0</v>
      </c>
      <c r="AG243" s="99" t="s">
        <v>1564</v>
      </c>
      <c r="AH243" s="87" t="b">
        <v>0</v>
      </c>
      <c r="AI243" s="87" t="s">
        <v>1601</v>
      </c>
      <c r="AJ243" s="87"/>
      <c r="AK243" s="99" t="s">
        <v>1564</v>
      </c>
      <c r="AL243" s="87" t="b">
        <v>0</v>
      </c>
      <c r="AM243" s="87">
        <v>0</v>
      </c>
      <c r="AN243" s="99" t="s">
        <v>1564</v>
      </c>
      <c r="AO243" s="87" t="s">
        <v>1604</v>
      </c>
      <c r="AP243" s="87" t="b">
        <v>0</v>
      </c>
      <c r="AQ243" s="99" t="s">
        <v>1442</v>
      </c>
      <c r="AR243" s="87" t="s">
        <v>197</v>
      </c>
      <c r="AS243" s="87">
        <v>0</v>
      </c>
      <c r="AT243" s="87">
        <v>0</v>
      </c>
      <c r="AU243" s="87"/>
      <c r="AV243" s="87"/>
      <c r="AW243" s="87"/>
      <c r="AX243" s="87"/>
      <c r="AY243" s="87"/>
      <c r="AZ243" s="87"/>
      <c r="BA243" s="87"/>
      <c r="BB243" s="87"/>
      <c r="BC243">
        <v>21</v>
      </c>
      <c r="BD243" s="86" t="str">
        <f>REPLACE(INDEX(GroupVertices[Group],MATCH(Edges[[#This Row],[Vertex 1]],GroupVertices[Vertex],0)),1,1,"")</f>
        <v>3</v>
      </c>
      <c r="BE243" s="86" t="str">
        <f>REPLACE(INDEX(GroupVertices[Group],MATCH(Edges[[#This Row],[Vertex 2]],GroupVertices[Vertex],0)),1,1,"")</f>
        <v>3</v>
      </c>
      <c r="BF243" s="48">
        <v>0</v>
      </c>
      <c r="BG243" s="49">
        <v>0</v>
      </c>
      <c r="BH243" s="48">
        <v>0</v>
      </c>
      <c r="BI243" s="49">
        <v>0</v>
      </c>
      <c r="BJ243" s="48">
        <v>0</v>
      </c>
      <c r="BK243" s="49">
        <v>0</v>
      </c>
      <c r="BL243" s="48">
        <v>0</v>
      </c>
      <c r="BM243" s="49">
        <v>0</v>
      </c>
      <c r="BN243" s="48">
        <v>0</v>
      </c>
    </row>
    <row r="244" spans="1:66" ht="15">
      <c r="A244" s="65" t="s">
        <v>348</v>
      </c>
      <c r="B244" s="65" t="s">
        <v>348</v>
      </c>
      <c r="C244" s="66" t="s">
        <v>4028</v>
      </c>
      <c r="D244" s="67">
        <v>10</v>
      </c>
      <c r="E244" s="66" t="s">
        <v>136</v>
      </c>
      <c r="F244" s="69">
        <v>11.2</v>
      </c>
      <c r="G244" s="66"/>
      <c r="H244" s="70"/>
      <c r="I244" s="71"/>
      <c r="J244" s="71"/>
      <c r="K244" s="34" t="s">
        <v>65</v>
      </c>
      <c r="L244" s="72">
        <v>244</v>
      </c>
      <c r="M244" s="72"/>
      <c r="N244" s="73"/>
      <c r="O244" s="87" t="s">
        <v>197</v>
      </c>
      <c r="P244" s="90">
        <v>43694.42387731482</v>
      </c>
      <c r="Q244" s="92" t="s">
        <v>553</v>
      </c>
      <c r="R244" s="92" t="s">
        <v>618</v>
      </c>
      <c r="S244" s="87" t="s">
        <v>647</v>
      </c>
      <c r="T244" s="87"/>
      <c r="U244" s="87"/>
      <c r="V244" s="92" t="s">
        <v>784</v>
      </c>
      <c r="W244" s="90">
        <v>43694.42387731482</v>
      </c>
      <c r="X244" s="96">
        <v>43694</v>
      </c>
      <c r="Y244" s="99" t="s">
        <v>954</v>
      </c>
      <c r="Z244" s="92" t="s">
        <v>1197</v>
      </c>
      <c r="AA244" s="87"/>
      <c r="AB244" s="87"/>
      <c r="AC244" s="99" t="s">
        <v>1443</v>
      </c>
      <c r="AD244" s="87"/>
      <c r="AE244" s="87" t="b">
        <v>0</v>
      </c>
      <c r="AF244" s="87">
        <v>0</v>
      </c>
      <c r="AG244" s="99" t="s">
        <v>1564</v>
      </c>
      <c r="AH244" s="87" t="b">
        <v>0</v>
      </c>
      <c r="AI244" s="87" t="s">
        <v>1601</v>
      </c>
      <c r="AJ244" s="87"/>
      <c r="AK244" s="99" t="s">
        <v>1564</v>
      </c>
      <c r="AL244" s="87" t="b">
        <v>0</v>
      </c>
      <c r="AM244" s="87">
        <v>0</v>
      </c>
      <c r="AN244" s="99" t="s">
        <v>1564</v>
      </c>
      <c r="AO244" s="87" t="s">
        <v>1604</v>
      </c>
      <c r="AP244" s="87" t="b">
        <v>0</v>
      </c>
      <c r="AQ244" s="99" t="s">
        <v>1443</v>
      </c>
      <c r="AR244" s="87" t="s">
        <v>197</v>
      </c>
      <c r="AS244" s="87">
        <v>0</v>
      </c>
      <c r="AT244" s="87">
        <v>0</v>
      </c>
      <c r="AU244" s="87"/>
      <c r="AV244" s="87"/>
      <c r="AW244" s="87"/>
      <c r="AX244" s="87"/>
      <c r="AY244" s="87"/>
      <c r="AZ244" s="87"/>
      <c r="BA244" s="87"/>
      <c r="BB244" s="87"/>
      <c r="BC244">
        <v>21</v>
      </c>
      <c r="BD244" s="86" t="str">
        <f>REPLACE(INDEX(GroupVertices[Group],MATCH(Edges[[#This Row],[Vertex 1]],GroupVertices[Vertex],0)),1,1,"")</f>
        <v>3</v>
      </c>
      <c r="BE244" s="86" t="str">
        <f>REPLACE(INDEX(GroupVertices[Group],MATCH(Edges[[#This Row],[Vertex 2]],GroupVertices[Vertex],0)),1,1,"")</f>
        <v>3</v>
      </c>
      <c r="BF244" s="48">
        <v>0</v>
      </c>
      <c r="BG244" s="49">
        <v>0</v>
      </c>
      <c r="BH244" s="48">
        <v>0</v>
      </c>
      <c r="BI244" s="49">
        <v>0</v>
      </c>
      <c r="BJ244" s="48">
        <v>0</v>
      </c>
      <c r="BK244" s="49">
        <v>0</v>
      </c>
      <c r="BL244" s="48">
        <v>0</v>
      </c>
      <c r="BM244" s="49">
        <v>0</v>
      </c>
      <c r="BN244" s="48">
        <v>0</v>
      </c>
    </row>
    <row r="245" spans="1:66" ht="15">
      <c r="A245" s="65" t="s">
        <v>348</v>
      </c>
      <c r="B245" s="65" t="s">
        <v>348</v>
      </c>
      <c r="C245" s="66" t="s">
        <v>4028</v>
      </c>
      <c r="D245" s="67">
        <v>10</v>
      </c>
      <c r="E245" s="66" t="s">
        <v>136</v>
      </c>
      <c r="F245" s="69">
        <v>11.2</v>
      </c>
      <c r="G245" s="66"/>
      <c r="H245" s="70"/>
      <c r="I245" s="71"/>
      <c r="J245" s="71"/>
      <c r="K245" s="34" t="s">
        <v>65</v>
      </c>
      <c r="L245" s="72">
        <v>245</v>
      </c>
      <c r="M245" s="72"/>
      <c r="N245" s="73"/>
      <c r="O245" s="87" t="s">
        <v>197</v>
      </c>
      <c r="P245" s="90">
        <v>43694.7725462963</v>
      </c>
      <c r="Q245" s="92" t="s">
        <v>554</v>
      </c>
      <c r="R245" s="92" t="s">
        <v>635</v>
      </c>
      <c r="S245" s="87" t="s">
        <v>647</v>
      </c>
      <c r="T245" s="87"/>
      <c r="U245" s="87"/>
      <c r="V245" s="92" t="s">
        <v>784</v>
      </c>
      <c r="W245" s="90">
        <v>43694.7725462963</v>
      </c>
      <c r="X245" s="96">
        <v>43694</v>
      </c>
      <c r="Y245" s="99" t="s">
        <v>955</v>
      </c>
      <c r="Z245" s="92" t="s">
        <v>1198</v>
      </c>
      <c r="AA245" s="87"/>
      <c r="AB245" s="87"/>
      <c r="AC245" s="99" t="s">
        <v>1444</v>
      </c>
      <c r="AD245" s="87"/>
      <c r="AE245" s="87" t="b">
        <v>0</v>
      </c>
      <c r="AF245" s="87">
        <v>0</v>
      </c>
      <c r="AG245" s="99" t="s">
        <v>1564</v>
      </c>
      <c r="AH245" s="87" t="b">
        <v>0</v>
      </c>
      <c r="AI245" s="87" t="s">
        <v>1601</v>
      </c>
      <c r="AJ245" s="87"/>
      <c r="AK245" s="99" t="s">
        <v>1564</v>
      </c>
      <c r="AL245" s="87" t="b">
        <v>0</v>
      </c>
      <c r="AM245" s="87">
        <v>0</v>
      </c>
      <c r="AN245" s="99" t="s">
        <v>1564</v>
      </c>
      <c r="AO245" s="87" t="s">
        <v>1604</v>
      </c>
      <c r="AP245" s="87" t="b">
        <v>0</v>
      </c>
      <c r="AQ245" s="99" t="s">
        <v>1444</v>
      </c>
      <c r="AR245" s="87" t="s">
        <v>197</v>
      </c>
      <c r="AS245" s="87">
        <v>0</v>
      </c>
      <c r="AT245" s="87">
        <v>0</v>
      </c>
      <c r="AU245" s="87"/>
      <c r="AV245" s="87"/>
      <c r="AW245" s="87"/>
      <c r="AX245" s="87"/>
      <c r="AY245" s="87"/>
      <c r="AZ245" s="87"/>
      <c r="BA245" s="87"/>
      <c r="BB245" s="87"/>
      <c r="BC245">
        <v>21</v>
      </c>
      <c r="BD245" s="86" t="str">
        <f>REPLACE(INDEX(GroupVertices[Group],MATCH(Edges[[#This Row],[Vertex 1]],GroupVertices[Vertex],0)),1,1,"")</f>
        <v>3</v>
      </c>
      <c r="BE245" s="86" t="str">
        <f>REPLACE(INDEX(GroupVertices[Group],MATCH(Edges[[#This Row],[Vertex 2]],GroupVertices[Vertex],0)),1,1,"")</f>
        <v>3</v>
      </c>
      <c r="BF245" s="48">
        <v>0</v>
      </c>
      <c r="BG245" s="49">
        <v>0</v>
      </c>
      <c r="BH245" s="48">
        <v>0</v>
      </c>
      <c r="BI245" s="49">
        <v>0</v>
      </c>
      <c r="BJ245" s="48">
        <v>0</v>
      </c>
      <c r="BK245" s="49">
        <v>0</v>
      </c>
      <c r="BL245" s="48">
        <v>0</v>
      </c>
      <c r="BM245" s="49">
        <v>0</v>
      </c>
      <c r="BN245" s="48">
        <v>0</v>
      </c>
    </row>
    <row r="246" spans="1:66" ht="15">
      <c r="A246" s="65" t="s">
        <v>348</v>
      </c>
      <c r="B246" s="65" t="s">
        <v>348</v>
      </c>
      <c r="C246" s="66" t="s">
        <v>4028</v>
      </c>
      <c r="D246" s="67">
        <v>10</v>
      </c>
      <c r="E246" s="66" t="s">
        <v>136</v>
      </c>
      <c r="F246" s="69">
        <v>11.2</v>
      </c>
      <c r="G246" s="66"/>
      <c r="H246" s="70"/>
      <c r="I246" s="71"/>
      <c r="J246" s="71"/>
      <c r="K246" s="34" t="s">
        <v>65</v>
      </c>
      <c r="L246" s="72">
        <v>246</v>
      </c>
      <c r="M246" s="72"/>
      <c r="N246" s="73"/>
      <c r="O246" s="87" t="s">
        <v>197</v>
      </c>
      <c r="P246" s="90">
        <v>43694.77333333333</v>
      </c>
      <c r="Q246" s="92" t="s">
        <v>555</v>
      </c>
      <c r="R246" s="92" t="s">
        <v>636</v>
      </c>
      <c r="S246" s="87" t="s">
        <v>647</v>
      </c>
      <c r="T246" s="87"/>
      <c r="U246" s="87"/>
      <c r="V246" s="92" t="s">
        <v>784</v>
      </c>
      <c r="W246" s="90">
        <v>43694.77333333333</v>
      </c>
      <c r="X246" s="96">
        <v>43694</v>
      </c>
      <c r="Y246" s="99" t="s">
        <v>956</v>
      </c>
      <c r="Z246" s="92" t="s">
        <v>1199</v>
      </c>
      <c r="AA246" s="87"/>
      <c r="AB246" s="87"/>
      <c r="AC246" s="99" t="s">
        <v>1445</v>
      </c>
      <c r="AD246" s="87"/>
      <c r="AE246" s="87" t="b">
        <v>0</v>
      </c>
      <c r="AF246" s="87">
        <v>0</v>
      </c>
      <c r="AG246" s="99" t="s">
        <v>1564</v>
      </c>
      <c r="AH246" s="87" t="b">
        <v>0</v>
      </c>
      <c r="AI246" s="87" t="s">
        <v>1601</v>
      </c>
      <c r="AJ246" s="87"/>
      <c r="AK246" s="99" t="s">
        <v>1564</v>
      </c>
      <c r="AL246" s="87" t="b">
        <v>0</v>
      </c>
      <c r="AM246" s="87">
        <v>0</v>
      </c>
      <c r="AN246" s="99" t="s">
        <v>1564</v>
      </c>
      <c r="AO246" s="87" t="s">
        <v>1604</v>
      </c>
      <c r="AP246" s="87" t="b">
        <v>0</v>
      </c>
      <c r="AQ246" s="99" t="s">
        <v>1445</v>
      </c>
      <c r="AR246" s="87" t="s">
        <v>197</v>
      </c>
      <c r="AS246" s="87">
        <v>0</v>
      </c>
      <c r="AT246" s="87">
        <v>0</v>
      </c>
      <c r="AU246" s="87"/>
      <c r="AV246" s="87"/>
      <c r="AW246" s="87"/>
      <c r="AX246" s="87"/>
      <c r="AY246" s="87"/>
      <c r="AZ246" s="87"/>
      <c r="BA246" s="87"/>
      <c r="BB246" s="87"/>
      <c r="BC246">
        <v>21</v>
      </c>
      <c r="BD246" s="86" t="str">
        <f>REPLACE(INDEX(GroupVertices[Group],MATCH(Edges[[#This Row],[Vertex 1]],GroupVertices[Vertex],0)),1,1,"")</f>
        <v>3</v>
      </c>
      <c r="BE246" s="86" t="str">
        <f>REPLACE(INDEX(GroupVertices[Group],MATCH(Edges[[#This Row],[Vertex 2]],GroupVertices[Vertex],0)),1,1,"")</f>
        <v>3</v>
      </c>
      <c r="BF246" s="48">
        <v>0</v>
      </c>
      <c r="BG246" s="49">
        <v>0</v>
      </c>
      <c r="BH246" s="48">
        <v>0</v>
      </c>
      <c r="BI246" s="49">
        <v>0</v>
      </c>
      <c r="BJ246" s="48">
        <v>0</v>
      </c>
      <c r="BK246" s="49">
        <v>0</v>
      </c>
      <c r="BL246" s="48">
        <v>0</v>
      </c>
      <c r="BM246" s="49">
        <v>0</v>
      </c>
      <c r="BN246" s="48">
        <v>0</v>
      </c>
    </row>
    <row r="247" spans="1:66" ht="15">
      <c r="A247" s="65" t="s">
        <v>348</v>
      </c>
      <c r="B247" s="65" t="s">
        <v>348</v>
      </c>
      <c r="C247" s="66" t="s">
        <v>4028</v>
      </c>
      <c r="D247" s="67">
        <v>10</v>
      </c>
      <c r="E247" s="66" t="s">
        <v>136</v>
      </c>
      <c r="F247" s="69">
        <v>11.2</v>
      </c>
      <c r="G247" s="66"/>
      <c r="H247" s="70"/>
      <c r="I247" s="71"/>
      <c r="J247" s="71"/>
      <c r="K247" s="34" t="s">
        <v>65</v>
      </c>
      <c r="L247" s="72">
        <v>247</v>
      </c>
      <c r="M247" s="72"/>
      <c r="N247" s="73"/>
      <c r="O247" s="87" t="s">
        <v>197</v>
      </c>
      <c r="P247" s="90">
        <v>43694.77443287037</v>
      </c>
      <c r="Q247" s="92" t="s">
        <v>556</v>
      </c>
      <c r="R247" s="92" t="s">
        <v>617</v>
      </c>
      <c r="S247" s="87" t="s">
        <v>647</v>
      </c>
      <c r="T247" s="87"/>
      <c r="U247" s="87"/>
      <c r="V247" s="92" t="s">
        <v>784</v>
      </c>
      <c r="W247" s="90">
        <v>43694.77443287037</v>
      </c>
      <c r="X247" s="96">
        <v>43694</v>
      </c>
      <c r="Y247" s="99" t="s">
        <v>957</v>
      </c>
      <c r="Z247" s="92" t="s">
        <v>1200</v>
      </c>
      <c r="AA247" s="87"/>
      <c r="AB247" s="87"/>
      <c r="AC247" s="99" t="s">
        <v>1446</v>
      </c>
      <c r="AD247" s="87"/>
      <c r="AE247" s="87" t="b">
        <v>0</v>
      </c>
      <c r="AF247" s="87">
        <v>0</v>
      </c>
      <c r="AG247" s="99" t="s">
        <v>1564</v>
      </c>
      <c r="AH247" s="87" t="b">
        <v>0</v>
      </c>
      <c r="AI247" s="87" t="s">
        <v>1601</v>
      </c>
      <c r="AJ247" s="87"/>
      <c r="AK247" s="99" t="s">
        <v>1564</v>
      </c>
      <c r="AL247" s="87" t="b">
        <v>0</v>
      </c>
      <c r="AM247" s="87">
        <v>0</v>
      </c>
      <c r="AN247" s="99" t="s">
        <v>1564</v>
      </c>
      <c r="AO247" s="87" t="s">
        <v>1604</v>
      </c>
      <c r="AP247" s="87" t="b">
        <v>0</v>
      </c>
      <c r="AQ247" s="99" t="s">
        <v>1446</v>
      </c>
      <c r="AR247" s="87" t="s">
        <v>197</v>
      </c>
      <c r="AS247" s="87">
        <v>0</v>
      </c>
      <c r="AT247" s="87">
        <v>0</v>
      </c>
      <c r="AU247" s="87"/>
      <c r="AV247" s="87"/>
      <c r="AW247" s="87"/>
      <c r="AX247" s="87"/>
      <c r="AY247" s="87"/>
      <c r="AZ247" s="87"/>
      <c r="BA247" s="87"/>
      <c r="BB247" s="87"/>
      <c r="BC247">
        <v>21</v>
      </c>
      <c r="BD247" s="86" t="str">
        <f>REPLACE(INDEX(GroupVertices[Group],MATCH(Edges[[#This Row],[Vertex 1]],GroupVertices[Vertex],0)),1,1,"")</f>
        <v>3</v>
      </c>
      <c r="BE247" s="86" t="str">
        <f>REPLACE(INDEX(GroupVertices[Group],MATCH(Edges[[#This Row],[Vertex 2]],GroupVertices[Vertex],0)),1,1,"")</f>
        <v>3</v>
      </c>
      <c r="BF247" s="48">
        <v>0</v>
      </c>
      <c r="BG247" s="49">
        <v>0</v>
      </c>
      <c r="BH247" s="48">
        <v>0</v>
      </c>
      <c r="BI247" s="49">
        <v>0</v>
      </c>
      <c r="BJ247" s="48">
        <v>0</v>
      </c>
      <c r="BK247" s="49">
        <v>0</v>
      </c>
      <c r="BL247" s="48">
        <v>0</v>
      </c>
      <c r="BM247" s="49">
        <v>0</v>
      </c>
      <c r="BN247" s="48">
        <v>0</v>
      </c>
    </row>
    <row r="248" spans="1:66" ht="15">
      <c r="A248" s="65" t="s">
        <v>349</v>
      </c>
      <c r="B248" s="65" t="s">
        <v>349</v>
      </c>
      <c r="C248" s="66" t="s">
        <v>4023</v>
      </c>
      <c r="D248" s="67">
        <v>3</v>
      </c>
      <c r="E248" s="66" t="s">
        <v>132</v>
      </c>
      <c r="F248" s="69">
        <v>32</v>
      </c>
      <c r="G248" s="66"/>
      <c r="H248" s="70"/>
      <c r="I248" s="71"/>
      <c r="J248" s="71"/>
      <c r="K248" s="34" t="s">
        <v>65</v>
      </c>
      <c r="L248" s="72">
        <v>248</v>
      </c>
      <c r="M248" s="72"/>
      <c r="N248" s="73"/>
      <c r="O248" s="87" t="s">
        <v>197</v>
      </c>
      <c r="P248" s="90">
        <v>43694.8715625</v>
      </c>
      <c r="Q248" s="87" t="s">
        <v>557</v>
      </c>
      <c r="R248" s="92" t="s">
        <v>618</v>
      </c>
      <c r="S248" s="87" t="s">
        <v>647</v>
      </c>
      <c r="T248" s="87"/>
      <c r="U248" s="87"/>
      <c r="V248" s="92" t="s">
        <v>785</v>
      </c>
      <c r="W248" s="90">
        <v>43694.8715625</v>
      </c>
      <c r="X248" s="96">
        <v>43694</v>
      </c>
      <c r="Y248" s="99" t="s">
        <v>958</v>
      </c>
      <c r="Z248" s="92" t="s">
        <v>1201</v>
      </c>
      <c r="AA248" s="87"/>
      <c r="AB248" s="87"/>
      <c r="AC248" s="99" t="s">
        <v>1447</v>
      </c>
      <c r="AD248" s="87"/>
      <c r="AE248" s="87" t="b">
        <v>0</v>
      </c>
      <c r="AF248" s="87">
        <v>1</v>
      </c>
      <c r="AG248" s="99" t="s">
        <v>1564</v>
      </c>
      <c r="AH248" s="87" t="b">
        <v>0</v>
      </c>
      <c r="AI248" s="87" t="s">
        <v>1597</v>
      </c>
      <c r="AJ248" s="87"/>
      <c r="AK248" s="99" t="s">
        <v>1564</v>
      </c>
      <c r="AL248" s="87" t="b">
        <v>0</v>
      </c>
      <c r="AM248" s="87">
        <v>0</v>
      </c>
      <c r="AN248" s="99" t="s">
        <v>1564</v>
      </c>
      <c r="AO248" s="87" t="s">
        <v>1604</v>
      </c>
      <c r="AP248" s="87" t="b">
        <v>0</v>
      </c>
      <c r="AQ248" s="99" t="s">
        <v>1447</v>
      </c>
      <c r="AR248" s="87" t="s">
        <v>197</v>
      </c>
      <c r="AS248" s="87">
        <v>0</v>
      </c>
      <c r="AT248" s="87">
        <v>0</v>
      </c>
      <c r="AU248" s="87" t="s">
        <v>1616</v>
      </c>
      <c r="AV248" s="87" t="s">
        <v>1619</v>
      </c>
      <c r="AW248" s="87" t="s">
        <v>1622</v>
      </c>
      <c r="AX248" s="87" t="s">
        <v>1625</v>
      </c>
      <c r="AY248" s="87" t="s">
        <v>1628</v>
      </c>
      <c r="AZ248" s="87" t="s">
        <v>1631</v>
      </c>
      <c r="BA248" s="87" t="s">
        <v>1632</v>
      </c>
      <c r="BB248" s="92" t="s">
        <v>1635</v>
      </c>
      <c r="BC248">
        <v>1</v>
      </c>
      <c r="BD248" s="86" t="str">
        <f>REPLACE(INDEX(GroupVertices[Group],MATCH(Edges[[#This Row],[Vertex 1]],GroupVertices[Vertex],0)),1,1,"")</f>
        <v>3</v>
      </c>
      <c r="BE248" s="86" t="str">
        <f>REPLACE(INDEX(GroupVertices[Group],MATCH(Edges[[#This Row],[Vertex 2]],GroupVertices[Vertex],0)),1,1,"")</f>
        <v>3</v>
      </c>
      <c r="BF248" s="48">
        <v>0</v>
      </c>
      <c r="BG248" s="49">
        <v>0</v>
      </c>
      <c r="BH248" s="48">
        <v>0</v>
      </c>
      <c r="BI248" s="49">
        <v>0</v>
      </c>
      <c r="BJ248" s="48">
        <v>0</v>
      </c>
      <c r="BK248" s="49">
        <v>0</v>
      </c>
      <c r="BL248" s="48">
        <v>8</v>
      </c>
      <c r="BM248" s="49">
        <v>100</v>
      </c>
      <c r="BN248" s="48">
        <v>8</v>
      </c>
    </row>
    <row r="249" spans="1:66" ht="15">
      <c r="A249" s="65" t="s">
        <v>350</v>
      </c>
      <c r="B249" s="65" t="s">
        <v>351</v>
      </c>
      <c r="C249" s="66" t="s">
        <v>4023</v>
      </c>
      <c r="D249" s="67">
        <v>3</v>
      </c>
      <c r="E249" s="66" t="s">
        <v>132</v>
      </c>
      <c r="F249" s="69">
        <v>32</v>
      </c>
      <c r="G249" s="66"/>
      <c r="H249" s="70"/>
      <c r="I249" s="71"/>
      <c r="J249" s="71"/>
      <c r="K249" s="34" t="s">
        <v>66</v>
      </c>
      <c r="L249" s="72">
        <v>249</v>
      </c>
      <c r="M249" s="72"/>
      <c r="N249" s="73"/>
      <c r="O249" s="87" t="s">
        <v>450</v>
      </c>
      <c r="P249" s="90">
        <v>43694.68234953703</v>
      </c>
      <c r="Q249" s="87" t="s">
        <v>558</v>
      </c>
      <c r="R249" s="87"/>
      <c r="S249" s="87"/>
      <c r="T249" s="87"/>
      <c r="U249" s="92" t="s">
        <v>677</v>
      </c>
      <c r="V249" s="92" t="s">
        <v>677</v>
      </c>
      <c r="W249" s="90">
        <v>43694.68234953703</v>
      </c>
      <c r="X249" s="96">
        <v>43694</v>
      </c>
      <c r="Y249" s="99" t="s">
        <v>959</v>
      </c>
      <c r="Z249" s="92" t="s">
        <v>1202</v>
      </c>
      <c r="AA249" s="87"/>
      <c r="AB249" s="87"/>
      <c r="AC249" s="99" t="s">
        <v>1448</v>
      </c>
      <c r="AD249" s="87"/>
      <c r="AE249" s="87" t="b">
        <v>0</v>
      </c>
      <c r="AF249" s="87">
        <v>0</v>
      </c>
      <c r="AG249" s="99" t="s">
        <v>1564</v>
      </c>
      <c r="AH249" s="87" t="b">
        <v>0</v>
      </c>
      <c r="AI249" s="87" t="s">
        <v>1595</v>
      </c>
      <c r="AJ249" s="87"/>
      <c r="AK249" s="99" t="s">
        <v>1564</v>
      </c>
      <c r="AL249" s="87" t="b">
        <v>0</v>
      </c>
      <c r="AM249" s="87">
        <v>2</v>
      </c>
      <c r="AN249" s="99" t="s">
        <v>1449</v>
      </c>
      <c r="AO249" s="87" t="s">
        <v>1604</v>
      </c>
      <c r="AP249" s="87" t="b">
        <v>0</v>
      </c>
      <c r="AQ249" s="99" t="s">
        <v>1449</v>
      </c>
      <c r="AR249" s="87" t="s">
        <v>197</v>
      </c>
      <c r="AS249" s="87">
        <v>0</v>
      </c>
      <c r="AT249" s="87">
        <v>0</v>
      </c>
      <c r="AU249" s="87"/>
      <c r="AV249" s="87"/>
      <c r="AW249" s="87"/>
      <c r="AX249" s="87"/>
      <c r="AY249" s="87"/>
      <c r="AZ249" s="87"/>
      <c r="BA249" s="87"/>
      <c r="BB249" s="87"/>
      <c r="BC249">
        <v>1</v>
      </c>
      <c r="BD249" s="86" t="str">
        <f>REPLACE(INDEX(GroupVertices[Group],MATCH(Edges[[#This Row],[Vertex 1]],GroupVertices[Vertex],0)),1,1,"")</f>
        <v>2</v>
      </c>
      <c r="BE249" s="86" t="str">
        <f>REPLACE(INDEX(GroupVertices[Group],MATCH(Edges[[#This Row],[Vertex 2]],GroupVertices[Vertex],0)),1,1,"")</f>
        <v>2</v>
      </c>
      <c r="BF249" s="48">
        <v>0</v>
      </c>
      <c r="BG249" s="49">
        <v>0</v>
      </c>
      <c r="BH249" s="48">
        <v>0</v>
      </c>
      <c r="BI249" s="49">
        <v>0</v>
      </c>
      <c r="BJ249" s="48">
        <v>0</v>
      </c>
      <c r="BK249" s="49">
        <v>0</v>
      </c>
      <c r="BL249" s="48">
        <v>6</v>
      </c>
      <c r="BM249" s="49">
        <v>100</v>
      </c>
      <c r="BN249" s="48">
        <v>6</v>
      </c>
    </row>
    <row r="250" spans="1:66" ht="15">
      <c r="A250" s="65" t="s">
        <v>351</v>
      </c>
      <c r="B250" s="65" t="s">
        <v>351</v>
      </c>
      <c r="C250" s="66" t="s">
        <v>4023</v>
      </c>
      <c r="D250" s="67">
        <v>3</v>
      </c>
      <c r="E250" s="66" t="s">
        <v>132</v>
      </c>
      <c r="F250" s="69">
        <v>32</v>
      </c>
      <c r="G250" s="66"/>
      <c r="H250" s="70"/>
      <c r="I250" s="71"/>
      <c r="J250" s="71"/>
      <c r="K250" s="34" t="s">
        <v>65</v>
      </c>
      <c r="L250" s="72">
        <v>250</v>
      </c>
      <c r="M250" s="72"/>
      <c r="N250" s="73"/>
      <c r="O250" s="87" t="s">
        <v>197</v>
      </c>
      <c r="P250" s="90">
        <v>43694.633888888886</v>
      </c>
      <c r="Q250" s="87" t="s">
        <v>558</v>
      </c>
      <c r="R250" s="87"/>
      <c r="S250" s="87"/>
      <c r="T250" s="87"/>
      <c r="U250" s="92" t="s">
        <v>677</v>
      </c>
      <c r="V250" s="92" t="s">
        <v>677</v>
      </c>
      <c r="W250" s="90">
        <v>43694.633888888886</v>
      </c>
      <c r="X250" s="96">
        <v>43694</v>
      </c>
      <c r="Y250" s="99" t="s">
        <v>960</v>
      </c>
      <c r="Z250" s="92" t="s">
        <v>1203</v>
      </c>
      <c r="AA250" s="87"/>
      <c r="AB250" s="87"/>
      <c r="AC250" s="99" t="s">
        <v>1449</v>
      </c>
      <c r="AD250" s="87"/>
      <c r="AE250" s="87" t="b">
        <v>0</v>
      </c>
      <c r="AF250" s="87">
        <v>53</v>
      </c>
      <c r="AG250" s="99" t="s">
        <v>1564</v>
      </c>
      <c r="AH250" s="87" t="b">
        <v>0</v>
      </c>
      <c r="AI250" s="87" t="s">
        <v>1595</v>
      </c>
      <c r="AJ250" s="87"/>
      <c r="AK250" s="99" t="s">
        <v>1564</v>
      </c>
      <c r="AL250" s="87" t="b">
        <v>0</v>
      </c>
      <c r="AM250" s="87">
        <v>2</v>
      </c>
      <c r="AN250" s="99" t="s">
        <v>1564</v>
      </c>
      <c r="AO250" s="87" t="s">
        <v>1604</v>
      </c>
      <c r="AP250" s="87" t="b">
        <v>0</v>
      </c>
      <c r="AQ250" s="99" t="s">
        <v>1449</v>
      </c>
      <c r="AR250" s="87" t="s">
        <v>197</v>
      </c>
      <c r="AS250" s="87">
        <v>0</v>
      </c>
      <c r="AT250" s="87">
        <v>0</v>
      </c>
      <c r="AU250" s="87"/>
      <c r="AV250" s="87"/>
      <c r="AW250" s="87"/>
      <c r="AX250" s="87"/>
      <c r="AY250" s="87"/>
      <c r="AZ250" s="87"/>
      <c r="BA250" s="87"/>
      <c r="BB250" s="87"/>
      <c r="BC250">
        <v>1</v>
      </c>
      <c r="BD250" s="86" t="str">
        <f>REPLACE(INDEX(GroupVertices[Group],MATCH(Edges[[#This Row],[Vertex 1]],GroupVertices[Vertex],0)),1,1,"")</f>
        <v>2</v>
      </c>
      <c r="BE250" s="86" t="str">
        <f>REPLACE(INDEX(GroupVertices[Group],MATCH(Edges[[#This Row],[Vertex 2]],GroupVertices[Vertex],0)),1,1,"")</f>
        <v>2</v>
      </c>
      <c r="BF250" s="48">
        <v>0</v>
      </c>
      <c r="BG250" s="49">
        <v>0</v>
      </c>
      <c r="BH250" s="48">
        <v>0</v>
      </c>
      <c r="BI250" s="49">
        <v>0</v>
      </c>
      <c r="BJ250" s="48">
        <v>0</v>
      </c>
      <c r="BK250" s="49">
        <v>0</v>
      </c>
      <c r="BL250" s="48">
        <v>6</v>
      </c>
      <c r="BM250" s="49">
        <v>100</v>
      </c>
      <c r="BN250" s="48">
        <v>6</v>
      </c>
    </row>
    <row r="251" spans="1:66" ht="15">
      <c r="A251" s="65" t="s">
        <v>351</v>
      </c>
      <c r="B251" s="65" t="s">
        <v>351</v>
      </c>
      <c r="C251" s="66" t="s">
        <v>4023</v>
      </c>
      <c r="D251" s="67">
        <v>3</v>
      </c>
      <c r="E251" s="66" t="s">
        <v>132</v>
      </c>
      <c r="F251" s="69">
        <v>32</v>
      </c>
      <c r="G251" s="66"/>
      <c r="H251" s="70"/>
      <c r="I251" s="71"/>
      <c r="J251" s="71"/>
      <c r="K251" s="34" t="s">
        <v>65</v>
      </c>
      <c r="L251" s="72">
        <v>251</v>
      </c>
      <c r="M251" s="72"/>
      <c r="N251" s="73"/>
      <c r="O251" s="87" t="s">
        <v>450</v>
      </c>
      <c r="P251" s="90">
        <v>43694.63961805555</v>
      </c>
      <c r="Q251" s="87" t="s">
        <v>558</v>
      </c>
      <c r="R251" s="87"/>
      <c r="S251" s="87"/>
      <c r="T251" s="87"/>
      <c r="U251" s="92" t="s">
        <v>677</v>
      </c>
      <c r="V251" s="92" t="s">
        <v>677</v>
      </c>
      <c r="W251" s="90">
        <v>43694.63961805555</v>
      </c>
      <c r="X251" s="96">
        <v>43694</v>
      </c>
      <c r="Y251" s="99" t="s">
        <v>961</v>
      </c>
      <c r="Z251" s="92" t="s">
        <v>1204</v>
      </c>
      <c r="AA251" s="87"/>
      <c r="AB251" s="87"/>
      <c r="AC251" s="99" t="s">
        <v>1450</v>
      </c>
      <c r="AD251" s="87"/>
      <c r="AE251" s="87" t="b">
        <v>0</v>
      </c>
      <c r="AF251" s="87">
        <v>0</v>
      </c>
      <c r="AG251" s="99" t="s">
        <v>1564</v>
      </c>
      <c r="AH251" s="87" t="b">
        <v>0</v>
      </c>
      <c r="AI251" s="87" t="s">
        <v>1595</v>
      </c>
      <c r="AJ251" s="87"/>
      <c r="AK251" s="99" t="s">
        <v>1564</v>
      </c>
      <c r="AL251" s="87" t="b">
        <v>0</v>
      </c>
      <c r="AM251" s="87">
        <v>2</v>
      </c>
      <c r="AN251" s="99" t="s">
        <v>1449</v>
      </c>
      <c r="AO251" s="87" t="s">
        <v>1604</v>
      </c>
      <c r="AP251" s="87" t="b">
        <v>0</v>
      </c>
      <c r="AQ251" s="99" t="s">
        <v>1449</v>
      </c>
      <c r="AR251" s="87" t="s">
        <v>197</v>
      </c>
      <c r="AS251" s="87">
        <v>0</v>
      </c>
      <c r="AT251" s="87">
        <v>0</v>
      </c>
      <c r="AU251" s="87"/>
      <c r="AV251" s="87"/>
      <c r="AW251" s="87"/>
      <c r="AX251" s="87"/>
      <c r="AY251" s="87"/>
      <c r="AZ251" s="87"/>
      <c r="BA251" s="87"/>
      <c r="BB251" s="87"/>
      <c r="BC251">
        <v>1</v>
      </c>
      <c r="BD251" s="86" t="str">
        <f>REPLACE(INDEX(GroupVertices[Group],MATCH(Edges[[#This Row],[Vertex 1]],GroupVertices[Vertex],0)),1,1,"")</f>
        <v>2</v>
      </c>
      <c r="BE251" s="86" t="str">
        <f>REPLACE(INDEX(GroupVertices[Group],MATCH(Edges[[#This Row],[Vertex 2]],GroupVertices[Vertex],0)),1,1,"")</f>
        <v>2</v>
      </c>
      <c r="BF251" s="48">
        <v>0</v>
      </c>
      <c r="BG251" s="49">
        <v>0</v>
      </c>
      <c r="BH251" s="48">
        <v>0</v>
      </c>
      <c r="BI251" s="49">
        <v>0</v>
      </c>
      <c r="BJ251" s="48">
        <v>0</v>
      </c>
      <c r="BK251" s="49">
        <v>0</v>
      </c>
      <c r="BL251" s="48">
        <v>6</v>
      </c>
      <c r="BM251" s="49">
        <v>100</v>
      </c>
      <c r="BN251" s="48">
        <v>6</v>
      </c>
    </row>
    <row r="252" spans="1:66" ht="15">
      <c r="A252" s="65" t="s">
        <v>351</v>
      </c>
      <c r="B252" s="65" t="s">
        <v>350</v>
      </c>
      <c r="C252" s="66" t="s">
        <v>4023</v>
      </c>
      <c r="D252" s="67">
        <v>3</v>
      </c>
      <c r="E252" s="66" t="s">
        <v>132</v>
      </c>
      <c r="F252" s="69">
        <v>32</v>
      </c>
      <c r="G252" s="66"/>
      <c r="H252" s="70"/>
      <c r="I252" s="71"/>
      <c r="J252" s="71"/>
      <c r="K252" s="34" t="s">
        <v>66</v>
      </c>
      <c r="L252" s="72">
        <v>252</v>
      </c>
      <c r="M252" s="72"/>
      <c r="N252" s="73"/>
      <c r="O252" s="87" t="s">
        <v>450</v>
      </c>
      <c r="P252" s="90">
        <v>43694.92130787037</v>
      </c>
      <c r="Q252" s="87" t="s">
        <v>559</v>
      </c>
      <c r="R252" s="92" t="s">
        <v>637</v>
      </c>
      <c r="S252" s="87" t="s">
        <v>648</v>
      </c>
      <c r="T252" s="87"/>
      <c r="U252" s="92" t="s">
        <v>678</v>
      </c>
      <c r="V252" s="92" t="s">
        <v>678</v>
      </c>
      <c r="W252" s="90">
        <v>43694.92130787037</v>
      </c>
      <c r="X252" s="96">
        <v>43694</v>
      </c>
      <c r="Y252" s="99" t="s">
        <v>962</v>
      </c>
      <c r="Z252" s="92" t="s">
        <v>1205</v>
      </c>
      <c r="AA252" s="87"/>
      <c r="AB252" s="87"/>
      <c r="AC252" s="99" t="s">
        <v>1451</v>
      </c>
      <c r="AD252" s="87"/>
      <c r="AE252" s="87" t="b">
        <v>0</v>
      </c>
      <c r="AF252" s="87">
        <v>0</v>
      </c>
      <c r="AG252" s="99" t="s">
        <v>1564</v>
      </c>
      <c r="AH252" s="87" t="b">
        <v>0</v>
      </c>
      <c r="AI252" s="87" t="s">
        <v>1601</v>
      </c>
      <c r="AJ252" s="87"/>
      <c r="AK252" s="99" t="s">
        <v>1564</v>
      </c>
      <c r="AL252" s="87" t="b">
        <v>0</v>
      </c>
      <c r="AM252" s="87">
        <v>2</v>
      </c>
      <c r="AN252" s="99" t="s">
        <v>1453</v>
      </c>
      <c r="AO252" s="87" t="s">
        <v>1604</v>
      </c>
      <c r="AP252" s="87" t="b">
        <v>0</v>
      </c>
      <c r="AQ252" s="99" t="s">
        <v>1453</v>
      </c>
      <c r="AR252" s="87" t="s">
        <v>197</v>
      </c>
      <c r="AS252" s="87">
        <v>0</v>
      </c>
      <c r="AT252" s="87">
        <v>0</v>
      </c>
      <c r="AU252" s="87"/>
      <c r="AV252" s="87"/>
      <c r="AW252" s="87"/>
      <c r="AX252" s="87"/>
      <c r="AY252" s="87"/>
      <c r="AZ252" s="87"/>
      <c r="BA252" s="87"/>
      <c r="BB252" s="87"/>
      <c r="BC252">
        <v>1</v>
      </c>
      <c r="BD252" s="86" t="str">
        <f>REPLACE(INDEX(GroupVertices[Group],MATCH(Edges[[#This Row],[Vertex 1]],GroupVertices[Vertex],0)),1,1,"")</f>
        <v>2</v>
      </c>
      <c r="BE252" s="86" t="str">
        <f>REPLACE(INDEX(GroupVertices[Group],MATCH(Edges[[#This Row],[Vertex 2]],GroupVertices[Vertex],0)),1,1,"")</f>
        <v>2</v>
      </c>
      <c r="BF252" s="48">
        <v>0</v>
      </c>
      <c r="BG252" s="49">
        <v>0</v>
      </c>
      <c r="BH252" s="48">
        <v>0</v>
      </c>
      <c r="BI252" s="49">
        <v>0</v>
      </c>
      <c r="BJ252" s="48">
        <v>0</v>
      </c>
      <c r="BK252" s="49">
        <v>0</v>
      </c>
      <c r="BL252" s="48">
        <v>0</v>
      </c>
      <c r="BM252" s="49">
        <v>0</v>
      </c>
      <c r="BN252" s="48">
        <v>0</v>
      </c>
    </row>
    <row r="253" spans="1:66" ht="15">
      <c r="A253" s="65" t="s">
        <v>350</v>
      </c>
      <c r="B253" s="65" t="s">
        <v>350</v>
      </c>
      <c r="C253" s="66" t="s">
        <v>4025</v>
      </c>
      <c r="D253" s="67">
        <v>3.6363636363636362</v>
      </c>
      <c r="E253" s="66" t="s">
        <v>136</v>
      </c>
      <c r="F253" s="69">
        <v>30.96</v>
      </c>
      <c r="G253" s="66"/>
      <c r="H253" s="70"/>
      <c r="I253" s="71"/>
      <c r="J253" s="71"/>
      <c r="K253" s="34" t="s">
        <v>65</v>
      </c>
      <c r="L253" s="72">
        <v>253</v>
      </c>
      <c r="M253" s="72"/>
      <c r="N253" s="73"/>
      <c r="O253" s="87" t="s">
        <v>197</v>
      </c>
      <c r="P253" s="90">
        <v>43694.45721064815</v>
      </c>
      <c r="Q253" s="87" t="s">
        <v>519</v>
      </c>
      <c r="R253" s="92" t="s">
        <v>619</v>
      </c>
      <c r="S253" s="87" t="s">
        <v>648</v>
      </c>
      <c r="T253" s="87" t="s">
        <v>667</v>
      </c>
      <c r="U253" s="92" t="s">
        <v>676</v>
      </c>
      <c r="V253" s="92" t="s">
        <v>676</v>
      </c>
      <c r="W253" s="90">
        <v>43694.45721064815</v>
      </c>
      <c r="X253" s="96">
        <v>43694</v>
      </c>
      <c r="Y253" s="99" t="s">
        <v>963</v>
      </c>
      <c r="Z253" s="92" t="s">
        <v>1206</v>
      </c>
      <c r="AA253" s="87"/>
      <c r="AB253" s="87"/>
      <c r="AC253" s="99" t="s">
        <v>1452</v>
      </c>
      <c r="AD253" s="87"/>
      <c r="AE253" s="87" t="b">
        <v>0</v>
      </c>
      <c r="AF253" s="87">
        <v>31</v>
      </c>
      <c r="AG253" s="99" t="s">
        <v>1564</v>
      </c>
      <c r="AH253" s="87" t="b">
        <v>0</v>
      </c>
      <c r="AI253" s="87" t="s">
        <v>1601</v>
      </c>
      <c r="AJ253" s="87"/>
      <c r="AK253" s="99" t="s">
        <v>1564</v>
      </c>
      <c r="AL253" s="87" t="b">
        <v>0</v>
      </c>
      <c r="AM253" s="87">
        <v>5</v>
      </c>
      <c r="AN253" s="99" t="s">
        <v>1564</v>
      </c>
      <c r="AO253" s="87" t="s">
        <v>1604</v>
      </c>
      <c r="AP253" s="87" t="b">
        <v>0</v>
      </c>
      <c r="AQ253" s="99" t="s">
        <v>1452</v>
      </c>
      <c r="AR253" s="87" t="s">
        <v>197</v>
      </c>
      <c r="AS253" s="87">
        <v>0</v>
      </c>
      <c r="AT253" s="87">
        <v>0</v>
      </c>
      <c r="AU253" s="87"/>
      <c r="AV253" s="87"/>
      <c r="AW253" s="87"/>
      <c r="AX253" s="87"/>
      <c r="AY253" s="87"/>
      <c r="AZ253" s="87"/>
      <c r="BA253" s="87"/>
      <c r="BB253" s="87"/>
      <c r="BC253">
        <v>2</v>
      </c>
      <c r="BD253" s="86" t="str">
        <f>REPLACE(INDEX(GroupVertices[Group],MATCH(Edges[[#This Row],[Vertex 1]],GroupVertices[Vertex],0)),1,1,"")</f>
        <v>2</v>
      </c>
      <c r="BE253" s="86" t="str">
        <f>REPLACE(INDEX(GroupVertices[Group],MATCH(Edges[[#This Row],[Vertex 2]],GroupVertices[Vertex],0)),1,1,"")</f>
        <v>2</v>
      </c>
      <c r="BF253" s="48">
        <v>0</v>
      </c>
      <c r="BG253" s="49">
        <v>0</v>
      </c>
      <c r="BH253" s="48">
        <v>0</v>
      </c>
      <c r="BI253" s="49">
        <v>0</v>
      </c>
      <c r="BJ253" s="48">
        <v>0</v>
      </c>
      <c r="BK253" s="49">
        <v>0</v>
      </c>
      <c r="BL253" s="48">
        <v>1</v>
      </c>
      <c r="BM253" s="49">
        <v>100</v>
      </c>
      <c r="BN253" s="48">
        <v>1</v>
      </c>
    </row>
    <row r="254" spans="1:66" ht="15">
      <c r="A254" s="65" t="s">
        <v>350</v>
      </c>
      <c r="B254" s="65" t="s">
        <v>350</v>
      </c>
      <c r="C254" s="66" t="s">
        <v>4025</v>
      </c>
      <c r="D254" s="67">
        <v>3.6363636363636362</v>
      </c>
      <c r="E254" s="66" t="s">
        <v>136</v>
      </c>
      <c r="F254" s="69">
        <v>30.96</v>
      </c>
      <c r="G254" s="66"/>
      <c r="H254" s="70"/>
      <c r="I254" s="71"/>
      <c r="J254" s="71"/>
      <c r="K254" s="34" t="s">
        <v>65</v>
      </c>
      <c r="L254" s="72">
        <v>254</v>
      </c>
      <c r="M254" s="72"/>
      <c r="N254" s="73"/>
      <c r="O254" s="87" t="s">
        <v>197</v>
      </c>
      <c r="P254" s="90">
        <v>43694.73211805556</v>
      </c>
      <c r="Q254" s="87" t="s">
        <v>559</v>
      </c>
      <c r="R254" s="92" t="s">
        <v>637</v>
      </c>
      <c r="S254" s="87" t="s">
        <v>648</v>
      </c>
      <c r="T254" s="87"/>
      <c r="U254" s="92" t="s">
        <v>678</v>
      </c>
      <c r="V254" s="92" t="s">
        <v>678</v>
      </c>
      <c r="W254" s="90">
        <v>43694.73211805556</v>
      </c>
      <c r="X254" s="96">
        <v>43694</v>
      </c>
      <c r="Y254" s="99" t="s">
        <v>964</v>
      </c>
      <c r="Z254" s="92" t="s">
        <v>1207</v>
      </c>
      <c r="AA254" s="87"/>
      <c r="AB254" s="87"/>
      <c r="AC254" s="99" t="s">
        <v>1453</v>
      </c>
      <c r="AD254" s="87"/>
      <c r="AE254" s="87" t="b">
        <v>0</v>
      </c>
      <c r="AF254" s="87">
        <v>9</v>
      </c>
      <c r="AG254" s="99" t="s">
        <v>1564</v>
      </c>
      <c r="AH254" s="87" t="b">
        <v>0</v>
      </c>
      <c r="AI254" s="87" t="s">
        <v>1601</v>
      </c>
      <c r="AJ254" s="87"/>
      <c r="AK254" s="99" t="s">
        <v>1564</v>
      </c>
      <c r="AL254" s="87" t="b">
        <v>0</v>
      </c>
      <c r="AM254" s="87">
        <v>2</v>
      </c>
      <c r="AN254" s="99" t="s">
        <v>1564</v>
      </c>
      <c r="AO254" s="87" t="s">
        <v>1604</v>
      </c>
      <c r="AP254" s="87" t="b">
        <v>0</v>
      </c>
      <c r="AQ254" s="99" t="s">
        <v>1453</v>
      </c>
      <c r="AR254" s="87" t="s">
        <v>197</v>
      </c>
      <c r="AS254" s="87">
        <v>0</v>
      </c>
      <c r="AT254" s="87">
        <v>0</v>
      </c>
      <c r="AU254" s="87"/>
      <c r="AV254" s="87"/>
      <c r="AW254" s="87"/>
      <c r="AX254" s="87"/>
      <c r="AY254" s="87"/>
      <c r="AZ254" s="87"/>
      <c r="BA254" s="87"/>
      <c r="BB254" s="87"/>
      <c r="BC254">
        <v>2</v>
      </c>
      <c r="BD254" s="86" t="str">
        <f>REPLACE(INDEX(GroupVertices[Group],MATCH(Edges[[#This Row],[Vertex 1]],GroupVertices[Vertex],0)),1,1,"")</f>
        <v>2</v>
      </c>
      <c r="BE254" s="86" t="str">
        <f>REPLACE(INDEX(GroupVertices[Group],MATCH(Edges[[#This Row],[Vertex 2]],GroupVertices[Vertex],0)),1,1,"")</f>
        <v>2</v>
      </c>
      <c r="BF254" s="48">
        <v>0</v>
      </c>
      <c r="BG254" s="49">
        <v>0</v>
      </c>
      <c r="BH254" s="48">
        <v>0</v>
      </c>
      <c r="BI254" s="49">
        <v>0</v>
      </c>
      <c r="BJ254" s="48">
        <v>0</v>
      </c>
      <c r="BK254" s="49">
        <v>0</v>
      </c>
      <c r="BL254" s="48">
        <v>0</v>
      </c>
      <c r="BM254" s="49">
        <v>0</v>
      </c>
      <c r="BN254" s="48">
        <v>0</v>
      </c>
    </row>
    <row r="255" spans="1:66" ht="15">
      <c r="A255" s="65" t="s">
        <v>352</v>
      </c>
      <c r="B255" s="65" t="s">
        <v>350</v>
      </c>
      <c r="C255" s="66" t="s">
        <v>4023</v>
      </c>
      <c r="D255" s="67">
        <v>3</v>
      </c>
      <c r="E255" s="66" t="s">
        <v>132</v>
      </c>
      <c r="F255" s="69">
        <v>32</v>
      </c>
      <c r="G255" s="66"/>
      <c r="H255" s="70"/>
      <c r="I255" s="71"/>
      <c r="J255" s="71"/>
      <c r="K255" s="34" t="s">
        <v>65</v>
      </c>
      <c r="L255" s="72">
        <v>255</v>
      </c>
      <c r="M255" s="72"/>
      <c r="N255" s="73"/>
      <c r="O255" s="87" t="s">
        <v>450</v>
      </c>
      <c r="P255" s="90">
        <v>43694.9681712963</v>
      </c>
      <c r="Q255" s="87" t="s">
        <v>559</v>
      </c>
      <c r="R255" s="92" t="s">
        <v>637</v>
      </c>
      <c r="S255" s="87" t="s">
        <v>648</v>
      </c>
      <c r="T255" s="87"/>
      <c r="U255" s="92" t="s">
        <v>678</v>
      </c>
      <c r="V255" s="92" t="s">
        <v>678</v>
      </c>
      <c r="W255" s="90">
        <v>43694.9681712963</v>
      </c>
      <c r="X255" s="96">
        <v>43694</v>
      </c>
      <c r="Y255" s="99" t="s">
        <v>965</v>
      </c>
      <c r="Z255" s="92" t="s">
        <v>1208</v>
      </c>
      <c r="AA255" s="87"/>
      <c r="AB255" s="87"/>
      <c r="AC255" s="99" t="s">
        <v>1454</v>
      </c>
      <c r="AD255" s="87"/>
      <c r="AE255" s="87" t="b">
        <v>0</v>
      </c>
      <c r="AF255" s="87">
        <v>0</v>
      </c>
      <c r="AG255" s="99" t="s">
        <v>1564</v>
      </c>
      <c r="AH255" s="87" t="b">
        <v>0</v>
      </c>
      <c r="AI255" s="87" t="s">
        <v>1601</v>
      </c>
      <c r="AJ255" s="87"/>
      <c r="AK255" s="99" t="s">
        <v>1564</v>
      </c>
      <c r="AL255" s="87" t="b">
        <v>0</v>
      </c>
      <c r="AM255" s="87">
        <v>2</v>
      </c>
      <c r="AN255" s="99" t="s">
        <v>1453</v>
      </c>
      <c r="AO255" s="87" t="s">
        <v>1605</v>
      </c>
      <c r="AP255" s="87" t="b">
        <v>0</v>
      </c>
      <c r="AQ255" s="99" t="s">
        <v>1453</v>
      </c>
      <c r="AR255" s="87" t="s">
        <v>197</v>
      </c>
      <c r="AS255" s="87">
        <v>0</v>
      </c>
      <c r="AT255" s="87">
        <v>0</v>
      </c>
      <c r="AU255" s="87"/>
      <c r="AV255" s="87"/>
      <c r="AW255" s="87"/>
      <c r="AX255" s="87"/>
      <c r="AY255" s="87"/>
      <c r="AZ255" s="87"/>
      <c r="BA255" s="87"/>
      <c r="BB255" s="87"/>
      <c r="BC255">
        <v>1</v>
      </c>
      <c r="BD255" s="86" t="str">
        <f>REPLACE(INDEX(GroupVertices[Group],MATCH(Edges[[#This Row],[Vertex 1]],GroupVertices[Vertex],0)),1,1,"")</f>
        <v>2</v>
      </c>
      <c r="BE255" s="86" t="str">
        <f>REPLACE(INDEX(GroupVertices[Group],MATCH(Edges[[#This Row],[Vertex 2]],GroupVertices[Vertex],0)),1,1,"")</f>
        <v>2</v>
      </c>
      <c r="BF255" s="48">
        <v>0</v>
      </c>
      <c r="BG255" s="49">
        <v>0</v>
      </c>
      <c r="BH255" s="48">
        <v>0</v>
      </c>
      <c r="BI255" s="49">
        <v>0</v>
      </c>
      <c r="BJ255" s="48">
        <v>0</v>
      </c>
      <c r="BK255" s="49">
        <v>0</v>
      </c>
      <c r="BL255" s="48">
        <v>0</v>
      </c>
      <c r="BM255" s="49">
        <v>0</v>
      </c>
      <c r="BN255" s="48">
        <v>0</v>
      </c>
    </row>
    <row r="256" spans="1:66" ht="15">
      <c r="A256" s="65" t="s">
        <v>353</v>
      </c>
      <c r="B256" s="65" t="s">
        <v>445</v>
      </c>
      <c r="C256" s="66" t="s">
        <v>4023</v>
      </c>
      <c r="D256" s="67">
        <v>3</v>
      </c>
      <c r="E256" s="66" t="s">
        <v>132</v>
      </c>
      <c r="F256" s="69">
        <v>32</v>
      </c>
      <c r="G256" s="66"/>
      <c r="H256" s="70"/>
      <c r="I256" s="71"/>
      <c r="J256" s="71"/>
      <c r="K256" s="34" t="s">
        <v>65</v>
      </c>
      <c r="L256" s="72">
        <v>256</v>
      </c>
      <c r="M256" s="72"/>
      <c r="N256" s="73"/>
      <c r="O256" s="87" t="s">
        <v>449</v>
      </c>
      <c r="P256" s="90">
        <v>43694.97782407407</v>
      </c>
      <c r="Q256" s="87" t="s">
        <v>560</v>
      </c>
      <c r="R256" s="87"/>
      <c r="S256" s="87"/>
      <c r="T256" s="87"/>
      <c r="U256" s="87"/>
      <c r="V256" s="92" t="s">
        <v>786</v>
      </c>
      <c r="W256" s="90">
        <v>43694.97782407407</v>
      </c>
      <c r="X256" s="96">
        <v>43694</v>
      </c>
      <c r="Y256" s="99" t="s">
        <v>966</v>
      </c>
      <c r="Z256" s="92" t="s">
        <v>1209</v>
      </c>
      <c r="AA256" s="87"/>
      <c r="AB256" s="87"/>
      <c r="AC256" s="99" t="s">
        <v>1455</v>
      </c>
      <c r="AD256" s="99" t="s">
        <v>1558</v>
      </c>
      <c r="AE256" s="87" t="b">
        <v>0</v>
      </c>
      <c r="AF256" s="87">
        <v>1</v>
      </c>
      <c r="AG256" s="99" t="s">
        <v>1594</v>
      </c>
      <c r="AH256" s="87" t="b">
        <v>0</v>
      </c>
      <c r="AI256" s="87" t="s">
        <v>1595</v>
      </c>
      <c r="AJ256" s="87"/>
      <c r="AK256" s="99" t="s">
        <v>1564</v>
      </c>
      <c r="AL256" s="87" t="b">
        <v>0</v>
      </c>
      <c r="AM256" s="87">
        <v>0</v>
      </c>
      <c r="AN256" s="99" t="s">
        <v>1564</v>
      </c>
      <c r="AO256" s="87" t="s">
        <v>1605</v>
      </c>
      <c r="AP256" s="87" t="b">
        <v>0</v>
      </c>
      <c r="AQ256" s="99" t="s">
        <v>1558</v>
      </c>
      <c r="AR256" s="87" t="s">
        <v>197</v>
      </c>
      <c r="AS256" s="87">
        <v>0</v>
      </c>
      <c r="AT256" s="87">
        <v>0</v>
      </c>
      <c r="AU256" s="87"/>
      <c r="AV256" s="87"/>
      <c r="AW256" s="87"/>
      <c r="AX256" s="87"/>
      <c r="AY256" s="87"/>
      <c r="AZ256" s="87"/>
      <c r="BA256" s="87"/>
      <c r="BB256" s="87"/>
      <c r="BC256">
        <v>1</v>
      </c>
      <c r="BD256" s="86" t="str">
        <f>REPLACE(INDEX(GroupVertices[Group],MATCH(Edges[[#This Row],[Vertex 1]],GroupVertices[Vertex],0)),1,1,"")</f>
        <v>12</v>
      </c>
      <c r="BE256" s="86" t="str">
        <f>REPLACE(INDEX(GroupVertices[Group],MATCH(Edges[[#This Row],[Vertex 2]],GroupVertices[Vertex],0)),1,1,"")</f>
        <v>12</v>
      </c>
      <c r="BF256" s="48"/>
      <c r="BG256" s="49"/>
      <c r="BH256" s="48"/>
      <c r="BI256" s="49"/>
      <c r="BJ256" s="48"/>
      <c r="BK256" s="49"/>
      <c r="BL256" s="48"/>
      <c r="BM256" s="49"/>
      <c r="BN256" s="48"/>
    </row>
    <row r="257" spans="1:66" ht="15">
      <c r="A257" s="65" t="s">
        <v>353</v>
      </c>
      <c r="B257" s="65" t="s">
        <v>446</v>
      </c>
      <c r="C257" s="66" t="s">
        <v>4023</v>
      </c>
      <c r="D257" s="67">
        <v>3</v>
      </c>
      <c r="E257" s="66" t="s">
        <v>132</v>
      </c>
      <c r="F257" s="69">
        <v>32</v>
      </c>
      <c r="G257" s="66"/>
      <c r="H257" s="70"/>
      <c r="I257" s="71"/>
      <c r="J257" s="71"/>
      <c r="K257" s="34" t="s">
        <v>65</v>
      </c>
      <c r="L257" s="72">
        <v>257</v>
      </c>
      <c r="M257" s="72"/>
      <c r="N257" s="73"/>
      <c r="O257" s="87" t="s">
        <v>448</v>
      </c>
      <c r="P257" s="90">
        <v>43694.97782407407</v>
      </c>
      <c r="Q257" s="87" t="s">
        <v>560</v>
      </c>
      <c r="R257" s="87"/>
      <c r="S257" s="87"/>
      <c r="T257" s="87"/>
      <c r="U257" s="87"/>
      <c r="V257" s="92" t="s">
        <v>786</v>
      </c>
      <c r="W257" s="90">
        <v>43694.97782407407</v>
      </c>
      <c r="X257" s="96">
        <v>43694</v>
      </c>
      <c r="Y257" s="99" t="s">
        <v>966</v>
      </c>
      <c r="Z257" s="92" t="s">
        <v>1209</v>
      </c>
      <c r="AA257" s="87"/>
      <c r="AB257" s="87"/>
      <c r="AC257" s="99" t="s">
        <v>1455</v>
      </c>
      <c r="AD257" s="99" t="s">
        <v>1558</v>
      </c>
      <c r="AE257" s="87" t="b">
        <v>0</v>
      </c>
      <c r="AF257" s="87">
        <v>1</v>
      </c>
      <c r="AG257" s="99" t="s">
        <v>1594</v>
      </c>
      <c r="AH257" s="87" t="b">
        <v>0</v>
      </c>
      <c r="AI257" s="87" t="s">
        <v>1595</v>
      </c>
      <c r="AJ257" s="87"/>
      <c r="AK257" s="99" t="s">
        <v>1564</v>
      </c>
      <c r="AL257" s="87" t="b">
        <v>0</v>
      </c>
      <c r="AM257" s="87">
        <v>0</v>
      </c>
      <c r="AN257" s="99" t="s">
        <v>1564</v>
      </c>
      <c r="AO257" s="87" t="s">
        <v>1605</v>
      </c>
      <c r="AP257" s="87" t="b">
        <v>0</v>
      </c>
      <c r="AQ257" s="99" t="s">
        <v>1558</v>
      </c>
      <c r="AR257" s="87" t="s">
        <v>197</v>
      </c>
      <c r="AS257" s="87">
        <v>0</v>
      </c>
      <c r="AT257" s="87">
        <v>0</v>
      </c>
      <c r="AU257" s="87"/>
      <c r="AV257" s="87"/>
      <c r="AW257" s="87"/>
      <c r="AX257" s="87"/>
      <c r="AY257" s="87"/>
      <c r="AZ257" s="87"/>
      <c r="BA257" s="87"/>
      <c r="BB257" s="87"/>
      <c r="BC257">
        <v>1</v>
      </c>
      <c r="BD257" s="86" t="str">
        <f>REPLACE(INDEX(GroupVertices[Group],MATCH(Edges[[#This Row],[Vertex 1]],GroupVertices[Vertex],0)),1,1,"")</f>
        <v>12</v>
      </c>
      <c r="BE257" s="86" t="str">
        <f>REPLACE(INDEX(GroupVertices[Group],MATCH(Edges[[#This Row],[Vertex 2]],GroupVertices[Vertex],0)),1,1,"")</f>
        <v>12</v>
      </c>
      <c r="BF257" s="48">
        <v>0</v>
      </c>
      <c r="BG257" s="49">
        <v>0</v>
      </c>
      <c r="BH257" s="48">
        <v>1</v>
      </c>
      <c r="BI257" s="49">
        <v>1.9230769230769231</v>
      </c>
      <c r="BJ257" s="48">
        <v>0</v>
      </c>
      <c r="BK257" s="49">
        <v>0</v>
      </c>
      <c r="BL257" s="48">
        <v>51</v>
      </c>
      <c r="BM257" s="49">
        <v>98.07692307692308</v>
      </c>
      <c r="BN257" s="48">
        <v>52</v>
      </c>
    </row>
    <row r="258" spans="1:66" ht="15">
      <c r="A258" s="65" t="s">
        <v>354</v>
      </c>
      <c r="B258" s="65" t="s">
        <v>446</v>
      </c>
      <c r="C258" s="66" t="s">
        <v>4023</v>
      </c>
      <c r="D258" s="67">
        <v>3</v>
      </c>
      <c r="E258" s="66" t="s">
        <v>132</v>
      </c>
      <c r="F258" s="69">
        <v>32</v>
      </c>
      <c r="G258" s="66"/>
      <c r="H258" s="70"/>
      <c r="I258" s="71"/>
      <c r="J258" s="71"/>
      <c r="K258" s="34" t="s">
        <v>65</v>
      </c>
      <c r="L258" s="72">
        <v>258</v>
      </c>
      <c r="M258" s="72"/>
      <c r="N258" s="73"/>
      <c r="O258" s="87" t="s">
        <v>448</v>
      </c>
      <c r="P258" s="90">
        <v>43695.311435185184</v>
      </c>
      <c r="Q258" s="87" t="s">
        <v>561</v>
      </c>
      <c r="R258" s="92" t="s">
        <v>638</v>
      </c>
      <c r="S258" s="87" t="s">
        <v>657</v>
      </c>
      <c r="T258" s="87"/>
      <c r="U258" s="87"/>
      <c r="V258" s="92" t="s">
        <v>787</v>
      </c>
      <c r="W258" s="90">
        <v>43695.311435185184</v>
      </c>
      <c r="X258" s="96">
        <v>43695</v>
      </c>
      <c r="Y258" s="99" t="s">
        <v>967</v>
      </c>
      <c r="Z258" s="92" t="s">
        <v>1210</v>
      </c>
      <c r="AA258" s="87"/>
      <c r="AB258" s="87"/>
      <c r="AC258" s="99" t="s">
        <v>1456</v>
      </c>
      <c r="AD258" s="87"/>
      <c r="AE258" s="87" t="b">
        <v>0</v>
      </c>
      <c r="AF258" s="87">
        <v>2</v>
      </c>
      <c r="AG258" s="99" t="s">
        <v>1564</v>
      </c>
      <c r="AH258" s="87" t="b">
        <v>0</v>
      </c>
      <c r="AI258" s="87" t="s">
        <v>1601</v>
      </c>
      <c r="AJ258" s="87"/>
      <c r="AK258" s="99" t="s">
        <v>1564</v>
      </c>
      <c r="AL258" s="87" t="b">
        <v>0</v>
      </c>
      <c r="AM258" s="87">
        <v>0</v>
      </c>
      <c r="AN258" s="99" t="s">
        <v>1564</v>
      </c>
      <c r="AO258" s="87" t="s">
        <v>1608</v>
      </c>
      <c r="AP258" s="87" t="b">
        <v>0</v>
      </c>
      <c r="AQ258" s="99" t="s">
        <v>1456</v>
      </c>
      <c r="AR258" s="87" t="s">
        <v>197</v>
      </c>
      <c r="AS258" s="87">
        <v>0</v>
      </c>
      <c r="AT258" s="87">
        <v>0</v>
      </c>
      <c r="AU258" s="87"/>
      <c r="AV258" s="87"/>
      <c r="AW258" s="87"/>
      <c r="AX258" s="87"/>
      <c r="AY258" s="87"/>
      <c r="AZ258" s="87"/>
      <c r="BA258" s="87"/>
      <c r="BB258" s="87"/>
      <c r="BC258">
        <v>1</v>
      </c>
      <c r="BD258" s="86" t="str">
        <f>REPLACE(INDEX(GroupVertices[Group],MATCH(Edges[[#This Row],[Vertex 1]],GroupVertices[Vertex],0)),1,1,"")</f>
        <v>12</v>
      </c>
      <c r="BE258" s="86" t="str">
        <f>REPLACE(INDEX(GroupVertices[Group],MATCH(Edges[[#This Row],[Vertex 2]],GroupVertices[Vertex],0)),1,1,"")</f>
        <v>12</v>
      </c>
      <c r="BF258" s="48"/>
      <c r="BG258" s="49"/>
      <c r="BH258" s="48"/>
      <c r="BI258" s="49"/>
      <c r="BJ258" s="48"/>
      <c r="BK258" s="49"/>
      <c r="BL258" s="48"/>
      <c r="BM258" s="49"/>
      <c r="BN258" s="48"/>
    </row>
    <row r="259" spans="1:66" ht="15">
      <c r="A259" s="65" t="s">
        <v>354</v>
      </c>
      <c r="B259" s="65" t="s">
        <v>447</v>
      </c>
      <c r="C259" s="66" t="s">
        <v>4023</v>
      </c>
      <c r="D259" s="67">
        <v>3</v>
      </c>
      <c r="E259" s="66" t="s">
        <v>132</v>
      </c>
      <c r="F259" s="69">
        <v>32</v>
      </c>
      <c r="G259" s="66"/>
      <c r="H259" s="70"/>
      <c r="I259" s="71"/>
      <c r="J259" s="71"/>
      <c r="K259" s="34" t="s">
        <v>65</v>
      </c>
      <c r="L259" s="72">
        <v>259</v>
      </c>
      <c r="M259" s="72"/>
      <c r="N259" s="73"/>
      <c r="O259" s="87" t="s">
        <v>448</v>
      </c>
      <c r="P259" s="90">
        <v>43695.311435185184</v>
      </c>
      <c r="Q259" s="87" t="s">
        <v>561</v>
      </c>
      <c r="R259" s="92" t="s">
        <v>638</v>
      </c>
      <c r="S259" s="87" t="s">
        <v>657</v>
      </c>
      <c r="T259" s="87"/>
      <c r="U259" s="87"/>
      <c r="V259" s="92" t="s">
        <v>787</v>
      </c>
      <c r="W259" s="90">
        <v>43695.311435185184</v>
      </c>
      <c r="X259" s="96">
        <v>43695</v>
      </c>
      <c r="Y259" s="99" t="s">
        <v>967</v>
      </c>
      <c r="Z259" s="92" t="s">
        <v>1210</v>
      </c>
      <c r="AA259" s="87"/>
      <c r="AB259" s="87"/>
      <c r="AC259" s="99" t="s">
        <v>1456</v>
      </c>
      <c r="AD259" s="87"/>
      <c r="AE259" s="87" t="b">
        <v>0</v>
      </c>
      <c r="AF259" s="87">
        <v>2</v>
      </c>
      <c r="AG259" s="99" t="s">
        <v>1564</v>
      </c>
      <c r="AH259" s="87" t="b">
        <v>0</v>
      </c>
      <c r="AI259" s="87" t="s">
        <v>1601</v>
      </c>
      <c r="AJ259" s="87"/>
      <c r="AK259" s="99" t="s">
        <v>1564</v>
      </c>
      <c r="AL259" s="87" t="b">
        <v>0</v>
      </c>
      <c r="AM259" s="87">
        <v>0</v>
      </c>
      <c r="AN259" s="99" t="s">
        <v>1564</v>
      </c>
      <c r="AO259" s="87" t="s">
        <v>1608</v>
      </c>
      <c r="AP259" s="87" t="b">
        <v>0</v>
      </c>
      <c r="AQ259" s="99" t="s">
        <v>1456</v>
      </c>
      <c r="AR259" s="87" t="s">
        <v>197</v>
      </c>
      <c r="AS259" s="87">
        <v>0</v>
      </c>
      <c r="AT259" s="87">
        <v>0</v>
      </c>
      <c r="AU259" s="87"/>
      <c r="AV259" s="87"/>
      <c r="AW259" s="87"/>
      <c r="AX259" s="87"/>
      <c r="AY259" s="87"/>
      <c r="AZ259" s="87"/>
      <c r="BA259" s="87"/>
      <c r="BB259" s="87"/>
      <c r="BC259">
        <v>1</v>
      </c>
      <c r="BD259" s="86" t="str">
        <f>REPLACE(INDEX(GroupVertices[Group],MATCH(Edges[[#This Row],[Vertex 1]],GroupVertices[Vertex],0)),1,1,"")</f>
        <v>12</v>
      </c>
      <c r="BE259" s="86" t="str">
        <f>REPLACE(INDEX(GroupVertices[Group],MATCH(Edges[[#This Row],[Vertex 2]],GroupVertices[Vertex],0)),1,1,"")</f>
        <v>12</v>
      </c>
      <c r="BF259" s="48">
        <v>0</v>
      </c>
      <c r="BG259" s="49">
        <v>0</v>
      </c>
      <c r="BH259" s="48">
        <v>0</v>
      </c>
      <c r="BI259" s="49">
        <v>0</v>
      </c>
      <c r="BJ259" s="48">
        <v>0</v>
      </c>
      <c r="BK259" s="49">
        <v>0</v>
      </c>
      <c r="BL259" s="48">
        <v>2</v>
      </c>
      <c r="BM259" s="49">
        <v>100</v>
      </c>
      <c r="BN259" s="48">
        <v>2</v>
      </c>
    </row>
    <row r="260" spans="1:66" ht="15">
      <c r="A260" s="65" t="s">
        <v>355</v>
      </c>
      <c r="B260" s="65" t="s">
        <v>355</v>
      </c>
      <c r="C260" s="66" t="s">
        <v>4029</v>
      </c>
      <c r="D260" s="67">
        <v>10</v>
      </c>
      <c r="E260" s="66" t="s">
        <v>136</v>
      </c>
      <c r="F260" s="69">
        <v>18.48</v>
      </c>
      <c r="G260" s="66"/>
      <c r="H260" s="70"/>
      <c r="I260" s="71"/>
      <c r="J260" s="71"/>
      <c r="K260" s="34" t="s">
        <v>65</v>
      </c>
      <c r="L260" s="72">
        <v>260</v>
      </c>
      <c r="M260" s="72"/>
      <c r="N260" s="73"/>
      <c r="O260" s="87" t="s">
        <v>197</v>
      </c>
      <c r="P260" s="90">
        <v>43689.642233796294</v>
      </c>
      <c r="Q260" s="87" t="s">
        <v>486</v>
      </c>
      <c r="R260" s="92" t="s">
        <v>605</v>
      </c>
      <c r="S260" s="87" t="s">
        <v>649</v>
      </c>
      <c r="T260" s="87"/>
      <c r="U260" s="87"/>
      <c r="V260" s="87"/>
      <c r="W260" s="90">
        <v>43689.642233796294</v>
      </c>
      <c r="X260" s="96">
        <v>43689</v>
      </c>
      <c r="Y260" s="99" t="s">
        <v>968</v>
      </c>
      <c r="Z260" s="92" t="s">
        <v>1211</v>
      </c>
      <c r="AA260" s="87"/>
      <c r="AB260" s="87"/>
      <c r="AC260" s="99" t="s">
        <v>1457</v>
      </c>
      <c r="AD260" s="87"/>
      <c r="AE260" s="87" t="b">
        <v>0</v>
      </c>
      <c r="AF260" s="87">
        <v>1</v>
      </c>
      <c r="AG260" s="99" t="s">
        <v>1564</v>
      </c>
      <c r="AH260" s="87" t="b">
        <v>0</v>
      </c>
      <c r="AI260" s="87" t="s">
        <v>1597</v>
      </c>
      <c r="AJ260" s="87"/>
      <c r="AK260" s="99" t="s">
        <v>1564</v>
      </c>
      <c r="AL260" s="87" t="b">
        <v>0</v>
      </c>
      <c r="AM260" s="87">
        <v>0</v>
      </c>
      <c r="AN260" s="99" t="s">
        <v>1564</v>
      </c>
      <c r="AO260" s="87" t="s">
        <v>1607</v>
      </c>
      <c r="AP260" s="87" t="b">
        <v>0</v>
      </c>
      <c r="AQ260" s="99" t="s">
        <v>1457</v>
      </c>
      <c r="AR260" s="87" t="s">
        <v>197</v>
      </c>
      <c r="AS260" s="87">
        <v>0</v>
      </c>
      <c r="AT260" s="87">
        <v>0</v>
      </c>
      <c r="AU260" s="87"/>
      <c r="AV260" s="87"/>
      <c r="AW260" s="87"/>
      <c r="AX260" s="87"/>
      <c r="AY260" s="87"/>
      <c r="AZ260" s="87"/>
      <c r="BA260" s="87"/>
      <c r="BB260" s="87"/>
      <c r="BC260">
        <v>14</v>
      </c>
      <c r="BD260" s="86" t="str">
        <f>REPLACE(INDEX(GroupVertices[Group],MATCH(Edges[[#This Row],[Vertex 1]],GroupVertices[Vertex],0)),1,1,"")</f>
        <v>4</v>
      </c>
      <c r="BE260" s="86" t="str">
        <f>REPLACE(INDEX(GroupVertices[Group],MATCH(Edges[[#This Row],[Vertex 2]],GroupVertices[Vertex],0)),1,1,"")</f>
        <v>4</v>
      </c>
      <c r="BF260" s="48">
        <v>0</v>
      </c>
      <c r="BG260" s="49">
        <v>0</v>
      </c>
      <c r="BH260" s="48">
        <v>1</v>
      </c>
      <c r="BI260" s="49">
        <v>7.142857142857143</v>
      </c>
      <c r="BJ260" s="48">
        <v>0</v>
      </c>
      <c r="BK260" s="49">
        <v>0</v>
      </c>
      <c r="BL260" s="48">
        <v>13</v>
      </c>
      <c r="BM260" s="49">
        <v>92.85714285714286</v>
      </c>
      <c r="BN260" s="48">
        <v>14</v>
      </c>
    </row>
    <row r="261" spans="1:66" ht="15">
      <c r="A261" s="65" t="s">
        <v>355</v>
      </c>
      <c r="B261" s="65" t="s">
        <v>355</v>
      </c>
      <c r="C261" s="66" t="s">
        <v>4029</v>
      </c>
      <c r="D261" s="67">
        <v>10</v>
      </c>
      <c r="E261" s="66" t="s">
        <v>136</v>
      </c>
      <c r="F261" s="69">
        <v>18.48</v>
      </c>
      <c r="G261" s="66"/>
      <c r="H261" s="70"/>
      <c r="I261" s="71"/>
      <c r="J261" s="71"/>
      <c r="K261" s="34" t="s">
        <v>65</v>
      </c>
      <c r="L261" s="72">
        <v>261</v>
      </c>
      <c r="M261" s="72"/>
      <c r="N261" s="73"/>
      <c r="O261" s="87" t="s">
        <v>197</v>
      </c>
      <c r="P261" s="90">
        <v>43689.77900462963</v>
      </c>
      <c r="Q261" s="87" t="s">
        <v>486</v>
      </c>
      <c r="R261" s="92" t="s">
        <v>605</v>
      </c>
      <c r="S261" s="87" t="s">
        <v>649</v>
      </c>
      <c r="T261" s="87"/>
      <c r="U261" s="87"/>
      <c r="V261" s="87"/>
      <c r="W261" s="90">
        <v>43689.77900462963</v>
      </c>
      <c r="X261" s="96">
        <v>43689</v>
      </c>
      <c r="Y261" s="99" t="s">
        <v>969</v>
      </c>
      <c r="Z261" s="92" t="s">
        <v>1212</v>
      </c>
      <c r="AA261" s="87"/>
      <c r="AB261" s="87"/>
      <c r="AC261" s="99" t="s">
        <v>1458</v>
      </c>
      <c r="AD261" s="87"/>
      <c r="AE261" s="87" t="b">
        <v>0</v>
      </c>
      <c r="AF261" s="87">
        <v>0</v>
      </c>
      <c r="AG261" s="99" t="s">
        <v>1564</v>
      </c>
      <c r="AH261" s="87" t="b">
        <v>0</v>
      </c>
      <c r="AI261" s="87" t="s">
        <v>1597</v>
      </c>
      <c r="AJ261" s="87"/>
      <c r="AK261" s="99" t="s">
        <v>1564</v>
      </c>
      <c r="AL261" s="87" t="b">
        <v>0</v>
      </c>
      <c r="AM261" s="87">
        <v>0</v>
      </c>
      <c r="AN261" s="99" t="s">
        <v>1564</v>
      </c>
      <c r="AO261" s="87" t="s">
        <v>1607</v>
      </c>
      <c r="AP261" s="87" t="b">
        <v>0</v>
      </c>
      <c r="AQ261" s="99" t="s">
        <v>1458</v>
      </c>
      <c r="AR261" s="87" t="s">
        <v>197</v>
      </c>
      <c r="AS261" s="87">
        <v>0</v>
      </c>
      <c r="AT261" s="87">
        <v>0</v>
      </c>
      <c r="AU261" s="87"/>
      <c r="AV261" s="87"/>
      <c r="AW261" s="87"/>
      <c r="AX261" s="87"/>
      <c r="AY261" s="87"/>
      <c r="AZ261" s="87"/>
      <c r="BA261" s="87"/>
      <c r="BB261" s="87"/>
      <c r="BC261">
        <v>14</v>
      </c>
      <c r="BD261" s="86" t="str">
        <f>REPLACE(INDEX(GroupVertices[Group],MATCH(Edges[[#This Row],[Vertex 1]],GroupVertices[Vertex],0)),1,1,"")</f>
        <v>4</v>
      </c>
      <c r="BE261" s="86" t="str">
        <f>REPLACE(INDEX(GroupVertices[Group],MATCH(Edges[[#This Row],[Vertex 2]],GroupVertices[Vertex],0)),1,1,"")</f>
        <v>4</v>
      </c>
      <c r="BF261" s="48">
        <v>0</v>
      </c>
      <c r="BG261" s="49">
        <v>0</v>
      </c>
      <c r="BH261" s="48">
        <v>1</v>
      </c>
      <c r="BI261" s="49">
        <v>7.142857142857143</v>
      </c>
      <c r="BJ261" s="48">
        <v>0</v>
      </c>
      <c r="BK261" s="49">
        <v>0</v>
      </c>
      <c r="BL261" s="48">
        <v>13</v>
      </c>
      <c r="BM261" s="49">
        <v>92.85714285714286</v>
      </c>
      <c r="BN261" s="48">
        <v>14</v>
      </c>
    </row>
    <row r="262" spans="1:66" ht="15">
      <c r="A262" s="65" t="s">
        <v>355</v>
      </c>
      <c r="B262" s="65" t="s">
        <v>355</v>
      </c>
      <c r="C262" s="66" t="s">
        <v>4029</v>
      </c>
      <c r="D262" s="67">
        <v>10</v>
      </c>
      <c r="E262" s="66" t="s">
        <v>136</v>
      </c>
      <c r="F262" s="69">
        <v>18.48</v>
      </c>
      <c r="G262" s="66"/>
      <c r="H262" s="70"/>
      <c r="I262" s="71"/>
      <c r="J262" s="71"/>
      <c r="K262" s="34" t="s">
        <v>65</v>
      </c>
      <c r="L262" s="72">
        <v>262</v>
      </c>
      <c r="M262" s="72"/>
      <c r="N262" s="73"/>
      <c r="O262" s="87" t="s">
        <v>197</v>
      </c>
      <c r="P262" s="90">
        <v>43689.83644675926</v>
      </c>
      <c r="Q262" s="87" t="s">
        <v>486</v>
      </c>
      <c r="R262" s="92" t="s">
        <v>605</v>
      </c>
      <c r="S262" s="87" t="s">
        <v>649</v>
      </c>
      <c r="T262" s="87"/>
      <c r="U262" s="87"/>
      <c r="V262" s="87"/>
      <c r="W262" s="90">
        <v>43689.83644675926</v>
      </c>
      <c r="X262" s="96">
        <v>43689</v>
      </c>
      <c r="Y262" s="99" t="s">
        <v>970</v>
      </c>
      <c r="Z262" s="92" t="s">
        <v>1213</v>
      </c>
      <c r="AA262" s="87"/>
      <c r="AB262" s="87"/>
      <c r="AC262" s="99" t="s">
        <v>1459</v>
      </c>
      <c r="AD262" s="87"/>
      <c r="AE262" s="87" t="b">
        <v>0</v>
      </c>
      <c r="AF262" s="87">
        <v>1</v>
      </c>
      <c r="AG262" s="99" t="s">
        <v>1564</v>
      </c>
      <c r="AH262" s="87" t="b">
        <v>0</v>
      </c>
      <c r="AI262" s="87" t="s">
        <v>1597</v>
      </c>
      <c r="AJ262" s="87"/>
      <c r="AK262" s="99" t="s">
        <v>1564</v>
      </c>
      <c r="AL262" s="87" t="b">
        <v>0</v>
      </c>
      <c r="AM262" s="87">
        <v>0</v>
      </c>
      <c r="AN262" s="99" t="s">
        <v>1564</v>
      </c>
      <c r="AO262" s="87" t="s">
        <v>1607</v>
      </c>
      <c r="AP262" s="87" t="b">
        <v>0</v>
      </c>
      <c r="AQ262" s="99" t="s">
        <v>1459</v>
      </c>
      <c r="AR262" s="87" t="s">
        <v>197</v>
      </c>
      <c r="AS262" s="87">
        <v>0</v>
      </c>
      <c r="AT262" s="87">
        <v>0</v>
      </c>
      <c r="AU262" s="87"/>
      <c r="AV262" s="87"/>
      <c r="AW262" s="87"/>
      <c r="AX262" s="87"/>
      <c r="AY262" s="87"/>
      <c r="AZ262" s="87"/>
      <c r="BA262" s="87"/>
      <c r="BB262" s="87"/>
      <c r="BC262">
        <v>14</v>
      </c>
      <c r="BD262" s="86" t="str">
        <f>REPLACE(INDEX(GroupVertices[Group],MATCH(Edges[[#This Row],[Vertex 1]],GroupVertices[Vertex],0)),1,1,"")</f>
        <v>4</v>
      </c>
      <c r="BE262" s="86" t="str">
        <f>REPLACE(INDEX(GroupVertices[Group],MATCH(Edges[[#This Row],[Vertex 2]],GroupVertices[Vertex],0)),1,1,"")</f>
        <v>4</v>
      </c>
      <c r="BF262" s="48">
        <v>0</v>
      </c>
      <c r="BG262" s="49">
        <v>0</v>
      </c>
      <c r="BH262" s="48">
        <v>1</v>
      </c>
      <c r="BI262" s="49">
        <v>7.142857142857143</v>
      </c>
      <c r="BJ262" s="48">
        <v>0</v>
      </c>
      <c r="BK262" s="49">
        <v>0</v>
      </c>
      <c r="BL262" s="48">
        <v>13</v>
      </c>
      <c r="BM262" s="49">
        <v>92.85714285714286</v>
      </c>
      <c r="BN262" s="48">
        <v>14</v>
      </c>
    </row>
    <row r="263" spans="1:66" ht="15">
      <c r="A263" s="65" t="s">
        <v>355</v>
      </c>
      <c r="B263" s="65" t="s">
        <v>355</v>
      </c>
      <c r="C263" s="66" t="s">
        <v>4029</v>
      </c>
      <c r="D263" s="67">
        <v>10</v>
      </c>
      <c r="E263" s="66" t="s">
        <v>136</v>
      </c>
      <c r="F263" s="69">
        <v>18.48</v>
      </c>
      <c r="G263" s="66"/>
      <c r="H263" s="70"/>
      <c r="I263" s="71"/>
      <c r="J263" s="71"/>
      <c r="K263" s="34" t="s">
        <v>65</v>
      </c>
      <c r="L263" s="72">
        <v>263</v>
      </c>
      <c r="M263" s="72"/>
      <c r="N263" s="73"/>
      <c r="O263" s="87" t="s">
        <v>197</v>
      </c>
      <c r="P263" s="90">
        <v>43689.88423611111</v>
      </c>
      <c r="Q263" s="87" t="s">
        <v>486</v>
      </c>
      <c r="R263" s="92" t="s">
        <v>605</v>
      </c>
      <c r="S263" s="87" t="s">
        <v>649</v>
      </c>
      <c r="T263" s="87"/>
      <c r="U263" s="87"/>
      <c r="V263" s="87"/>
      <c r="W263" s="90">
        <v>43689.88423611111</v>
      </c>
      <c r="X263" s="96">
        <v>43689</v>
      </c>
      <c r="Y263" s="99" t="s">
        <v>971</v>
      </c>
      <c r="Z263" s="92" t="s">
        <v>1214</v>
      </c>
      <c r="AA263" s="87"/>
      <c r="AB263" s="87"/>
      <c r="AC263" s="99" t="s">
        <v>1460</v>
      </c>
      <c r="AD263" s="87"/>
      <c r="AE263" s="87" t="b">
        <v>0</v>
      </c>
      <c r="AF263" s="87">
        <v>2</v>
      </c>
      <c r="AG263" s="99" t="s">
        <v>1564</v>
      </c>
      <c r="AH263" s="87" t="b">
        <v>0</v>
      </c>
      <c r="AI263" s="87" t="s">
        <v>1597</v>
      </c>
      <c r="AJ263" s="87"/>
      <c r="AK263" s="99" t="s">
        <v>1564</v>
      </c>
      <c r="AL263" s="87" t="b">
        <v>0</v>
      </c>
      <c r="AM263" s="87">
        <v>0</v>
      </c>
      <c r="AN263" s="99" t="s">
        <v>1564</v>
      </c>
      <c r="AO263" s="87" t="s">
        <v>1607</v>
      </c>
      <c r="AP263" s="87" t="b">
        <v>0</v>
      </c>
      <c r="AQ263" s="99" t="s">
        <v>1460</v>
      </c>
      <c r="AR263" s="87" t="s">
        <v>197</v>
      </c>
      <c r="AS263" s="87">
        <v>0</v>
      </c>
      <c r="AT263" s="87">
        <v>0</v>
      </c>
      <c r="AU263" s="87"/>
      <c r="AV263" s="87"/>
      <c r="AW263" s="87"/>
      <c r="AX263" s="87"/>
      <c r="AY263" s="87"/>
      <c r="AZ263" s="87"/>
      <c r="BA263" s="87"/>
      <c r="BB263" s="87"/>
      <c r="BC263">
        <v>14</v>
      </c>
      <c r="BD263" s="86" t="str">
        <f>REPLACE(INDEX(GroupVertices[Group],MATCH(Edges[[#This Row],[Vertex 1]],GroupVertices[Vertex],0)),1,1,"")</f>
        <v>4</v>
      </c>
      <c r="BE263" s="86" t="str">
        <f>REPLACE(INDEX(GroupVertices[Group],MATCH(Edges[[#This Row],[Vertex 2]],GroupVertices[Vertex],0)),1,1,"")</f>
        <v>4</v>
      </c>
      <c r="BF263" s="48">
        <v>0</v>
      </c>
      <c r="BG263" s="49">
        <v>0</v>
      </c>
      <c r="BH263" s="48">
        <v>1</v>
      </c>
      <c r="BI263" s="49">
        <v>7.142857142857143</v>
      </c>
      <c r="BJ263" s="48">
        <v>0</v>
      </c>
      <c r="BK263" s="49">
        <v>0</v>
      </c>
      <c r="BL263" s="48">
        <v>13</v>
      </c>
      <c r="BM263" s="49">
        <v>92.85714285714286</v>
      </c>
      <c r="BN263" s="48">
        <v>14</v>
      </c>
    </row>
    <row r="264" spans="1:66" ht="15">
      <c r="A264" s="65" t="s">
        <v>355</v>
      </c>
      <c r="B264" s="65" t="s">
        <v>355</v>
      </c>
      <c r="C264" s="66" t="s">
        <v>4029</v>
      </c>
      <c r="D264" s="67">
        <v>10</v>
      </c>
      <c r="E264" s="66" t="s">
        <v>136</v>
      </c>
      <c r="F264" s="69">
        <v>18.48</v>
      </c>
      <c r="G264" s="66"/>
      <c r="H264" s="70"/>
      <c r="I264" s="71"/>
      <c r="J264" s="71"/>
      <c r="K264" s="34" t="s">
        <v>65</v>
      </c>
      <c r="L264" s="72">
        <v>264</v>
      </c>
      <c r="M264" s="72"/>
      <c r="N264" s="73"/>
      <c r="O264" s="87" t="s">
        <v>197</v>
      </c>
      <c r="P264" s="90">
        <v>43689.93371527778</v>
      </c>
      <c r="Q264" s="87" t="s">
        <v>486</v>
      </c>
      <c r="R264" s="92" t="s">
        <v>605</v>
      </c>
      <c r="S264" s="87" t="s">
        <v>649</v>
      </c>
      <c r="T264" s="87"/>
      <c r="U264" s="87"/>
      <c r="V264" s="87"/>
      <c r="W264" s="90">
        <v>43689.93371527778</v>
      </c>
      <c r="X264" s="96">
        <v>43689</v>
      </c>
      <c r="Y264" s="99" t="s">
        <v>972</v>
      </c>
      <c r="Z264" s="92" t="s">
        <v>1215</v>
      </c>
      <c r="AA264" s="87"/>
      <c r="AB264" s="87"/>
      <c r="AC264" s="99" t="s">
        <v>1461</v>
      </c>
      <c r="AD264" s="87"/>
      <c r="AE264" s="87" t="b">
        <v>0</v>
      </c>
      <c r="AF264" s="87">
        <v>0</v>
      </c>
      <c r="AG264" s="99" t="s">
        <v>1564</v>
      </c>
      <c r="AH264" s="87" t="b">
        <v>0</v>
      </c>
      <c r="AI264" s="87" t="s">
        <v>1597</v>
      </c>
      <c r="AJ264" s="87"/>
      <c r="AK264" s="99" t="s">
        <v>1564</v>
      </c>
      <c r="AL264" s="87" t="b">
        <v>0</v>
      </c>
      <c r="AM264" s="87">
        <v>0</v>
      </c>
      <c r="AN264" s="99" t="s">
        <v>1564</v>
      </c>
      <c r="AO264" s="87" t="s">
        <v>1607</v>
      </c>
      <c r="AP264" s="87" t="b">
        <v>0</v>
      </c>
      <c r="AQ264" s="99" t="s">
        <v>1461</v>
      </c>
      <c r="AR264" s="87" t="s">
        <v>197</v>
      </c>
      <c r="AS264" s="87">
        <v>0</v>
      </c>
      <c r="AT264" s="87">
        <v>0</v>
      </c>
      <c r="AU264" s="87"/>
      <c r="AV264" s="87"/>
      <c r="AW264" s="87"/>
      <c r="AX264" s="87"/>
      <c r="AY264" s="87"/>
      <c r="AZ264" s="87"/>
      <c r="BA264" s="87"/>
      <c r="BB264" s="87"/>
      <c r="BC264">
        <v>14</v>
      </c>
      <c r="BD264" s="86" t="str">
        <f>REPLACE(INDEX(GroupVertices[Group],MATCH(Edges[[#This Row],[Vertex 1]],GroupVertices[Vertex],0)),1,1,"")</f>
        <v>4</v>
      </c>
      <c r="BE264" s="86" t="str">
        <f>REPLACE(INDEX(GroupVertices[Group],MATCH(Edges[[#This Row],[Vertex 2]],GroupVertices[Vertex],0)),1,1,"")</f>
        <v>4</v>
      </c>
      <c r="BF264" s="48">
        <v>0</v>
      </c>
      <c r="BG264" s="49">
        <v>0</v>
      </c>
      <c r="BH264" s="48">
        <v>1</v>
      </c>
      <c r="BI264" s="49">
        <v>7.142857142857143</v>
      </c>
      <c r="BJ264" s="48">
        <v>0</v>
      </c>
      <c r="BK264" s="49">
        <v>0</v>
      </c>
      <c r="BL264" s="48">
        <v>13</v>
      </c>
      <c r="BM264" s="49">
        <v>92.85714285714286</v>
      </c>
      <c r="BN264" s="48">
        <v>14</v>
      </c>
    </row>
    <row r="265" spans="1:66" ht="15">
      <c r="A265" s="65" t="s">
        <v>355</v>
      </c>
      <c r="B265" s="65" t="s">
        <v>355</v>
      </c>
      <c r="C265" s="66" t="s">
        <v>4029</v>
      </c>
      <c r="D265" s="67">
        <v>10</v>
      </c>
      <c r="E265" s="66" t="s">
        <v>136</v>
      </c>
      <c r="F265" s="69">
        <v>18.48</v>
      </c>
      <c r="G265" s="66"/>
      <c r="H265" s="70"/>
      <c r="I265" s="71"/>
      <c r="J265" s="71"/>
      <c r="K265" s="34" t="s">
        <v>65</v>
      </c>
      <c r="L265" s="72">
        <v>265</v>
      </c>
      <c r="M265" s="72"/>
      <c r="N265" s="73"/>
      <c r="O265" s="87" t="s">
        <v>197</v>
      </c>
      <c r="P265" s="90">
        <v>43690.05917824074</v>
      </c>
      <c r="Q265" s="87" t="s">
        <v>486</v>
      </c>
      <c r="R265" s="92" t="s">
        <v>605</v>
      </c>
      <c r="S265" s="87" t="s">
        <v>649</v>
      </c>
      <c r="T265" s="87"/>
      <c r="U265" s="87"/>
      <c r="V265" s="87"/>
      <c r="W265" s="90">
        <v>43690.05917824074</v>
      </c>
      <c r="X265" s="96">
        <v>43690</v>
      </c>
      <c r="Y265" s="99" t="s">
        <v>973</v>
      </c>
      <c r="Z265" s="92" t="s">
        <v>1216</v>
      </c>
      <c r="AA265" s="87"/>
      <c r="AB265" s="87"/>
      <c r="AC265" s="99" t="s">
        <v>1462</v>
      </c>
      <c r="AD265" s="87"/>
      <c r="AE265" s="87" t="b">
        <v>0</v>
      </c>
      <c r="AF265" s="87">
        <v>0</v>
      </c>
      <c r="AG265" s="99" t="s">
        <v>1564</v>
      </c>
      <c r="AH265" s="87" t="b">
        <v>0</v>
      </c>
      <c r="AI265" s="87" t="s">
        <v>1597</v>
      </c>
      <c r="AJ265" s="87"/>
      <c r="AK265" s="99" t="s">
        <v>1564</v>
      </c>
      <c r="AL265" s="87" t="b">
        <v>0</v>
      </c>
      <c r="AM265" s="87">
        <v>0</v>
      </c>
      <c r="AN265" s="99" t="s">
        <v>1564</v>
      </c>
      <c r="AO265" s="87" t="s">
        <v>1607</v>
      </c>
      <c r="AP265" s="87" t="b">
        <v>0</v>
      </c>
      <c r="AQ265" s="99" t="s">
        <v>1462</v>
      </c>
      <c r="AR265" s="87" t="s">
        <v>197</v>
      </c>
      <c r="AS265" s="87">
        <v>0</v>
      </c>
      <c r="AT265" s="87">
        <v>0</v>
      </c>
      <c r="AU265" s="87"/>
      <c r="AV265" s="87"/>
      <c r="AW265" s="87"/>
      <c r="AX265" s="87"/>
      <c r="AY265" s="87"/>
      <c r="AZ265" s="87"/>
      <c r="BA265" s="87"/>
      <c r="BB265" s="87"/>
      <c r="BC265">
        <v>14</v>
      </c>
      <c r="BD265" s="86" t="str">
        <f>REPLACE(INDEX(GroupVertices[Group],MATCH(Edges[[#This Row],[Vertex 1]],GroupVertices[Vertex],0)),1,1,"")</f>
        <v>4</v>
      </c>
      <c r="BE265" s="86" t="str">
        <f>REPLACE(INDEX(GroupVertices[Group],MATCH(Edges[[#This Row],[Vertex 2]],GroupVertices[Vertex],0)),1,1,"")</f>
        <v>4</v>
      </c>
      <c r="BF265" s="48">
        <v>0</v>
      </c>
      <c r="BG265" s="49">
        <v>0</v>
      </c>
      <c r="BH265" s="48">
        <v>1</v>
      </c>
      <c r="BI265" s="49">
        <v>7.142857142857143</v>
      </c>
      <c r="BJ265" s="48">
        <v>0</v>
      </c>
      <c r="BK265" s="49">
        <v>0</v>
      </c>
      <c r="BL265" s="48">
        <v>13</v>
      </c>
      <c r="BM265" s="49">
        <v>92.85714285714286</v>
      </c>
      <c r="BN265" s="48">
        <v>14</v>
      </c>
    </row>
    <row r="266" spans="1:66" ht="15">
      <c r="A266" s="65" t="s">
        <v>355</v>
      </c>
      <c r="B266" s="65" t="s">
        <v>355</v>
      </c>
      <c r="C266" s="66" t="s">
        <v>4029</v>
      </c>
      <c r="D266" s="67">
        <v>10</v>
      </c>
      <c r="E266" s="66" t="s">
        <v>136</v>
      </c>
      <c r="F266" s="69">
        <v>18.48</v>
      </c>
      <c r="G266" s="66"/>
      <c r="H266" s="70"/>
      <c r="I266" s="71"/>
      <c r="J266" s="71"/>
      <c r="K266" s="34" t="s">
        <v>65</v>
      </c>
      <c r="L266" s="72">
        <v>266</v>
      </c>
      <c r="M266" s="72"/>
      <c r="N266" s="73"/>
      <c r="O266" s="87" t="s">
        <v>197</v>
      </c>
      <c r="P266" s="90">
        <v>43690.106875</v>
      </c>
      <c r="Q266" s="87" t="s">
        <v>486</v>
      </c>
      <c r="R266" s="92" t="s">
        <v>605</v>
      </c>
      <c r="S266" s="87" t="s">
        <v>649</v>
      </c>
      <c r="T266" s="87"/>
      <c r="U266" s="87"/>
      <c r="V266" s="87"/>
      <c r="W266" s="90">
        <v>43690.106875</v>
      </c>
      <c r="X266" s="96">
        <v>43690</v>
      </c>
      <c r="Y266" s="99" t="s">
        <v>974</v>
      </c>
      <c r="Z266" s="92" t="s">
        <v>1217</v>
      </c>
      <c r="AA266" s="87"/>
      <c r="AB266" s="87"/>
      <c r="AC266" s="99" t="s">
        <v>1463</v>
      </c>
      <c r="AD266" s="87"/>
      <c r="AE266" s="87" t="b">
        <v>0</v>
      </c>
      <c r="AF266" s="87">
        <v>0</v>
      </c>
      <c r="AG266" s="99" t="s">
        <v>1564</v>
      </c>
      <c r="AH266" s="87" t="b">
        <v>0</v>
      </c>
      <c r="AI266" s="87" t="s">
        <v>1597</v>
      </c>
      <c r="AJ266" s="87"/>
      <c r="AK266" s="99" t="s">
        <v>1564</v>
      </c>
      <c r="AL266" s="87" t="b">
        <v>0</v>
      </c>
      <c r="AM266" s="87">
        <v>0</v>
      </c>
      <c r="AN266" s="99" t="s">
        <v>1564</v>
      </c>
      <c r="AO266" s="87" t="s">
        <v>1607</v>
      </c>
      <c r="AP266" s="87" t="b">
        <v>0</v>
      </c>
      <c r="AQ266" s="99" t="s">
        <v>1463</v>
      </c>
      <c r="AR266" s="87" t="s">
        <v>197</v>
      </c>
      <c r="AS266" s="87">
        <v>0</v>
      </c>
      <c r="AT266" s="87">
        <v>0</v>
      </c>
      <c r="AU266" s="87"/>
      <c r="AV266" s="87"/>
      <c r="AW266" s="87"/>
      <c r="AX266" s="87"/>
      <c r="AY266" s="87"/>
      <c r="AZ266" s="87"/>
      <c r="BA266" s="87"/>
      <c r="BB266" s="87"/>
      <c r="BC266">
        <v>14</v>
      </c>
      <c r="BD266" s="86" t="str">
        <f>REPLACE(INDEX(GroupVertices[Group],MATCH(Edges[[#This Row],[Vertex 1]],GroupVertices[Vertex],0)),1,1,"")</f>
        <v>4</v>
      </c>
      <c r="BE266" s="86" t="str">
        <f>REPLACE(INDEX(GroupVertices[Group],MATCH(Edges[[#This Row],[Vertex 2]],GroupVertices[Vertex],0)),1,1,"")</f>
        <v>4</v>
      </c>
      <c r="BF266" s="48">
        <v>0</v>
      </c>
      <c r="BG266" s="49">
        <v>0</v>
      </c>
      <c r="BH266" s="48">
        <v>1</v>
      </c>
      <c r="BI266" s="49">
        <v>7.142857142857143</v>
      </c>
      <c r="BJ266" s="48">
        <v>0</v>
      </c>
      <c r="BK266" s="49">
        <v>0</v>
      </c>
      <c r="BL266" s="48">
        <v>13</v>
      </c>
      <c r="BM266" s="49">
        <v>92.85714285714286</v>
      </c>
      <c r="BN266" s="48">
        <v>14</v>
      </c>
    </row>
    <row r="267" spans="1:66" ht="15">
      <c r="A267" s="65" t="s">
        <v>355</v>
      </c>
      <c r="B267" s="65" t="s">
        <v>355</v>
      </c>
      <c r="C267" s="66" t="s">
        <v>4029</v>
      </c>
      <c r="D267" s="67">
        <v>10</v>
      </c>
      <c r="E267" s="66" t="s">
        <v>136</v>
      </c>
      <c r="F267" s="69">
        <v>18.48</v>
      </c>
      <c r="G267" s="66"/>
      <c r="H267" s="70"/>
      <c r="I267" s="71"/>
      <c r="J267" s="71"/>
      <c r="K267" s="34" t="s">
        <v>65</v>
      </c>
      <c r="L267" s="72">
        <v>267</v>
      </c>
      <c r="M267" s="72"/>
      <c r="N267" s="73"/>
      <c r="O267" s="87" t="s">
        <v>197</v>
      </c>
      <c r="P267" s="90">
        <v>43690.15168981482</v>
      </c>
      <c r="Q267" s="87" t="s">
        <v>486</v>
      </c>
      <c r="R267" s="92" t="s">
        <v>605</v>
      </c>
      <c r="S267" s="87" t="s">
        <v>649</v>
      </c>
      <c r="T267" s="87"/>
      <c r="U267" s="87"/>
      <c r="V267" s="87"/>
      <c r="W267" s="90">
        <v>43690.15168981482</v>
      </c>
      <c r="X267" s="96">
        <v>43690</v>
      </c>
      <c r="Y267" s="99" t="s">
        <v>975</v>
      </c>
      <c r="Z267" s="92" t="s">
        <v>1218</v>
      </c>
      <c r="AA267" s="87"/>
      <c r="AB267" s="87"/>
      <c r="AC267" s="99" t="s">
        <v>1464</v>
      </c>
      <c r="AD267" s="87"/>
      <c r="AE267" s="87" t="b">
        <v>0</v>
      </c>
      <c r="AF267" s="87">
        <v>1</v>
      </c>
      <c r="AG267" s="99" t="s">
        <v>1564</v>
      </c>
      <c r="AH267" s="87" t="b">
        <v>0</v>
      </c>
      <c r="AI267" s="87" t="s">
        <v>1597</v>
      </c>
      <c r="AJ267" s="87"/>
      <c r="AK267" s="99" t="s">
        <v>1564</v>
      </c>
      <c r="AL267" s="87" t="b">
        <v>0</v>
      </c>
      <c r="AM267" s="87">
        <v>0</v>
      </c>
      <c r="AN267" s="99" t="s">
        <v>1564</v>
      </c>
      <c r="AO267" s="87" t="s">
        <v>1607</v>
      </c>
      <c r="AP267" s="87" t="b">
        <v>0</v>
      </c>
      <c r="AQ267" s="99" t="s">
        <v>1464</v>
      </c>
      <c r="AR267" s="87" t="s">
        <v>197</v>
      </c>
      <c r="AS267" s="87">
        <v>0</v>
      </c>
      <c r="AT267" s="87">
        <v>0</v>
      </c>
      <c r="AU267" s="87"/>
      <c r="AV267" s="87"/>
      <c r="AW267" s="87"/>
      <c r="AX267" s="87"/>
      <c r="AY267" s="87"/>
      <c r="AZ267" s="87"/>
      <c r="BA267" s="87"/>
      <c r="BB267" s="87"/>
      <c r="BC267">
        <v>14</v>
      </c>
      <c r="BD267" s="86" t="str">
        <f>REPLACE(INDEX(GroupVertices[Group],MATCH(Edges[[#This Row],[Vertex 1]],GroupVertices[Vertex],0)),1,1,"")</f>
        <v>4</v>
      </c>
      <c r="BE267" s="86" t="str">
        <f>REPLACE(INDEX(GroupVertices[Group],MATCH(Edges[[#This Row],[Vertex 2]],GroupVertices[Vertex],0)),1,1,"")</f>
        <v>4</v>
      </c>
      <c r="BF267" s="48">
        <v>0</v>
      </c>
      <c r="BG267" s="49">
        <v>0</v>
      </c>
      <c r="BH267" s="48">
        <v>1</v>
      </c>
      <c r="BI267" s="49">
        <v>7.142857142857143</v>
      </c>
      <c r="BJ267" s="48">
        <v>0</v>
      </c>
      <c r="BK267" s="49">
        <v>0</v>
      </c>
      <c r="BL267" s="48">
        <v>13</v>
      </c>
      <c r="BM267" s="49">
        <v>92.85714285714286</v>
      </c>
      <c r="BN267" s="48">
        <v>14</v>
      </c>
    </row>
    <row r="268" spans="1:66" ht="15">
      <c r="A268" s="65" t="s">
        <v>355</v>
      </c>
      <c r="B268" s="65" t="s">
        <v>355</v>
      </c>
      <c r="C268" s="66" t="s">
        <v>4029</v>
      </c>
      <c r="D268" s="67">
        <v>10</v>
      </c>
      <c r="E268" s="66" t="s">
        <v>136</v>
      </c>
      <c r="F268" s="69">
        <v>18.48</v>
      </c>
      <c r="G268" s="66"/>
      <c r="H268" s="70"/>
      <c r="I268" s="71"/>
      <c r="J268" s="71"/>
      <c r="K268" s="34" t="s">
        <v>65</v>
      </c>
      <c r="L268" s="72">
        <v>268</v>
      </c>
      <c r="M268" s="72"/>
      <c r="N268" s="73"/>
      <c r="O268" s="87" t="s">
        <v>197</v>
      </c>
      <c r="P268" s="90">
        <v>43690.198275462964</v>
      </c>
      <c r="Q268" s="87" t="s">
        <v>486</v>
      </c>
      <c r="R268" s="92" t="s">
        <v>605</v>
      </c>
      <c r="S268" s="87" t="s">
        <v>649</v>
      </c>
      <c r="T268" s="87"/>
      <c r="U268" s="87"/>
      <c r="V268" s="87"/>
      <c r="W268" s="90">
        <v>43690.198275462964</v>
      </c>
      <c r="X268" s="96">
        <v>43690</v>
      </c>
      <c r="Y268" s="99" t="s">
        <v>976</v>
      </c>
      <c r="Z268" s="92" t="s">
        <v>1219</v>
      </c>
      <c r="AA268" s="87"/>
      <c r="AB268" s="87"/>
      <c r="AC268" s="99" t="s">
        <v>1465</v>
      </c>
      <c r="AD268" s="87"/>
      <c r="AE268" s="87" t="b">
        <v>0</v>
      </c>
      <c r="AF268" s="87">
        <v>0</v>
      </c>
      <c r="AG268" s="99" t="s">
        <v>1564</v>
      </c>
      <c r="AH268" s="87" t="b">
        <v>0</v>
      </c>
      <c r="AI268" s="87" t="s">
        <v>1597</v>
      </c>
      <c r="AJ268" s="87"/>
      <c r="AK268" s="99" t="s">
        <v>1564</v>
      </c>
      <c r="AL268" s="87" t="b">
        <v>0</v>
      </c>
      <c r="AM268" s="87">
        <v>0</v>
      </c>
      <c r="AN268" s="99" t="s">
        <v>1564</v>
      </c>
      <c r="AO268" s="87" t="s">
        <v>1607</v>
      </c>
      <c r="AP268" s="87" t="b">
        <v>0</v>
      </c>
      <c r="AQ268" s="99" t="s">
        <v>1465</v>
      </c>
      <c r="AR268" s="87" t="s">
        <v>197</v>
      </c>
      <c r="AS268" s="87">
        <v>0</v>
      </c>
      <c r="AT268" s="87">
        <v>0</v>
      </c>
      <c r="AU268" s="87"/>
      <c r="AV268" s="87"/>
      <c r="AW268" s="87"/>
      <c r="AX268" s="87"/>
      <c r="AY268" s="87"/>
      <c r="AZ268" s="87"/>
      <c r="BA268" s="87"/>
      <c r="BB268" s="87"/>
      <c r="BC268">
        <v>14</v>
      </c>
      <c r="BD268" s="86" t="str">
        <f>REPLACE(INDEX(GroupVertices[Group],MATCH(Edges[[#This Row],[Vertex 1]],GroupVertices[Vertex],0)),1,1,"")</f>
        <v>4</v>
      </c>
      <c r="BE268" s="86" t="str">
        <f>REPLACE(INDEX(GroupVertices[Group],MATCH(Edges[[#This Row],[Vertex 2]],GroupVertices[Vertex],0)),1,1,"")</f>
        <v>4</v>
      </c>
      <c r="BF268" s="48">
        <v>0</v>
      </c>
      <c r="BG268" s="49">
        <v>0</v>
      </c>
      <c r="BH268" s="48">
        <v>1</v>
      </c>
      <c r="BI268" s="49">
        <v>7.142857142857143</v>
      </c>
      <c r="BJ268" s="48">
        <v>0</v>
      </c>
      <c r="BK268" s="49">
        <v>0</v>
      </c>
      <c r="BL268" s="48">
        <v>13</v>
      </c>
      <c r="BM268" s="49">
        <v>92.85714285714286</v>
      </c>
      <c r="BN268" s="48">
        <v>14</v>
      </c>
    </row>
    <row r="269" spans="1:66" ht="15">
      <c r="A269" s="65" t="s">
        <v>355</v>
      </c>
      <c r="B269" s="65" t="s">
        <v>355</v>
      </c>
      <c r="C269" s="66" t="s">
        <v>4029</v>
      </c>
      <c r="D269" s="67">
        <v>10</v>
      </c>
      <c r="E269" s="66" t="s">
        <v>136</v>
      </c>
      <c r="F269" s="69">
        <v>18.48</v>
      </c>
      <c r="G269" s="66"/>
      <c r="H269" s="70"/>
      <c r="I269" s="71"/>
      <c r="J269" s="71"/>
      <c r="K269" s="34" t="s">
        <v>65</v>
      </c>
      <c r="L269" s="72">
        <v>269</v>
      </c>
      <c r="M269" s="72"/>
      <c r="N269" s="73"/>
      <c r="O269" s="87" t="s">
        <v>197</v>
      </c>
      <c r="P269" s="90">
        <v>43690.28627314815</v>
      </c>
      <c r="Q269" s="87" t="s">
        <v>486</v>
      </c>
      <c r="R269" s="92" t="s">
        <v>605</v>
      </c>
      <c r="S269" s="87" t="s">
        <v>649</v>
      </c>
      <c r="T269" s="87"/>
      <c r="U269" s="87"/>
      <c r="V269" s="87"/>
      <c r="W269" s="90">
        <v>43690.28627314815</v>
      </c>
      <c r="X269" s="96">
        <v>43690</v>
      </c>
      <c r="Y269" s="99" t="s">
        <v>977</v>
      </c>
      <c r="Z269" s="92" t="s">
        <v>1220</v>
      </c>
      <c r="AA269" s="87"/>
      <c r="AB269" s="87"/>
      <c r="AC269" s="99" t="s">
        <v>1466</v>
      </c>
      <c r="AD269" s="87"/>
      <c r="AE269" s="87" t="b">
        <v>0</v>
      </c>
      <c r="AF269" s="87">
        <v>1</v>
      </c>
      <c r="AG269" s="99" t="s">
        <v>1564</v>
      </c>
      <c r="AH269" s="87" t="b">
        <v>0</v>
      </c>
      <c r="AI269" s="87" t="s">
        <v>1597</v>
      </c>
      <c r="AJ269" s="87"/>
      <c r="AK269" s="99" t="s">
        <v>1564</v>
      </c>
      <c r="AL269" s="87" t="b">
        <v>0</v>
      </c>
      <c r="AM269" s="87">
        <v>0</v>
      </c>
      <c r="AN269" s="99" t="s">
        <v>1564</v>
      </c>
      <c r="AO269" s="87" t="s">
        <v>1607</v>
      </c>
      <c r="AP269" s="87" t="b">
        <v>0</v>
      </c>
      <c r="AQ269" s="99" t="s">
        <v>1466</v>
      </c>
      <c r="AR269" s="87" t="s">
        <v>197</v>
      </c>
      <c r="AS269" s="87">
        <v>0</v>
      </c>
      <c r="AT269" s="87">
        <v>0</v>
      </c>
      <c r="AU269" s="87"/>
      <c r="AV269" s="87"/>
      <c r="AW269" s="87"/>
      <c r="AX269" s="87"/>
      <c r="AY269" s="87"/>
      <c r="AZ269" s="87"/>
      <c r="BA269" s="87"/>
      <c r="BB269" s="87"/>
      <c r="BC269">
        <v>14</v>
      </c>
      <c r="BD269" s="86" t="str">
        <f>REPLACE(INDEX(GroupVertices[Group],MATCH(Edges[[#This Row],[Vertex 1]],GroupVertices[Vertex],0)),1,1,"")</f>
        <v>4</v>
      </c>
      <c r="BE269" s="86" t="str">
        <f>REPLACE(INDEX(GroupVertices[Group],MATCH(Edges[[#This Row],[Vertex 2]],GroupVertices[Vertex],0)),1,1,"")</f>
        <v>4</v>
      </c>
      <c r="BF269" s="48">
        <v>0</v>
      </c>
      <c r="BG269" s="49">
        <v>0</v>
      </c>
      <c r="BH269" s="48">
        <v>1</v>
      </c>
      <c r="BI269" s="49">
        <v>7.142857142857143</v>
      </c>
      <c r="BJ269" s="48">
        <v>0</v>
      </c>
      <c r="BK269" s="49">
        <v>0</v>
      </c>
      <c r="BL269" s="48">
        <v>13</v>
      </c>
      <c r="BM269" s="49">
        <v>92.85714285714286</v>
      </c>
      <c r="BN269" s="48">
        <v>14</v>
      </c>
    </row>
    <row r="270" spans="1:66" ht="15">
      <c r="A270" s="65" t="s">
        <v>355</v>
      </c>
      <c r="B270" s="65" t="s">
        <v>355</v>
      </c>
      <c r="C270" s="66" t="s">
        <v>4029</v>
      </c>
      <c r="D270" s="67">
        <v>10</v>
      </c>
      <c r="E270" s="66" t="s">
        <v>136</v>
      </c>
      <c r="F270" s="69">
        <v>18.48</v>
      </c>
      <c r="G270" s="66"/>
      <c r="H270" s="70"/>
      <c r="I270" s="71"/>
      <c r="J270" s="71"/>
      <c r="K270" s="34" t="s">
        <v>65</v>
      </c>
      <c r="L270" s="72">
        <v>270</v>
      </c>
      <c r="M270" s="72"/>
      <c r="N270" s="73"/>
      <c r="O270" s="87" t="s">
        <v>197</v>
      </c>
      <c r="P270" s="90">
        <v>43690.33354166667</v>
      </c>
      <c r="Q270" s="87" t="s">
        <v>486</v>
      </c>
      <c r="R270" s="92" t="s">
        <v>605</v>
      </c>
      <c r="S270" s="87" t="s">
        <v>649</v>
      </c>
      <c r="T270" s="87"/>
      <c r="U270" s="87"/>
      <c r="V270" s="87"/>
      <c r="W270" s="90">
        <v>43690.33354166667</v>
      </c>
      <c r="X270" s="96">
        <v>43690</v>
      </c>
      <c r="Y270" s="99" t="s">
        <v>978</v>
      </c>
      <c r="Z270" s="92" t="s">
        <v>1221</v>
      </c>
      <c r="AA270" s="87"/>
      <c r="AB270" s="87"/>
      <c r="AC270" s="99" t="s">
        <v>1467</v>
      </c>
      <c r="AD270" s="87"/>
      <c r="AE270" s="87" t="b">
        <v>0</v>
      </c>
      <c r="AF270" s="87">
        <v>0</v>
      </c>
      <c r="AG270" s="99" t="s">
        <v>1564</v>
      </c>
      <c r="AH270" s="87" t="b">
        <v>0</v>
      </c>
      <c r="AI270" s="87" t="s">
        <v>1597</v>
      </c>
      <c r="AJ270" s="87"/>
      <c r="AK270" s="99" t="s">
        <v>1564</v>
      </c>
      <c r="AL270" s="87" t="b">
        <v>0</v>
      </c>
      <c r="AM270" s="87">
        <v>0</v>
      </c>
      <c r="AN270" s="99" t="s">
        <v>1564</v>
      </c>
      <c r="AO270" s="87" t="s">
        <v>1607</v>
      </c>
      <c r="AP270" s="87" t="b">
        <v>0</v>
      </c>
      <c r="AQ270" s="99" t="s">
        <v>1467</v>
      </c>
      <c r="AR270" s="87" t="s">
        <v>197</v>
      </c>
      <c r="AS270" s="87">
        <v>0</v>
      </c>
      <c r="AT270" s="87">
        <v>0</v>
      </c>
      <c r="AU270" s="87"/>
      <c r="AV270" s="87"/>
      <c r="AW270" s="87"/>
      <c r="AX270" s="87"/>
      <c r="AY270" s="87"/>
      <c r="AZ270" s="87"/>
      <c r="BA270" s="87"/>
      <c r="BB270" s="87"/>
      <c r="BC270">
        <v>14</v>
      </c>
      <c r="BD270" s="86" t="str">
        <f>REPLACE(INDEX(GroupVertices[Group],MATCH(Edges[[#This Row],[Vertex 1]],GroupVertices[Vertex],0)),1,1,"")</f>
        <v>4</v>
      </c>
      <c r="BE270" s="86" t="str">
        <f>REPLACE(INDEX(GroupVertices[Group],MATCH(Edges[[#This Row],[Vertex 2]],GroupVertices[Vertex],0)),1,1,"")</f>
        <v>4</v>
      </c>
      <c r="BF270" s="48">
        <v>0</v>
      </c>
      <c r="BG270" s="49">
        <v>0</v>
      </c>
      <c r="BH270" s="48">
        <v>1</v>
      </c>
      <c r="BI270" s="49">
        <v>7.142857142857143</v>
      </c>
      <c r="BJ270" s="48">
        <v>0</v>
      </c>
      <c r="BK270" s="49">
        <v>0</v>
      </c>
      <c r="BL270" s="48">
        <v>13</v>
      </c>
      <c r="BM270" s="49">
        <v>92.85714285714286</v>
      </c>
      <c r="BN270" s="48">
        <v>14</v>
      </c>
    </row>
    <row r="271" spans="1:66" ht="15">
      <c r="A271" s="65" t="s">
        <v>355</v>
      </c>
      <c r="B271" s="65" t="s">
        <v>355</v>
      </c>
      <c r="C271" s="66" t="s">
        <v>4029</v>
      </c>
      <c r="D271" s="67">
        <v>10</v>
      </c>
      <c r="E271" s="66" t="s">
        <v>136</v>
      </c>
      <c r="F271" s="69">
        <v>18.48</v>
      </c>
      <c r="G271" s="66"/>
      <c r="H271" s="70"/>
      <c r="I271" s="71"/>
      <c r="J271" s="71"/>
      <c r="K271" s="34" t="s">
        <v>65</v>
      </c>
      <c r="L271" s="72">
        <v>271</v>
      </c>
      <c r="M271" s="72"/>
      <c r="N271" s="73"/>
      <c r="O271" s="87" t="s">
        <v>197</v>
      </c>
      <c r="P271" s="90">
        <v>43690.372511574074</v>
      </c>
      <c r="Q271" s="87" t="s">
        <v>486</v>
      </c>
      <c r="R271" s="92" t="s">
        <v>605</v>
      </c>
      <c r="S271" s="87" t="s">
        <v>649</v>
      </c>
      <c r="T271" s="87"/>
      <c r="U271" s="87"/>
      <c r="V271" s="87"/>
      <c r="W271" s="90">
        <v>43690.372511574074</v>
      </c>
      <c r="X271" s="96">
        <v>43690</v>
      </c>
      <c r="Y271" s="99" t="s">
        <v>979</v>
      </c>
      <c r="Z271" s="92" t="s">
        <v>1222</v>
      </c>
      <c r="AA271" s="87"/>
      <c r="AB271" s="87"/>
      <c r="AC271" s="99" t="s">
        <v>1468</v>
      </c>
      <c r="AD271" s="87"/>
      <c r="AE271" s="87" t="b">
        <v>0</v>
      </c>
      <c r="AF271" s="87">
        <v>2</v>
      </c>
      <c r="AG271" s="99" t="s">
        <v>1564</v>
      </c>
      <c r="AH271" s="87" t="b">
        <v>0</v>
      </c>
      <c r="AI271" s="87" t="s">
        <v>1597</v>
      </c>
      <c r="AJ271" s="87"/>
      <c r="AK271" s="99" t="s">
        <v>1564</v>
      </c>
      <c r="AL271" s="87" t="b">
        <v>0</v>
      </c>
      <c r="AM271" s="87">
        <v>2</v>
      </c>
      <c r="AN271" s="99" t="s">
        <v>1564</v>
      </c>
      <c r="AO271" s="87" t="s">
        <v>1607</v>
      </c>
      <c r="AP271" s="87" t="b">
        <v>0</v>
      </c>
      <c r="AQ271" s="99" t="s">
        <v>1468</v>
      </c>
      <c r="AR271" s="87" t="s">
        <v>197</v>
      </c>
      <c r="AS271" s="87">
        <v>0</v>
      </c>
      <c r="AT271" s="87">
        <v>0</v>
      </c>
      <c r="AU271" s="87"/>
      <c r="AV271" s="87"/>
      <c r="AW271" s="87"/>
      <c r="AX271" s="87"/>
      <c r="AY271" s="87"/>
      <c r="AZ271" s="87"/>
      <c r="BA271" s="87"/>
      <c r="BB271" s="87"/>
      <c r="BC271">
        <v>14</v>
      </c>
      <c r="BD271" s="86" t="str">
        <f>REPLACE(INDEX(GroupVertices[Group],MATCH(Edges[[#This Row],[Vertex 1]],GroupVertices[Vertex],0)),1,1,"")</f>
        <v>4</v>
      </c>
      <c r="BE271" s="86" t="str">
        <f>REPLACE(INDEX(GroupVertices[Group],MATCH(Edges[[#This Row],[Vertex 2]],GroupVertices[Vertex],0)),1,1,"")</f>
        <v>4</v>
      </c>
      <c r="BF271" s="48">
        <v>0</v>
      </c>
      <c r="BG271" s="49">
        <v>0</v>
      </c>
      <c r="BH271" s="48">
        <v>1</v>
      </c>
      <c r="BI271" s="49">
        <v>7.142857142857143</v>
      </c>
      <c r="BJ271" s="48">
        <v>0</v>
      </c>
      <c r="BK271" s="49">
        <v>0</v>
      </c>
      <c r="BL271" s="48">
        <v>13</v>
      </c>
      <c r="BM271" s="49">
        <v>92.85714285714286</v>
      </c>
      <c r="BN271" s="48">
        <v>14</v>
      </c>
    </row>
    <row r="272" spans="1:66" ht="15">
      <c r="A272" s="65" t="s">
        <v>355</v>
      </c>
      <c r="B272" s="65" t="s">
        <v>355</v>
      </c>
      <c r="C272" s="66" t="s">
        <v>4029</v>
      </c>
      <c r="D272" s="67">
        <v>10</v>
      </c>
      <c r="E272" s="66" t="s">
        <v>136</v>
      </c>
      <c r="F272" s="69">
        <v>18.48</v>
      </c>
      <c r="G272" s="66"/>
      <c r="H272" s="70"/>
      <c r="I272" s="71"/>
      <c r="J272" s="71"/>
      <c r="K272" s="34" t="s">
        <v>65</v>
      </c>
      <c r="L272" s="72">
        <v>272</v>
      </c>
      <c r="M272" s="72"/>
      <c r="N272" s="73"/>
      <c r="O272" s="87" t="s">
        <v>197</v>
      </c>
      <c r="P272" s="90">
        <v>43690.47840277778</v>
      </c>
      <c r="Q272" s="87" t="s">
        <v>486</v>
      </c>
      <c r="R272" s="92" t="s">
        <v>605</v>
      </c>
      <c r="S272" s="87" t="s">
        <v>649</v>
      </c>
      <c r="T272" s="87"/>
      <c r="U272" s="87"/>
      <c r="V272" s="87"/>
      <c r="W272" s="90">
        <v>43690.47840277778</v>
      </c>
      <c r="X272" s="96">
        <v>43690</v>
      </c>
      <c r="Y272" s="99" t="s">
        <v>980</v>
      </c>
      <c r="Z272" s="92" t="s">
        <v>1223</v>
      </c>
      <c r="AA272" s="87"/>
      <c r="AB272" s="87"/>
      <c r="AC272" s="99" t="s">
        <v>1469</v>
      </c>
      <c r="AD272" s="87"/>
      <c r="AE272" s="87" t="b">
        <v>0</v>
      </c>
      <c r="AF272" s="87">
        <v>2</v>
      </c>
      <c r="AG272" s="99" t="s">
        <v>1564</v>
      </c>
      <c r="AH272" s="87" t="b">
        <v>0</v>
      </c>
      <c r="AI272" s="87" t="s">
        <v>1597</v>
      </c>
      <c r="AJ272" s="87"/>
      <c r="AK272" s="99" t="s">
        <v>1564</v>
      </c>
      <c r="AL272" s="87" t="b">
        <v>0</v>
      </c>
      <c r="AM272" s="87">
        <v>0</v>
      </c>
      <c r="AN272" s="99" t="s">
        <v>1564</v>
      </c>
      <c r="AO272" s="87" t="s">
        <v>1607</v>
      </c>
      <c r="AP272" s="87" t="b">
        <v>0</v>
      </c>
      <c r="AQ272" s="99" t="s">
        <v>1469</v>
      </c>
      <c r="AR272" s="87" t="s">
        <v>197</v>
      </c>
      <c r="AS272" s="87">
        <v>0</v>
      </c>
      <c r="AT272" s="87">
        <v>0</v>
      </c>
      <c r="AU272" s="87"/>
      <c r="AV272" s="87"/>
      <c r="AW272" s="87"/>
      <c r="AX272" s="87"/>
      <c r="AY272" s="87"/>
      <c r="AZ272" s="87"/>
      <c r="BA272" s="87"/>
      <c r="BB272" s="87"/>
      <c r="BC272">
        <v>14</v>
      </c>
      <c r="BD272" s="86" t="str">
        <f>REPLACE(INDEX(GroupVertices[Group],MATCH(Edges[[#This Row],[Vertex 1]],GroupVertices[Vertex],0)),1,1,"")</f>
        <v>4</v>
      </c>
      <c r="BE272" s="86" t="str">
        <f>REPLACE(INDEX(GroupVertices[Group],MATCH(Edges[[#This Row],[Vertex 2]],GroupVertices[Vertex],0)),1,1,"")</f>
        <v>4</v>
      </c>
      <c r="BF272" s="48">
        <v>0</v>
      </c>
      <c r="BG272" s="49">
        <v>0</v>
      </c>
      <c r="BH272" s="48">
        <v>1</v>
      </c>
      <c r="BI272" s="49">
        <v>7.142857142857143</v>
      </c>
      <c r="BJ272" s="48">
        <v>0</v>
      </c>
      <c r="BK272" s="49">
        <v>0</v>
      </c>
      <c r="BL272" s="48">
        <v>13</v>
      </c>
      <c r="BM272" s="49">
        <v>92.85714285714286</v>
      </c>
      <c r="BN272" s="48">
        <v>14</v>
      </c>
    </row>
    <row r="273" spans="1:66" ht="15">
      <c r="A273" s="65" t="s">
        <v>355</v>
      </c>
      <c r="B273" s="65" t="s">
        <v>355</v>
      </c>
      <c r="C273" s="66" t="s">
        <v>4029</v>
      </c>
      <c r="D273" s="67">
        <v>10</v>
      </c>
      <c r="E273" s="66" t="s">
        <v>136</v>
      </c>
      <c r="F273" s="69">
        <v>18.48</v>
      </c>
      <c r="G273" s="66"/>
      <c r="H273" s="70"/>
      <c r="I273" s="71"/>
      <c r="J273" s="71"/>
      <c r="K273" s="34" t="s">
        <v>65</v>
      </c>
      <c r="L273" s="72">
        <v>273</v>
      </c>
      <c r="M273" s="72"/>
      <c r="N273" s="73"/>
      <c r="O273" s="87" t="s">
        <v>197</v>
      </c>
      <c r="P273" s="90">
        <v>43690.52034722222</v>
      </c>
      <c r="Q273" s="87" t="s">
        <v>486</v>
      </c>
      <c r="R273" s="92" t="s">
        <v>605</v>
      </c>
      <c r="S273" s="87" t="s">
        <v>649</v>
      </c>
      <c r="T273" s="87"/>
      <c r="U273" s="87"/>
      <c r="V273" s="87"/>
      <c r="W273" s="90">
        <v>43690.52034722222</v>
      </c>
      <c r="X273" s="96">
        <v>43690</v>
      </c>
      <c r="Y273" s="99" t="s">
        <v>981</v>
      </c>
      <c r="Z273" s="92" t="s">
        <v>1224</v>
      </c>
      <c r="AA273" s="87"/>
      <c r="AB273" s="87"/>
      <c r="AC273" s="99" t="s">
        <v>1470</v>
      </c>
      <c r="AD273" s="87"/>
      <c r="AE273" s="87" t="b">
        <v>0</v>
      </c>
      <c r="AF273" s="87">
        <v>0</v>
      </c>
      <c r="AG273" s="99" t="s">
        <v>1564</v>
      </c>
      <c r="AH273" s="87" t="b">
        <v>0</v>
      </c>
      <c r="AI273" s="87" t="s">
        <v>1597</v>
      </c>
      <c r="AJ273" s="87"/>
      <c r="AK273" s="99" t="s">
        <v>1564</v>
      </c>
      <c r="AL273" s="87" t="b">
        <v>0</v>
      </c>
      <c r="AM273" s="87">
        <v>0</v>
      </c>
      <c r="AN273" s="99" t="s">
        <v>1564</v>
      </c>
      <c r="AO273" s="87" t="s">
        <v>1607</v>
      </c>
      <c r="AP273" s="87" t="b">
        <v>0</v>
      </c>
      <c r="AQ273" s="99" t="s">
        <v>1470</v>
      </c>
      <c r="AR273" s="87" t="s">
        <v>197</v>
      </c>
      <c r="AS273" s="87">
        <v>0</v>
      </c>
      <c r="AT273" s="87">
        <v>0</v>
      </c>
      <c r="AU273" s="87"/>
      <c r="AV273" s="87"/>
      <c r="AW273" s="87"/>
      <c r="AX273" s="87"/>
      <c r="AY273" s="87"/>
      <c r="AZ273" s="87"/>
      <c r="BA273" s="87"/>
      <c r="BB273" s="87"/>
      <c r="BC273">
        <v>14</v>
      </c>
      <c r="BD273" s="86" t="str">
        <f>REPLACE(INDEX(GroupVertices[Group],MATCH(Edges[[#This Row],[Vertex 1]],GroupVertices[Vertex],0)),1,1,"")</f>
        <v>4</v>
      </c>
      <c r="BE273" s="86" t="str">
        <f>REPLACE(INDEX(GroupVertices[Group],MATCH(Edges[[#This Row],[Vertex 2]],GroupVertices[Vertex],0)),1,1,"")</f>
        <v>4</v>
      </c>
      <c r="BF273" s="48">
        <v>0</v>
      </c>
      <c r="BG273" s="49">
        <v>0</v>
      </c>
      <c r="BH273" s="48">
        <v>1</v>
      </c>
      <c r="BI273" s="49">
        <v>7.142857142857143</v>
      </c>
      <c r="BJ273" s="48">
        <v>0</v>
      </c>
      <c r="BK273" s="49">
        <v>0</v>
      </c>
      <c r="BL273" s="48">
        <v>13</v>
      </c>
      <c r="BM273" s="49">
        <v>92.85714285714286</v>
      </c>
      <c r="BN273" s="48">
        <v>14</v>
      </c>
    </row>
    <row r="274" spans="1:66" ht="15">
      <c r="A274" s="65" t="s">
        <v>356</v>
      </c>
      <c r="B274" s="65" t="s">
        <v>355</v>
      </c>
      <c r="C274" s="66" t="s">
        <v>4023</v>
      </c>
      <c r="D274" s="67">
        <v>3</v>
      </c>
      <c r="E274" s="66" t="s">
        <v>132</v>
      </c>
      <c r="F274" s="69">
        <v>32</v>
      </c>
      <c r="G274" s="66"/>
      <c r="H274" s="70"/>
      <c r="I274" s="71"/>
      <c r="J274" s="71"/>
      <c r="K274" s="34" t="s">
        <v>65</v>
      </c>
      <c r="L274" s="72">
        <v>274</v>
      </c>
      <c r="M274" s="72"/>
      <c r="N274" s="73"/>
      <c r="O274" s="87" t="s">
        <v>450</v>
      </c>
      <c r="P274" s="90">
        <v>43690.569918981484</v>
      </c>
      <c r="Q274" s="87" t="s">
        <v>486</v>
      </c>
      <c r="R274" s="92" t="s">
        <v>605</v>
      </c>
      <c r="S274" s="87" t="s">
        <v>649</v>
      </c>
      <c r="T274" s="87"/>
      <c r="U274" s="87"/>
      <c r="V274" s="92" t="s">
        <v>752</v>
      </c>
      <c r="W274" s="90">
        <v>43690.569918981484</v>
      </c>
      <c r="X274" s="96">
        <v>43690</v>
      </c>
      <c r="Y274" s="99" t="s">
        <v>982</v>
      </c>
      <c r="Z274" s="92" t="s">
        <v>1225</v>
      </c>
      <c r="AA274" s="87"/>
      <c r="AB274" s="87"/>
      <c r="AC274" s="99" t="s">
        <v>1471</v>
      </c>
      <c r="AD274" s="87"/>
      <c r="AE274" s="87" t="b">
        <v>0</v>
      </c>
      <c r="AF274" s="87">
        <v>0</v>
      </c>
      <c r="AG274" s="99" t="s">
        <v>1564</v>
      </c>
      <c r="AH274" s="87" t="b">
        <v>0</v>
      </c>
      <c r="AI274" s="87" t="s">
        <v>1597</v>
      </c>
      <c r="AJ274" s="87"/>
      <c r="AK274" s="99" t="s">
        <v>1564</v>
      </c>
      <c r="AL274" s="87" t="b">
        <v>0</v>
      </c>
      <c r="AM274" s="87">
        <v>2</v>
      </c>
      <c r="AN274" s="99" t="s">
        <v>1468</v>
      </c>
      <c r="AO274" s="87" t="s">
        <v>1605</v>
      </c>
      <c r="AP274" s="87" t="b">
        <v>0</v>
      </c>
      <c r="AQ274" s="99" t="s">
        <v>1468</v>
      </c>
      <c r="AR274" s="87" t="s">
        <v>197</v>
      </c>
      <c r="AS274" s="87">
        <v>0</v>
      </c>
      <c r="AT274" s="87">
        <v>0</v>
      </c>
      <c r="AU274" s="87"/>
      <c r="AV274" s="87"/>
      <c r="AW274" s="87"/>
      <c r="AX274" s="87"/>
      <c r="AY274" s="87"/>
      <c r="AZ274" s="87"/>
      <c r="BA274" s="87"/>
      <c r="BB274" s="87"/>
      <c r="BC274">
        <v>1</v>
      </c>
      <c r="BD274" s="86" t="str">
        <f>REPLACE(INDEX(GroupVertices[Group],MATCH(Edges[[#This Row],[Vertex 1]],GroupVertices[Vertex],0)),1,1,"")</f>
        <v>4</v>
      </c>
      <c r="BE274" s="86" t="str">
        <f>REPLACE(INDEX(GroupVertices[Group],MATCH(Edges[[#This Row],[Vertex 2]],GroupVertices[Vertex],0)),1,1,"")</f>
        <v>4</v>
      </c>
      <c r="BF274" s="48"/>
      <c r="BG274" s="49"/>
      <c r="BH274" s="48"/>
      <c r="BI274" s="49"/>
      <c r="BJ274" s="48"/>
      <c r="BK274" s="49"/>
      <c r="BL274" s="48"/>
      <c r="BM274" s="49"/>
      <c r="BN274" s="48"/>
    </row>
    <row r="275" spans="1:66" ht="15">
      <c r="A275" s="65" t="s">
        <v>356</v>
      </c>
      <c r="B275" s="65" t="s">
        <v>355</v>
      </c>
      <c r="C275" s="66" t="s">
        <v>4023</v>
      </c>
      <c r="D275" s="67">
        <v>3</v>
      </c>
      <c r="E275" s="66" t="s">
        <v>132</v>
      </c>
      <c r="F275" s="69">
        <v>32</v>
      </c>
      <c r="G275" s="66"/>
      <c r="H275" s="70"/>
      <c r="I275" s="71"/>
      <c r="J275" s="71"/>
      <c r="K275" s="34" t="s">
        <v>65</v>
      </c>
      <c r="L275" s="72">
        <v>275</v>
      </c>
      <c r="M275" s="72"/>
      <c r="N275" s="73"/>
      <c r="O275" s="87" t="s">
        <v>449</v>
      </c>
      <c r="P275" s="90">
        <v>43690.569918981484</v>
      </c>
      <c r="Q275" s="87" t="s">
        <v>486</v>
      </c>
      <c r="R275" s="92" t="s">
        <v>605</v>
      </c>
      <c r="S275" s="87" t="s">
        <v>649</v>
      </c>
      <c r="T275" s="87"/>
      <c r="U275" s="87"/>
      <c r="V275" s="92" t="s">
        <v>752</v>
      </c>
      <c r="W275" s="90">
        <v>43690.569918981484</v>
      </c>
      <c r="X275" s="96">
        <v>43690</v>
      </c>
      <c r="Y275" s="99" t="s">
        <v>982</v>
      </c>
      <c r="Z275" s="92" t="s">
        <v>1225</v>
      </c>
      <c r="AA275" s="87"/>
      <c r="AB275" s="87"/>
      <c r="AC275" s="99" t="s">
        <v>1471</v>
      </c>
      <c r="AD275" s="87"/>
      <c r="AE275" s="87" t="b">
        <v>0</v>
      </c>
      <c r="AF275" s="87">
        <v>0</v>
      </c>
      <c r="AG275" s="99" t="s">
        <v>1564</v>
      </c>
      <c r="AH275" s="87" t="b">
        <v>0</v>
      </c>
      <c r="AI275" s="87" t="s">
        <v>1597</v>
      </c>
      <c r="AJ275" s="87"/>
      <c r="AK275" s="99" t="s">
        <v>1564</v>
      </c>
      <c r="AL275" s="87" t="b">
        <v>0</v>
      </c>
      <c r="AM275" s="87">
        <v>2</v>
      </c>
      <c r="AN275" s="99" t="s">
        <v>1468</v>
      </c>
      <c r="AO275" s="87" t="s">
        <v>1605</v>
      </c>
      <c r="AP275" s="87" t="b">
        <v>0</v>
      </c>
      <c r="AQ275" s="99" t="s">
        <v>1468</v>
      </c>
      <c r="AR275" s="87" t="s">
        <v>197</v>
      </c>
      <c r="AS275" s="87">
        <v>0</v>
      </c>
      <c r="AT275" s="87">
        <v>0</v>
      </c>
      <c r="AU275" s="87"/>
      <c r="AV275" s="87"/>
      <c r="AW275" s="87"/>
      <c r="AX275" s="87"/>
      <c r="AY275" s="87"/>
      <c r="AZ275" s="87"/>
      <c r="BA275" s="87"/>
      <c r="BB275" s="87"/>
      <c r="BC275">
        <v>1</v>
      </c>
      <c r="BD275" s="86" t="str">
        <f>REPLACE(INDEX(GroupVertices[Group],MATCH(Edges[[#This Row],[Vertex 1]],GroupVertices[Vertex],0)),1,1,"")</f>
        <v>4</v>
      </c>
      <c r="BE275" s="86" t="str">
        <f>REPLACE(INDEX(GroupVertices[Group],MATCH(Edges[[#This Row],[Vertex 2]],GroupVertices[Vertex],0)),1,1,"")</f>
        <v>4</v>
      </c>
      <c r="BF275" s="48">
        <v>0</v>
      </c>
      <c r="BG275" s="49">
        <v>0</v>
      </c>
      <c r="BH275" s="48">
        <v>1</v>
      </c>
      <c r="BI275" s="49">
        <v>7.142857142857143</v>
      </c>
      <c r="BJ275" s="48">
        <v>0</v>
      </c>
      <c r="BK275" s="49">
        <v>0</v>
      </c>
      <c r="BL275" s="48">
        <v>13</v>
      </c>
      <c r="BM275" s="49">
        <v>92.85714285714286</v>
      </c>
      <c r="BN275" s="48">
        <v>14</v>
      </c>
    </row>
    <row r="276" spans="1:66" ht="15">
      <c r="A276" s="65" t="s">
        <v>356</v>
      </c>
      <c r="B276" s="65" t="s">
        <v>357</v>
      </c>
      <c r="C276" s="66" t="s">
        <v>4023</v>
      </c>
      <c r="D276" s="67">
        <v>3</v>
      </c>
      <c r="E276" s="66" t="s">
        <v>132</v>
      </c>
      <c r="F276" s="69">
        <v>32</v>
      </c>
      <c r="G276" s="66"/>
      <c r="H276" s="70"/>
      <c r="I276" s="71"/>
      <c r="J276" s="71"/>
      <c r="K276" s="34" t="s">
        <v>65</v>
      </c>
      <c r="L276" s="72">
        <v>276</v>
      </c>
      <c r="M276" s="72"/>
      <c r="N276" s="73"/>
      <c r="O276" s="87" t="s">
        <v>450</v>
      </c>
      <c r="P276" s="90">
        <v>43690.98775462963</v>
      </c>
      <c r="Q276" s="87" t="s">
        <v>562</v>
      </c>
      <c r="R276" s="92" t="s">
        <v>639</v>
      </c>
      <c r="S276" s="87" t="s">
        <v>647</v>
      </c>
      <c r="T276" s="87"/>
      <c r="U276" s="87"/>
      <c r="V276" s="92" t="s">
        <v>752</v>
      </c>
      <c r="W276" s="90">
        <v>43690.98775462963</v>
      </c>
      <c r="X276" s="96">
        <v>43690</v>
      </c>
      <c r="Y276" s="99" t="s">
        <v>983</v>
      </c>
      <c r="Z276" s="92" t="s">
        <v>1226</v>
      </c>
      <c r="AA276" s="87"/>
      <c r="AB276" s="87"/>
      <c r="AC276" s="99" t="s">
        <v>1472</v>
      </c>
      <c r="AD276" s="87"/>
      <c r="AE276" s="87" t="b">
        <v>0</v>
      </c>
      <c r="AF276" s="87">
        <v>0</v>
      </c>
      <c r="AG276" s="99" t="s">
        <v>1564</v>
      </c>
      <c r="AH276" s="87" t="b">
        <v>0</v>
      </c>
      <c r="AI276" s="87" t="s">
        <v>1597</v>
      </c>
      <c r="AJ276" s="87"/>
      <c r="AK276" s="99" t="s">
        <v>1564</v>
      </c>
      <c r="AL276" s="87" t="b">
        <v>0</v>
      </c>
      <c r="AM276" s="87">
        <v>1</v>
      </c>
      <c r="AN276" s="99" t="s">
        <v>1486</v>
      </c>
      <c r="AO276" s="87" t="s">
        <v>1605</v>
      </c>
      <c r="AP276" s="87" t="b">
        <v>0</v>
      </c>
      <c r="AQ276" s="99" t="s">
        <v>1486</v>
      </c>
      <c r="AR276" s="87" t="s">
        <v>197</v>
      </c>
      <c r="AS276" s="87">
        <v>0</v>
      </c>
      <c r="AT276" s="87">
        <v>0</v>
      </c>
      <c r="AU276" s="87"/>
      <c r="AV276" s="87"/>
      <c r="AW276" s="87"/>
      <c r="AX276" s="87"/>
      <c r="AY276" s="87"/>
      <c r="AZ276" s="87"/>
      <c r="BA276" s="87"/>
      <c r="BB276" s="87"/>
      <c r="BC276">
        <v>1</v>
      </c>
      <c r="BD276" s="86" t="str">
        <f>REPLACE(INDEX(GroupVertices[Group],MATCH(Edges[[#This Row],[Vertex 1]],GroupVertices[Vertex],0)),1,1,"")</f>
        <v>4</v>
      </c>
      <c r="BE276" s="86" t="str">
        <f>REPLACE(INDEX(GroupVertices[Group],MATCH(Edges[[#This Row],[Vertex 2]],GroupVertices[Vertex],0)),1,1,"")</f>
        <v>4</v>
      </c>
      <c r="BF276" s="48">
        <v>0</v>
      </c>
      <c r="BG276" s="49">
        <v>0</v>
      </c>
      <c r="BH276" s="48">
        <v>0</v>
      </c>
      <c r="BI276" s="49">
        <v>0</v>
      </c>
      <c r="BJ276" s="48">
        <v>0</v>
      </c>
      <c r="BK276" s="49">
        <v>0</v>
      </c>
      <c r="BL276" s="48">
        <v>8</v>
      </c>
      <c r="BM276" s="49">
        <v>100</v>
      </c>
      <c r="BN276" s="48">
        <v>8</v>
      </c>
    </row>
    <row r="277" spans="1:66" ht="15">
      <c r="A277" s="65" t="s">
        <v>356</v>
      </c>
      <c r="B277" s="65" t="s">
        <v>361</v>
      </c>
      <c r="C277" s="66" t="s">
        <v>4023</v>
      </c>
      <c r="D277" s="67">
        <v>3</v>
      </c>
      <c r="E277" s="66" t="s">
        <v>132</v>
      </c>
      <c r="F277" s="69">
        <v>32</v>
      </c>
      <c r="G277" s="66"/>
      <c r="H277" s="70"/>
      <c r="I277" s="71"/>
      <c r="J277" s="71"/>
      <c r="K277" s="34" t="s">
        <v>65</v>
      </c>
      <c r="L277" s="72">
        <v>277</v>
      </c>
      <c r="M277" s="72"/>
      <c r="N277" s="73"/>
      <c r="O277" s="87" t="s">
        <v>450</v>
      </c>
      <c r="P277" s="90">
        <v>43695.33015046296</v>
      </c>
      <c r="Q277" s="87" t="s">
        <v>504</v>
      </c>
      <c r="R277" s="87"/>
      <c r="S277" s="87"/>
      <c r="T277" s="87" t="s">
        <v>664</v>
      </c>
      <c r="U277" s="87"/>
      <c r="V277" s="92" t="s">
        <v>752</v>
      </c>
      <c r="W277" s="90">
        <v>43695.33015046296</v>
      </c>
      <c r="X277" s="96">
        <v>43695</v>
      </c>
      <c r="Y277" s="99" t="s">
        <v>984</v>
      </c>
      <c r="Z277" s="92" t="s">
        <v>1227</v>
      </c>
      <c r="AA277" s="87"/>
      <c r="AB277" s="87"/>
      <c r="AC277" s="99" t="s">
        <v>1473</v>
      </c>
      <c r="AD277" s="87"/>
      <c r="AE277" s="87" t="b">
        <v>0</v>
      </c>
      <c r="AF277" s="87">
        <v>0</v>
      </c>
      <c r="AG277" s="99" t="s">
        <v>1564</v>
      </c>
      <c r="AH277" s="87" t="b">
        <v>0</v>
      </c>
      <c r="AI277" s="87" t="s">
        <v>1597</v>
      </c>
      <c r="AJ277" s="87"/>
      <c r="AK277" s="99" t="s">
        <v>1564</v>
      </c>
      <c r="AL277" s="87" t="b">
        <v>0</v>
      </c>
      <c r="AM277" s="87">
        <v>2</v>
      </c>
      <c r="AN277" s="99" t="s">
        <v>1506</v>
      </c>
      <c r="AO277" s="87" t="s">
        <v>1605</v>
      </c>
      <c r="AP277" s="87" t="b">
        <v>0</v>
      </c>
      <c r="AQ277" s="99" t="s">
        <v>1506</v>
      </c>
      <c r="AR277" s="87" t="s">
        <v>197</v>
      </c>
      <c r="AS277" s="87">
        <v>0</v>
      </c>
      <c r="AT277" s="87">
        <v>0</v>
      </c>
      <c r="AU277" s="87"/>
      <c r="AV277" s="87"/>
      <c r="AW277" s="87"/>
      <c r="AX277" s="87"/>
      <c r="AY277" s="87"/>
      <c r="AZ277" s="87"/>
      <c r="BA277" s="87"/>
      <c r="BB277" s="87"/>
      <c r="BC277">
        <v>1</v>
      </c>
      <c r="BD277" s="86" t="str">
        <f>REPLACE(INDEX(GroupVertices[Group],MATCH(Edges[[#This Row],[Vertex 1]],GroupVertices[Vertex],0)),1,1,"")</f>
        <v>4</v>
      </c>
      <c r="BE277" s="86" t="str">
        <f>REPLACE(INDEX(GroupVertices[Group],MATCH(Edges[[#This Row],[Vertex 2]],GroupVertices[Vertex],0)),1,1,"")</f>
        <v>4</v>
      </c>
      <c r="BF277" s="48">
        <v>0</v>
      </c>
      <c r="BG277" s="49">
        <v>0</v>
      </c>
      <c r="BH277" s="48">
        <v>0</v>
      </c>
      <c r="BI277" s="49">
        <v>0</v>
      </c>
      <c r="BJ277" s="48">
        <v>0</v>
      </c>
      <c r="BK277" s="49">
        <v>0</v>
      </c>
      <c r="BL277" s="48">
        <v>21</v>
      </c>
      <c r="BM277" s="49">
        <v>100</v>
      </c>
      <c r="BN277" s="48">
        <v>21</v>
      </c>
    </row>
    <row r="278" spans="1:66" ht="15">
      <c r="A278" s="65" t="s">
        <v>357</v>
      </c>
      <c r="B278" s="65" t="s">
        <v>357</v>
      </c>
      <c r="C278" s="66" t="s">
        <v>4030</v>
      </c>
      <c r="D278" s="67">
        <v>10</v>
      </c>
      <c r="E278" s="66" t="s">
        <v>136</v>
      </c>
      <c r="F278" s="69">
        <v>6</v>
      </c>
      <c r="G278" s="66"/>
      <c r="H278" s="70"/>
      <c r="I278" s="71"/>
      <c r="J278" s="71"/>
      <c r="K278" s="34" t="s">
        <v>65</v>
      </c>
      <c r="L278" s="72">
        <v>278</v>
      </c>
      <c r="M278" s="72"/>
      <c r="N278" s="73"/>
      <c r="O278" s="87" t="s">
        <v>197</v>
      </c>
      <c r="P278" s="90">
        <v>43686.28337962963</v>
      </c>
      <c r="Q278" s="87" t="s">
        <v>563</v>
      </c>
      <c r="R278" s="92" t="s">
        <v>622</v>
      </c>
      <c r="S278" s="87" t="s">
        <v>647</v>
      </c>
      <c r="T278" s="87"/>
      <c r="U278" s="87"/>
      <c r="V278" s="92" t="s">
        <v>788</v>
      </c>
      <c r="W278" s="90">
        <v>43686.28337962963</v>
      </c>
      <c r="X278" s="96">
        <v>43686</v>
      </c>
      <c r="Y278" s="99" t="s">
        <v>985</v>
      </c>
      <c r="Z278" s="92" t="s">
        <v>1228</v>
      </c>
      <c r="AA278" s="87"/>
      <c r="AB278" s="87"/>
      <c r="AC278" s="99" t="s">
        <v>1474</v>
      </c>
      <c r="AD278" s="87"/>
      <c r="AE278" s="87" t="b">
        <v>0</v>
      </c>
      <c r="AF278" s="87">
        <v>0</v>
      </c>
      <c r="AG278" s="99" t="s">
        <v>1564</v>
      </c>
      <c r="AH278" s="87" t="b">
        <v>0</v>
      </c>
      <c r="AI278" s="87" t="s">
        <v>1602</v>
      </c>
      <c r="AJ278" s="87"/>
      <c r="AK278" s="99" t="s">
        <v>1564</v>
      </c>
      <c r="AL278" s="87" t="b">
        <v>0</v>
      </c>
      <c r="AM278" s="87">
        <v>0</v>
      </c>
      <c r="AN278" s="99" t="s">
        <v>1564</v>
      </c>
      <c r="AO278" s="87" t="s">
        <v>1610</v>
      </c>
      <c r="AP278" s="87" t="b">
        <v>0</v>
      </c>
      <c r="AQ278" s="99" t="s">
        <v>1474</v>
      </c>
      <c r="AR278" s="87" t="s">
        <v>197</v>
      </c>
      <c r="AS278" s="87">
        <v>0</v>
      </c>
      <c r="AT278" s="87">
        <v>0</v>
      </c>
      <c r="AU278" s="87"/>
      <c r="AV278" s="87"/>
      <c r="AW278" s="87"/>
      <c r="AX278" s="87"/>
      <c r="AY278" s="87"/>
      <c r="AZ278" s="87"/>
      <c r="BA278" s="87"/>
      <c r="BB278" s="87"/>
      <c r="BC278">
        <v>26</v>
      </c>
      <c r="BD278" s="86" t="str">
        <f>REPLACE(INDEX(GroupVertices[Group],MATCH(Edges[[#This Row],[Vertex 1]],GroupVertices[Vertex],0)),1,1,"")</f>
        <v>4</v>
      </c>
      <c r="BE278" s="86" t="str">
        <f>REPLACE(INDEX(GroupVertices[Group],MATCH(Edges[[#This Row],[Vertex 2]],GroupVertices[Vertex],0)),1,1,"")</f>
        <v>4</v>
      </c>
      <c r="BF278" s="48">
        <v>0</v>
      </c>
      <c r="BG278" s="49">
        <v>0</v>
      </c>
      <c r="BH278" s="48">
        <v>0</v>
      </c>
      <c r="BI278" s="49">
        <v>0</v>
      </c>
      <c r="BJ278" s="48">
        <v>0</v>
      </c>
      <c r="BK278" s="49">
        <v>0</v>
      </c>
      <c r="BL278" s="48">
        <v>4</v>
      </c>
      <c r="BM278" s="49">
        <v>100</v>
      </c>
      <c r="BN278" s="48">
        <v>4</v>
      </c>
    </row>
    <row r="279" spans="1:66" ht="15">
      <c r="A279" s="65" t="s">
        <v>357</v>
      </c>
      <c r="B279" s="65" t="s">
        <v>357</v>
      </c>
      <c r="C279" s="66" t="s">
        <v>4030</v>
      </c>
      <c r="D279" s="67">
        <v>10</v>
      </c>
      <c r="E279" s="66" t="s">
        <v>136</v>
      </c>
      <c r="F279" s="69">
        <v>6</v>
      </c>
      <c r="G279" s="66"/>
      <c r="H279" s="70"/>
      <c r="I279" s="71"/>
      <c r="J279" s="71"/>
      <c r="K279" s="34" t="s">
        <v>65</v>
      </c>
      <c r="L279" s="72">
        <v>279</v>
      </c>
      <c r="M279" s="72"/>
      <c r="N279" s="73"/>
      <c r="O279" s="87" t="s">
        <v>197</v>
      </c>
      <c r="P279" s="90">
        <v>43686.45012731481</v>
      </c>
      <c r="Q279" s="87" t="s">
        <v>564</v>
      </c>
      <c r="R279" s="92" t="s">
        <v>623</v>
      </c>
      <c r="S279" s="87" t="s">
        <v>647</v>
      </c>
      <c r="T279" s="87"/>
      <c r="U279" s="87"/>
      <c r="V279" s="92" t="s">
        <v>788</v>
      </c>
      <c r="W279" s="90">
        <v>43686.45012731481</v>
      </c>
      <c r="X279" s="96">
        <v>43686</v>
      </c>
      <c r="Y279" s="99" t="s">
        <v>986</v>
      </c>
      <c r="Z279" s="92" t="s">
        <v>1229</v>
      </c>
      <c r="AA279" s="87"/>
      <c r="AB279" s="87"/>
      <c r="AC279" s="99" t="s">
        <v>1475</v>
      </c>
      <c r="AD279" s="87"/>
      <c r="AE279" s="87" t="b">
        <v>0</v>
      </c>
      <c r="AF279" s="87">
        <v>0</v>
      </c>
      <c r="AG279" s="99" t="s">
        <v>1564</v>
      </c>
      <c r="AH279" s="87" t="b">
        <v>0</v>
      </c>
      <c r="AI279" s="87" t="s">
        <v>1597</v>
      </c>
      <c r="AJ279" s="87"/>
      <c r="AK279" s="99" t="s">
        <v>1564</v>
      </c>
      <c r="AL279" s="87" t="b">
        <v>0</v>
      </c>
      <c r="AM279" s="87">
        <v>0</v>
      </c>
      <c r="AN279" s="99" t="s">
        <v>1564</v>
      </c>
      <c r="AO279" s="87" t="s">
        <v>1610</v>
      </c>
      <c r="AP279" s="87" t="b">
        <v>0</v>
      </c>
      <c r="AQ279" s="99" t="s">
        <v>1475</v>
      </c>
      <c r="AR279" s="87" t="s">
        <v>197</v>
      </c>
      <c r="AS279" s="87">
        <v>0</v>
      </c>
      <c r="AT279" s="87">
        <v>0</v>
      </c>
      <c r="AU279" s="87"/>
      <c r="AV279" s="87"/>
      <c r="AW279" s="87"/>
      <c r="AX279" s="87"/>
      <c r="AY279" s="87"/>
      <c r="AZ279" s="87"/>
      <c r="BA279" s="87"/>
      <c r="BB279" s="87"/>
      <c r="BC279">
        <v>26</v>
      </c>
      <c r="BD279" s="86" t="str">
        <f>REPLACE(INDEX(GroupVertices[Group],MATCH(Edges[[#This Row],[Vertex 1]],GroupVertices[Vertex],0)),1,1,"")</f>
        <v>4</v>
      </c>
      <c r="BE279" s="86" t="str">
        <f>REPLACE(INDEX(GroupVertices[Group],MATCH(Edges[[#This Row],[Vertex 2]],GroupVertices[Vertex],0)),1,1,"")</f>
        <v>4</v>
      </c>
      <c r="BF279" s="48">
        <v>0</v>
      </c>
      <c r="BG279" s="49">
        <v>0</v>
      </c>
      <c r="BH279" s="48">
        <v>0</v>
      </c>
      <c r="BI279" s="49">
        <v>0</v>
      </c>
      <c r="BJ279" s="48">
        <v>0</v>
      </c>
      <c r="BK279" s="49">
        <v>0</v>
      </c>
      <c r="BL279" s="48">
        <v>7</v>
      </c>
      <c r="BM279" s="49">
        <v>100</v>
      </c>
      <c r="BN279" s="48">
        <v>7</v>
      </c>
    </row>
    <row r="280" spans="1:66" ht="15">
      <c r="A280" s="65" t="s">
        <v>357</v>
      </c>
      <c r="B280" s="65" t="s">
        <v>357</v>
      </c>
      <c r="C280" s="66" t="s">
        <v>4030</v>
      </c>
      <c r="D280" s="67">
        <v>10</v>
      </c>
      <c r="E280" s="66" t="s">
        <v>136</v>
      </c>
      <c r="F280" s="69">
        <v>6</v>
      </c>
      <c r="G280" s="66"/>
      <c r="H280" s="70"/>
      <c r="I280" s="71"/>
      <c r="J280" s="71"/>
      <c r="K280" s="34" t="s">
        <v>65</v>
      </c>
      <c r="L280" s="72">
        <v>280</v>
      </c>
      <c r="M280" s="72"/>
      <c r="N280" s="73"/>
      <c r="O280" s="87" t="s">
        <v>197</v>
      </c>
      <c r="P280" s="90">
        <v>43686.76123842593</v>
      </c>
      <c r="Q280" s="87" t="s">
        <v>565</v>
      </c>
      <c r="R280" s="92" t="s">
        <v>640</v>
      </c>
      <c r="S280" s="87" t="s">
        <v>647</v>
      </c>
      <c r="T280" s="87"/>
      <c r="U280" s="87"/>
      <c r="V280" s="92" t="s">
        <v>788</v>
      </c>
      <c r="W280" s="90">
        <v>43686.76123842593</v>
      </c>
      <c r="X280" s="96">
        <v>43686</v>
      </c>
      <c r="Y280" s="99" t="s">
        <v>987</v>
      </c>
      <c r="Z280" s="92" t="s">
        <v>1230</v>
      </c>
      <c r="AA280" s="87"/>
      <c r="AB280" s="87"/>
      <c r="AC280" s="99" t="s">
        <v>1476</v>
      </c>
      <c r="AD280" s="87"/>
      <c r="AE280" s="87" t="b">
        <v>0</v>
      </c>
      <c r="AF280" s="87">
        <v>0</v>
      </c>
      <c r="AG280" s="99" t="s">
        <v>1564</v>
      </c>
      <c r="AH280" s="87" t="b">
        <v>0</v>
      </c>
      <c r="AI280" s="87" t="s">
        <v>1597</v>
      </c>
      <c r="AJ280" s="87"/>
      <c r="AK280" s="99" t="s">
        <v>1564</v>
      </c>
      <c r="AL280" s="87" t="b">
        <v>0</v>
      </c>
      <c r="AM280" s="87">
        <v>0</v>
      </c>
      <c r="AN280" s="99" t="s">
        <v>1564</v>
      </c>
      <c r="AO280" s="87" t="s">
        <v>1610</v>
      </c>
      <c r="AP280" s="87" t="b">
        <v>0</v>
      </c>
      <c r="AQ280" s="99" t="s">
        <v>1476</v>
      </c>
      <c r="AR280" s="87" t="s">
        <v>197</v>
      </c>
      <c r="AS280" s="87">
        <v>0</v>
      </c>
      <c r="AT280" s="87">
        <v>0</v>
      </c>
      <c r="AU280" s="87"/>
      <c r="AV280" s="87"/>
      <c r="AW280" s="87"/>
      <c r="AX280" s="87"/>
      <c r="AY280" s="87"/>
      <c r="AZ280" s="87"/>
      <c r="BA280" s="87"/>
      <c r="BB280" s="87"/>
      <c r="BC280">
        <v>26</v>
      </c>
      <c r="BD280" s="86" t="str">
        <f>REPLACE(INDEX(GroupVertices[Group],MATCH(Edges[[#This Row],[Vertex 1]],GroupVertices[Vertex],0)),1,1,"")</f>
        <v>4</v>
      </c>
      <c r="BE280" s="86" t="str">
        <f>REPLACE(INDEX(GroupVertices[Group],MATCH(Edges[[#This Row],[Vertex 2]],GroupVertices[Vertex],0)),1,1,"")</f>
        <v>4</v>
      </c>
      <c r="BF280" s="48">
        <v>0</v>
      </c>
      <c r="BG280" s="49">
        <v>0</v>
      </c>
      <c r="BH280" s="48">
        <v>0</v>
      </c>
      <c r="BI280" s="49">
        <v>0</v>
      </c>
      <c r="BJ280" s="48">
        <v>0</v>
      </c>
      <c r="BK280" s="49">
        <v>0</v>
      </c>
      <c r="BL280" s="48">
        <v>5</v>
      </c>
      <c r="BM280" s="49">
        <v>100</v>
      </c>
      <c r="BN280" s="48">
        <v>5</v>
      </c>
    </row>
    <row r="281" spans="1:66" ht="15">
      <c r="A281" s="65" t="s">
        <v>357</v>
      </c>
      <c r="B281" s="65" t="s">
        <v>357</v>
      </c>
      <c r="C281" s="66" t="s">
        <v>4030</v>
      </c>
      <c r="D281" s="67">
        <v>10</v>
      </c>
      <c r="E281" s="66" t="s">
        <v>136</v>
      </c>
      <c r="F281" s="69">
        <v>6</v>
      </c>
      <c r="G281" s="66"/>
      <c r="H281" s="70"/>
      <c r="I281" s="71"/>
      <c r="J281" s="71"/>
      <c r="K281" s="34" t="s">
        <v>65</v>
      </c>
      <c r="L281" s="72">
        <v>281</v>
      </c>
      <c r="M281" s="72"/>
      <c r="N281" s="73"/>
      <c r="O281" s="87" t="s">
        <v>197</v>
      </c>
      <c r="P281" s="90">
        <v>43687.34458333333</v>
      </c>
      <c r="Q281" s="87" t="s">
        <v>566</v>
      </c>
      <c r="R281" s="92" t="s">
        <v>624</v>
      </c>
      <c r="S281" s="87" t="s">
        <v>647</v>
      </c>
      <c r="T281" s="87"/>
      <c r="U281" s="87"/>
      <c r="V281" s="92" t="s">
        <v>788</v>
      </c>
      <c r="W281" s="90">
        <v>43687.34458333333</v>
      </c>
      <c r="X281" s="96">
        <v>43687</v>
      </c>
      <c r="Y281" s="99" t="s">
        <v>988</v>
      </c>
      <c r="Z281" s="92" t="s">
        <v>1231</v>
      </c>
      <c r="AA281" s="87"/>
      <c r="AB281" s="87"/>
      <c r="AC281" s="99" t="s">
        <v>1477</v>
      </c>
      <c r="AD281" s="87"/>
      <c r="AE281" s="87" t="b">
        <v>0</v>
      </c>
      <c r="AF281" s="87">
        <v>0</v>
      </c>
      <c r="AG281" s="99" t="s">
        <v>1564</v>
      </c>
      <c r="AH281" s="87" t="b">
        <v>0</v>
      </c>
      <c r="AI281" s="87" t="s">
        <v>1597</v>
      </c>
      <c r="AJ281" s="87"/>
      <c r="AK281" s="99" t="s">
        <v>1564</v>
      </c>
      <c r="AL281" s="87" t="b">
        <v>0</v>
      </c>
      <c r="AM281" s="87">
        <v>0</v>
      </c>
      <c r="AN281" s="99" t="s">
        <v>1564</v>
      </c>
      <c r="AO281" s="87" t="s">
        <v>1610</v>
      </c>
      <c r="AP281" s="87" t="b">
        <v>0</v>
      </c>
      <c r="AQ281" s="99" t="s">
        <v>1477</v>
      </c>
      <c r="AR281" s="87" t="s">
        <v>197</v>
      </c>
      <c r="AS281" s="87">
        <v>0</v>
      </c>
      <c r="AT281" s="87">
        <v>0</v>
      </c>
      <c r="AU281" s="87"/>
      <c r="AV281" s="87"/>
      <c r="AW281" s="87"/>
      <c r="AX281" s="87"/>
      <c r="AY281" s="87"/>
      <c r="AZ281" s="87"/>
      <c r="BA281" s="87"/>
      <c r="BB281" s="87"/>
      <c r="BC281">
        <v>26</v>
      </c>
      <c r="BD281" s="86" t="str">
        <f>REPLACE(INDEX(GroupVertices[Group],MATCH(Edges[[#This Row],[Vertex 1]],GroupVertices[Vertex],0)),1,1,"")</f>
        <v>4</v>
      </c>
      <c r="BE281" s="86" t="str">
        <f>REPLACE(INDEX(GroupVertices[Group],MATCH(Edges[[#This Row],[Vertex 2]],GroupVertices[Vertex],0)),1,1,"")</f>
        <v>4</v>
      </c>
      <c r="BF281" s="48">
        <v>0</v>
      </c>
      <c r="BG281" s="49">
        <v>0</v>
      </c>
      <c r="BH281" s="48">
        <v>0</v>
      </c>
      <c r="BI281" s="49">
        <v>0</v>
      </c>
      <c r="BJ281" s="48">
        <v>0</v>
      </c>
      <c r="BK281" s="49">
        <v>0</v>
      </c>
      <c r="BL281" s="48">
        <v>5</v>
      </c>
      <c r="BM281" s="49">
        <v>100</v>
      </c>
      <c r="BN281" s="48">
        <v>5</v>
      </c>
    </row>
    <row r="282" spans="1:66" ht="15">
      <c r="A282" s="65" t="s">
        <v>357</v>
      </c>
      <c r="B282" s="65" t="s">
        <v>357</v>
      </c>
      <c r="C282" s="66" t="s">
        <v>4030</v>
      </c>
      <c r="D282" s="67">
        <v>10</v>
      </c>
      <c r="E282" s="66" t="s">
        <v>136</v>
      </c>
      <c r="F282" s="69">
        <v>6</v>
      </c>
      <c r="G282" s="66"/>
      <c r="H282" s="70"/>
      <c r="I282" s="71"/>
      <c r="J282" s="71"/>
      <c r="K282" s="34" t="s">
        <v>65</v>
      </c>
      <c r="L282" s="72">
        <v>282</v>
      </c>
      <c r="M282" s="72"/>
      <c r="N282" s="73"/>
      <c r="O282" s="87" t="s">
        <v>197</v>
      </c>
      <c r="P282" s="90">
        <v>43687.34458333333</v>
      </c>
      <c r="Q282" s="87" t="s">
        <v>567</v>
      </c>
      <c r="R282" s="92" t="s">
        <v>625</v>
      </c>
      <c r="S282" s="87" t="s">
        <v>647</v>
      </c>
      <c r="T282" s="87"/>
      <c r="U282" s="87"/>
      <c r="V282" s="92" t="s">
        <v>788</v>
      </c>
      <c r="W282" s="90">
        <v>43687.34458333333</v>
      </c>
      <c r="X282" s="96">
        <v>43687</v>
      </c>
      <c r="Y282" s="99" t="s">
        <v>988</v>
      </c>
      <c r="Z282" s="92" t="s">
        <v>1232</v>
      </c>
      <c r="AA282" s="87"/>
      <c r="AB282" s="87"/>
      <c r="AC282" s="99" t="s">
        <v>1478</v>
      </c>
      <c r="AD282" s="87"/>
      <c r="AE282" s="87" t="b">
        <v>0</v>
      </c>
      <c r="AF282" s="87">
        <v>0</v>
      </c>
      <c r="AG282" s="99" t="s">
        <v>1564</v>
      </c>
      <c r="AH282" s="87" t="b">
        <v>0</v>
      </c>
      <c r="AI282" s="87" t="s">
        <v>1597</v>
      </c>
      <c r="AJ282" s="87"/>
      <c r="AK282" s="99" t="s">
        <v>1564</v>
      </c>
      <c r="AL282" s="87" t="b">
        <v>0</v>
      </c>
      <c r="AM282" s="87">
        <v>0</v>
      </c>
      <c r="AN282" s="99" t="s">
        <v>1564</v>
      </c>
      <c r="AO282" s="87" t="s">
        <v>1610</v>
      </c>
      <c r="AP282" s="87" t="b">
        <v>0</v>
      </c>
      <c r="AQ282" s="99" t="s">
        <v>1478</v>
      </c>
      <c r="AR282" s="87" t="s">
        <v>197</v>
      </c>
      <c r="AS282" s="87">
        <v>0</v>
      </c>
      <c r="AT282" s="87">
        <v>0</v>
      </c>
      <c r="AU282" s="87"/>
      <c r="AV282" s="87"/>
      <c r="AW282" s="87"/>
      <c r="AX282" s="87"/>
      <c r="AY282" s="87"/>
      <c r="AZ282" s="87"/>
      <c r="BA282" s="87"/>
      <c r="BB282" s="87"/>
      <c r="BC282">
        <v>26</v>
      </c>
      <c r="BD282" s="86" t="str">
        <f>REPLACE(INDEX(GroupVertices[Group],MATCH(Edges[[#This Row],[Vertex 1]],GroupVertices[Vertex],0)),1,1,"")</f>
        <v>4</v>
      </c>
      <c r="BE282" s="86" t="str">
        <f>REPLACE(INDEX(GroupVertices[Group],MATCH(Edges[[#This Row],[Vertex 2]],GroupVertices[Vertex],0)),1,1,"")</f>
        <v>4</v>
      </c>
      <c r="BF282" s="48">
        <v>0</v>
      </c>
      <c r="BG282" s="49">
        <v>0</v>
      </c>
      <c r="BH282" s="48">
        <v>0</v>
      </c>
      <c r="BI282" s="49">
        <v>0</v>
      </c>
      <c r="BJ282" s="48">
        <v>0</v>
      </c>
      <c r="BK282" s="49">
        <v>0</v>
      </c>
      <c r="BL282" s="48">
        <v>8</v>
      </c>
      <c r="BM282" s="49">
        <v>100</v>
      </c>
      <c r="BN282" s="48">
        <v>8</v>
      </c>
    </row>
    <row r="283" spans="1:66" ht="15">
      <c r="A283" s="65" t="s">
        <v>357</v>
      </c>
      <c r="B283" s="65" t="s">
        <v>357</v>
      </c>
      <c r="C283" s="66" t="s">
        <v>4030</v>
      </c>
      <c r="D283" s="67">
        <v>10</v>
      </c>
      <c r="E283" s="66" t="s">
        <v>136</v>
      </c>
      <c r="F283" s="69">
        <v>6</v>
      </c>
      <c r="G283" s="66"/>
      <c r="H283" s="70"/>
      <c r="I283" s="71"/>
      <c r="J283" s="71"/>
      <c r="K283" s="34" t="s">
        <v>65</v>
      </c>
      <c r="L283" s="72">
        <v>283</v>
      </c>
      <c r="M283" s="72"/>
      <c r="N283" s="73"/>
      <c r="O283" s="87" t="s">
        <v>197</v>
      </c>
      <c r="P283" s="90">
        <v>43688.427939814814</v>
      </c>
      <c r="Q283" s="87" t="s">
        <v>568</v>
      </c>
      <c r="R283" s="92" t="s">
        <v>626</v>
      </c>
      <c r="S283" s="87" t="s">
        <v>647</v>
      </c>
      <c r="T283" s="87"/>
      <c r="U283" s="87"/>
      <c r="V283" s="92" t="s">
        <v>788</v>
      </c>
      <c r="W283" s="90">
        <v>43688.427939814814</v>
      </c>
      <c r="X283" s="96">
        <v>43688</v>
      </c>
      <c r="Y283" s="99" t="s">
        <v>989</v>
      </c>
      <c r="Z283" s="92" t="s">
        <v>1233</v>
      </c>
      <c r="AA283" s="87"/>
      <c r="AB283" s="87"/>
      <c r="AC283" s="99" t="s">
        <v>1479</v>
      </c>
      <c r="AD283" s="87"/>
      <c r="AE283" s="87" t="b">
        <v>0</v>
      </c>
      <c r="AF283" s="87">
        <v>0</v>
      </c>
      <c r="AG283" s="99" t="s">
        <v>1564</v>
      </c>
      <c r="AH283" s="87" t="b">
        <v>0</v>
      </c>
      <c r="AI283" s="87" t="s">
        <v>1597</v>
      </c>
      <c r="AJ283" s="87"/>
      <c r="AK283" s="99" t="s">
        <v>1564</v>
      </c>
      <c r="AL283" s="87" t="b">
        <v>0</v>
      </c>
      <c r="AM283" s="87">
        <v>0</v>
      </c>
      <c r="AN283" s="99" t="s">
        <v>1564</v>
      </c>
      <c r="AO283" s="87" t="s">
        <v>1610</v>
      </c>
      <c r="AP283" s="87" t="b">
        <v>0</v>
      </c>
      <c r="AQ283" s="99" t="s">
        <v>1479</v>
      </c>
      <c r="AR283" s="87" t="s">
        <v>197</v>
      </c>
      <c r="AS283" s="87">
        <v>0</v>
      </c>
      <c r="AT283" s="87">
        <v>0</v>
      </c>
      <c r="AU283" s="87"/>
      <c r="AV283" s="87"/>
      <c r="AW283" s="87"/>
      <c r="AX283" s="87"/>
      <c r="AY283" s="87"/>
      <c r="AZ283" s="87"/>
      <c r="BA283" s="87"/>
      <c r="BB283" s="87"/>
      <c r="BC283">
        <v>26</v>
      </c>
      <c r="BD283" s="86" t="str">
        <f>REPLACE(INDEX(GroupVertices[Group],MATCH(Edges[[#This Row],[Vertex 1]],GroupVertices[Vertex],0)),1,1,"")</f>
        <v>4</v>
      </c>
      <c r="BE283" s="86" t="str">
        <f>REPLACE(INDEX(GroupVertices[Group],MATCH(Edges[[#This Row],[Vertex 2]],GroupVertices[Vertex],0)),1,1,"")</f>
        <v>4</v>
      </c>
      <c r="BF283" s="48">
        <v>0</v>
      </c>
      <c r="BG283" s="49">
        <v>0</v>
      </c>
      <c r="BH283" s="48">
        <v>0</v>
      </c>
      <c r="BI283" s="49">
        <v>0</v>
      </c>
      <c r="BJ283" s="48">
        <v>0</v>
      </c>
      <c r="BK283" s="49">
        <v>0</v>
      </c>
      <c r="BL283" s="48">
        <v>8</v>
      </c>
      <c r="BM283" s="49">
        <v>100</v>
      </c>
      <c r="BN283" s="48">
        <v>8</v>
      </c>
    </row>
    <row r="284" spans="1:66" ht="15">
      <c r="A284" s="65" t="s">
        <v>357</v>
      </c>
      <c r="B284" s="65" t="s">
        <v>357</v>
      </c>
      <c r="C284" s="66" t="s">
        <v>4030</v>
      </c>
      <c r="D284" s="67">
        <v>10</v>
      </c>
      <c r="E284" s="66" t="s">
        <v>136</v>
      </c>
      <c r="F284" s="69">
        <v>6</v>
      </c>
      <c r="G284" s="66"/>
      <c r="H284" s="70"/>
      <c r="I284" s="71"/>
      <c r="J284" s="71"/>
      <c r="K284" s="34" t="s">
        <v>65</v>
      </c>
      <c r="L284" s="72">
        <v>284</v>
      </c>
      <c r="M284" s="72"/>
      <c r="N284" s="73"/>
      <c r="O284" s="87" t="s">
        <v>197</v>
      </c>
      <c r="P284" s="90">
        <v>43688.42795138889</v>
      </c>
      <c r="Q284" s="87" t="s">
        <v>569</v>
      </c>
      <c r="R284" s="92" t="s">
        <v>627</v>
      </c>
      <c r="S284" s="87" t="s">
        <v>647</v>
      </c>
      <c r="T284" s="87"/>
      <c r="U284" s="87"/>
      <c r="V284" s="92" t="s">
        <v>788</v>
      </c>
      <c r="W284" s="90">
        <v>43688.42795138889</v>
      </c>
      <c r="X284" s="96">
        <v>43688</v>
      </c>
      <c r="Y284" s="99" t="s">
        <v>990</v>
      </c>
      <c r="Z284" s="92" t="s">
        <v>1234</v>
      </c>
      <c r="AA284" s="87"/>
      <c r="AB284" s="87"/>
      <c r="AC284" s="99" t="s">
        <v>1480</v>
      </c>
      <c r="AD284" s="87"/>
      <c r="AE284" s="87" t="b">
        <v>0</v>
      </c>
      <c r="AF284" s="87">
        <v>1</v>
      </c>
      <c r="AG284" s="99" t="s">
        <v>1564</v>
      </c>
      <c r="AH284" s="87" t="b">
        <v>0</v>
      </c>
      <c r="AI284" s="87" t="s">
        <v>1597</v>
      </c>
      <c r="AJ284" s="87"/>
      <c r="AK284" s="99" t="s">
        <v>1564</v>
      </c>
      <c r="AL284" s="87" t="b">
        <v>0</v>
      </c>
      <c r="AM284" s="87">
        <v>0</v>
      </c>
      <c r="AN284" s="99" t="s">
        <v>1564</v>
      </c>
      <c r="AO284" s="87" t="s">
        <v>1610</v>
      </c>
      <c r="AP284" s="87" t="b">
        <v>0</v>
      </c>
      <c r="AQ284" s="99" t="s">
        <v>1480</v>
      </c>
      <c r="AR284" s="87" t="s">
        <v>197</v>
      </c>
      <c r="AS284" s="87">
        <v>0</v>
      </c>
      <c r="AT284" s="87">
        <v>0</v>
      </c>
      <c r="AU284" s="87"/>
      <c r="AV284" s="87"/>
      <c r="AW284" s="87"/>
      <c r="AX284" s="87"/>
      <c r="AY284" s="87"/>
      <c r="AZ284" s="87"/>
      <c r="BA284" s="87"/>
      <c r="BB284" s="87"/>
      <c r="BC284">
        <v>26</v>
      </c>
      <c r="BD284" s="86" t="str">
        <f>REPLACE(INDEX(GroupVertices[Group],MATCH(Edges[[#This Row],[Vertex 1]],GroupVertices[Vertex],0)),1,1,"")</f>
        <v>4</v>
      </c>
      <c r="BE284" s="86" t="str">
        <f>REPLACE(INDEX(GroupVertices[Group],MATCH(Edges[[#This Row],[Vertex 2]],GroupVertices[Vertex],0)),1,1,"")</f>
        <v>4</v>
      </c>
      <c r="BF284" s="48">
        <v>0</v>
      </c>
      <c r="BG284" s="49">
        <v>0</v>
      </c>
      <c r="BH284" s="48">
        <v>0</v>
      </c>
      <c r="BI284" s="49">
        <v>0</v>
      </c>
      <c r="BJ284" s="48">
        <v>0</v>
      </c>
      <c r="BK284" s="49">
        <v>0</v>
      </c>
      <c r="BL284" s="48">
        <v>4</v>
      </c>
      <c r="BM284" s="49">
        <v>100</v>
      </c>
      <c r="BN284" s="48">
        <v>4</v>
      </c>
    </row>
    <row r="285" spans="1:66" ht="15">
      <c r="A285" s="65" t="s">
        <v>357</v>
      </c>
      <c r="B285" s="65" t="s">
        <v>357</v>
      </c>
      <c r="C285" s="66" t="s">
        <v>4030</v>
      </c>
      <c r="D285" s="67">
        <v>10</v>
      </c>
      <c r="E285" s="66" t="s">
        <v>136</v>
      </c>
      <c r="F285" s="69">
        <v>6</v>
      </c>
      <c r="G285" s="66"/>
      <c r="H285" s="70"/>
      <c r="I285" s="71"/>
      <c r="J285" s="71"/>
      <c r="K285" s="34" t="s">
        <v>65</v>
      </c>
      <c r="L285" s="72">
        <v>285</v>
      </c>
      <c r="M285" s="72"/>
      <c r="N285" s="73"/>
      <c r="O285" s="87" t="s">
        <v>197</v>
      </c>
      <c r="P285" s="90">
        <v>43688.511342592596</v>
      </c>
      <c r="Q285" s="87" t="s">
        <v>465</v>
      </c>
      <c r="R285" s="92" t="s">
        <v>598</v>
      </c>
      <c r="S285" s="87" t="s">
        <v>647</v>
      </c>
      <c r="T285" s="87"/>
      <c r="U285" s="87"/>
      <c r="V285" s="92" t="s">
        <v>788</v>
      </c>
      <c r="W285" s="90">
        <v>43688.511342592596</v>
      </c>
      <c r="X285" s="96">
        <v>43688</v>
      </c>
      <c r="Y285" s="99" t="s">
        <v>991</v>
      </c>
      <c r="Z285" s="92" t="s">
        <v>1235</v>
      </c>
      <c r="AA285" s="87"/>
      <c r="AB285" s="87"/>
      <c r="AC285" s="99" t="s">
        <v>1481</v>
      </c>
      <c r="AD285" s="87"/>
      <c r="AE285" s="87" t="b">
        <v>0</v>
      </c>
      <c r="AF285" s="87">
        <v>0</v>
      </c>
      <c r="AG285" s="99" t="s">
        <v>1564</v>
      </c>
      <c r="AH285" s="87" t="b">
        <v>0</v>
      </c>
      <c r="AI285" s="87" t="s">
        <v>1597</v>
      </c>
      <c r="AJ285" s="87"/>
      <c r="AK285" s="99" t="s">
        <v>1564</v>
      </c>
      <c r="AL285" s="87" t="b">
        <v>0</v>
      </c>
      <c r="AM285" s="87">
        <v>1</v>
      </c>
      <c r="AN285" s="99" t="s">
        <v>1564</v>
      </c>
      <c r="AO285" s="87" t="s">
        <v>1610</v>
      </c>
      <c r="AP285" s="87" t="b">
        <v>0</v>
      </c>
      <c r="AQ285" s="99" t="s">
        <v>1481</v>
      </c>
      <c r="AR285" s="87" t="s">
        <v>197</v>
      </c>
      <c r="AS285" s="87">
        <v>0</v>
      </c>
      <c r="AT285" s="87">
        <v>0</v>
      </c>
      <c r="AU285" s="87"/>
      <c r="AV285" s="87"/>
      <c r="AW285" s="87"/>
      <c r="AX285" s="87"/>
      <c r="AY285" s="87"/>
      <c r="AZ285" s="87"/>
      <c r="BA285" s="87"/>
      <c r="BB285" s="87"/>
      <c r="BC285">
        <v>26</v>
      </c>
      <c r="BD285" s="86" t="str">
        <f>REPLACE(INDEX(GroupVertices[Group],MATCH(Edges[[#This Row],[Vertex 1]],GroupVertices[Vertex],0)),1,1,"")</f>
        <v>4</v>
      </c>
      <c r="BE285" s="86" t="str">
        <f>REPLACE(INDEX(GroupVertices[Group],MATCH(Edges[[#This Row],[Vertex 2]],GroupVertices[Vertex],0)),1,1,"")</f>
        <v>4</v>
      </c>
      <c r="BF285" s="48">
        <v>0</v>
      </c>
      <c r="BG285" s="49">
        <v>0</v>
      </c>
      <c r="BH285" s="48">
        <v>0</v>
      </c>
      <c r="BI285" s="49">
        <v>0</v>
      </c>
      <c r="BJ285" s="48">
        <v>0</v>
      </c>
      <c r="BK285" s="49">
        <v>0</v>
      </c>
      <c r="BL285" s="48">
        <v>7</v>
      </c>
      <c r="BM285" s="49">
        <v>100</v>
      </c>
      <c r="BN285" s="48">
        <v>7</v>
      </c>
    </row>
    <row r="286" spans="1:66" ht="15">
      <c r="A286" s="65" t="s">
        <v>357</v>
      </c>
      <c r="B286" s="65" t="s">
        <v>357</v>
      </c>
      <c r="C286" s="66" t="s">
        <v>4030</v>
      </c>
      <c r="D286" s="67">
        <v>10</v>
      </c>
      <c r="E286" s="66" t="s">
        <v>136</v>
      </c>
      <c r="F286" s="69">
        <v>6</v>
      </c>
      <c r="G286" s="66"/>
      <c r="H286" s="70"/>
      <c r="I286" s="71"/>
      <c r="J286" s="71"/>
      <c r="K286" s="34" t="s">
        <v>65</v>
      </c>
      <c r="L286" s="72">
        <v>286</v>
      </c>
      <c r="M286" s="72"/>
      <c r="N286" s="73"/>
      <c r="O286" s="87" t="s">
        <v>197</v>
      </c>
      <c r="P286" s="90">
        <v>43689.261296296296</v>
      </c>
      <c r="Q286" s="87" t="s">
        <v>570</v>
      </c>
      <c r="R286" s="92" t="s">
        <v>629</v>
      </c>
      <c r="S286" s="87" t="s">
        <v>647</v>
      </c>
      <c r="T286" s="87"/>
      <c r="U286" s="87"/>
      <c r="V286" s="92" t="s">
        <v>788</v>
      </c>
      <c r="W286" s="90">
        <v>43689.261296296296</v>
      </c>
      <c r="X286" s="96">
        <v>43689</v>
      </c>
      <c r="Y286" s="99" t="s">
        <v>992</v>
      </c>
      <c r="Z286" s="92" t="s">
        <v>1236</v>
      </c>
      <c r="AA286" s="87"/>
      <c r="AB286" s="87"/>
      <c r="AC286" s="99" t="s">
        <v>1482</v>
      </c>
      <c r="AD286" s="87"/>
      <c r="AE286" s="87" t="b">
        <v>0</v>
      </c>
      <c r="AF286" s="87">
        <v>1</v>
      </c>
      <c r="AG286" s="99" t="s">
        <v>1564</v>
      </c>
      <c r="AH286" s="87" t="b">
        <v>0</v>
      </c>
      <c r="AI286" s="87" t="s">
        <v>1597</v>
      </c>
      <c r="AJ286" s="87"/>
      <c r="AK286" s="99" t="s">
        <v>1564</v>
      </c>
      <c r="AL286" s="87" t="b">
        <v>0</v>
      </c>
      <c r="AM286" s="87">
        <v>0</v>
      </c>
      <c r="AN286" s="99" t="s">
        <v>1564</v>
      </c>
      <c r="AO286" s="87" t="s">
        <v>1610</v>
      </c>
      <c r="AP286" s="87" t="b">
        <v>0</v>
      </c>
      <c r="AQ286" s="99" t="s">
        <v>1482</v>
      </c>
      <c r="AR286" s="87" t="s">
        <v>197</v>
      </c>
      <c r="AS286" s="87">
        <v>0</v>
      </c>
      <c r="AT286" s="87">
        <v>0</v>
      </c>
      <c r="AU286" s="87"/>
      <c r="AV286" s="87"/>
      <c r="AW286" s="87"/>
      <c r="AX286" s="87"/>
      <c r="AY286" s="87"/>
      <c r="AZ286" s="87"/>
      <c r="BA286" s="87"/>
      <c r="BB286" s="87"/>
      <c r="BC286">
        <v>26</v>
      </c>
      <c r="BD286" s="86" t="str">
        <f>REPLACE(INDEX(GroupVertices[Group],MATCH(Edges[[#This Row],[Vertex 1]],GroupVertices[Vertex],0)),1,1,"")</f>
        <v>4</v>
      </c>
      <c r="BE286" s="86" t="str">
        <f>REPLACE(INDEX(GroupVertices[Group],MATCH(Edges[[#This Row],[Vertex 2]],GroupVertices[Vertex],0)),1,1,"")</f>
        <v>4</v>
      </c>
      <c r="BF286" s="48">
        <v>0</v>
      </c>
      <c r="BG286" s="49">
        <v>0</v>
      </c>
      <c r="BH286" s="48">
        <v>0</v>
      </c>
      <c r="BI286" s="49">
        <v>0</v>
      </c>
      <c r="BJ286" s="48">
        <v>0</v>
      </c>
      <c r="BK286" s="49">
        <v>0</v>
      </c>
      <c r="BL286" s="48">
        <v>10</v>
      </c>
      <c r="BM286" s="49">
        <v>100</v>
      </c>
      <c r="BN286" s="48">
        <v>10</v>
      </c>
    </row>
    <row r="287" spans="1:66" ht="15">
      <c r="A287" s="65" t="s">
        <v>357</v>
      </c>
      <c r="B287" s="65" t="s">
        <v>357</v>
      </c>
      <c r="C287" s="66" t="s">
        <v>4030</v>
      </c>
      <c r="D287" s="67">
        <v>10</v>
      </c>
      <c r="E287" s="66" t="s">
        <v>136</v>
      </c>
      <c r="F287" s="69">
        <v>6</v>
      </c>
      <c r="G287" s="66"/>
      <c r="H287" s="70"/>
      <c r="I287" s="71"/>
      <c r="J287" s="71"/>
      <c r="K287" s="34" t="s">
        <v>65</v>
      </c>
      <c r="L287" s="72">
        <v>287</v>
      </c>
      <c r="M287" s="72"/>
      <c r="N287" s="73"/>
      <c r="O287" s="87" t="s">
        <v>197</v>
      </c>
      <c r="P287" s="90">
        <v>43689.34460648148</v>
      </c>
      <c r="Q287" s="87" t="s">
        <v>571</v>
      </c>
      <c r="R287" s="92" t="s">
        <v>630</v>
      </c>
      <c r="S287" s="87" t="s">
        <v>647</v>
      </c>
      <c r="T287" s="87"/>
      <c r="U287" s="87"/>
      <c r="V287" s="92" t="s">
        <v>788</v>
      </c>
      <c r="W287" s="90">
        <v>43689.34460648148</v>
      </c>
      <c r="X287" s="96">
        <v>43689</v>
      </c>
      <c r="Y287" s="99" t="s">
        <v>993</v>
      </c>
      <c r="Z287" s="92" t="s">
        <v>1237</v>
      </c>
      <c r="AA287" s="87"/>
      <c r="AB287" s="87"/>
      <c r="AC287" s="99" t="s">
        <v>1483</v>
      </c>
      <c r="AD287" s="87"/>
      <c r="AE287" s="87" t="b">
        <v>0</v>
      </c>
      <c r="AF287" s="87">
        <v>1</v>
      </c>
      <c r="AG287" s="99" t="s">
        <v>1564</v>
      </c>
      <c r="AH287" s="87" t="b">
        <v>0</v>
      </c>
      <c r="AI287" s="87" t="s">
        <v>1597</v>
      </c>
      <c r="AJ287" s="87"/>
      <c r="AK287" s="99" t="s">
        <v>1564</v>
      </c>
      <c r="AL287" s="87" t="b">
        <v>0</v>
      </c>
      <c r="AM287" s="87">
        <v>0</v>
      </c>
      <c r="AN287" s="99" t="s">
        <v>1564</v>
      </c>
      <c r="AO287" s="87" t="s">
        <v>1610</v>
      </c>
      <c r="AP287" s="87" t="b">
        <v>0</v>
      </c>
      <c r="AQ287" s="99" t="s">
        <v>1483</v>
      </c>
      <c r="AR287" s="87" t="s">
        <v>197</v>
      </c>
      <c r="AS287" s="87">
        <v>0</v>
      </c>
      <c r="AT287" s="87">
        <v>0</v>
      </c>
      <c r="AU287" s="87"/>
      <c r="AV287" s="87"/>
      <c r="AW287" s="87"/>
      <c r="AX287" s="87"/>
      <c r="AY287" s="87"/>
      <c r="AZ287" s="87"/>
      <c r="BA287" s="87"/>
      <c r="BB287" s="87"/>
      <c r="BC287">
        <v>26</v>
      </c>
      <c r="BD287" s="86" t="str">
        <f>REPLACE(INDEX(GroupVertices[Group],MATCH(Edges[[#This Row],[Vertex 1]],GroupVertices[Vertex],0)),1,1,"")</f>
        <v>4</v>
      </c>
      <c r="BE287" s="86" t="str">
        <f>REPLACE(INDEX(GroupVertices[Group],MATCH(Edges[[#This Row],[Vertex 2]],GroupVertices[Vertex],0)),1,1,"")</f>
        <v>4</v>
      </c>
      <c r="BF287" s="48">
        <v>0</v>
      </c>
      <c r="BG287" s="49">
        <v>0</v>
      </c>
      <c r="BH287" s="48">
        <v>0</v>
      </c>
      <c r="BI287" s="49">
        <v>0</v>
      </c>
      <c r="BJ287" s="48">
        <v>0</v>
      </c>
      <c r="BK287" s="49">
        <v>0</v>
      </c>
      <c r="BL287" s="48">
        <v>6</v>
      </c>
      <c r="BM287" s="49">
        <v>100</v>
      </c>
      <c r="BN287" s="48">
        <v>6</v>
      </c>
    </row>
    <row r="288" spans="1:66" ht="15">
      <c r="A288" s="65" t="s">
        <v>357</v>
      </c>
      <c r="B288" s="65" t="s">
        <v>357</v>
      </c>
      <c r="C288" s="66" t="s">
        <v>4030</v>
      </c>
      <c r="D288" s="67">
        <v>10</v>
      </c>
      <c r="E288" s="66" t="s">
        <v>136</v>
      </c>
      <c r="F288" s="69">
        <v>6</v>
      </c>
      <c r="G288" s="66"/>
      <c r="H288" s="70"/>
      <c r="I288" s="71"/>
      <c r="J288" s="71"/>
      <c r="K288" s="34" t="s">
        <v>65</v>
      </c>
      <c r="L288" s="72">
        <v>288</v>
      </c>
      <c r="M288" s="72"/>
      <c r="N288" s="73"/>
      <c r="O288" s="87" t="s">
        <v>197</v>
      </c>
      <c r="P288" s="90">
        <v>43689.954976851855</v>
      </c>
      <c r="Q288" s="87" t="s">
        <v>572</v>
      </c>
      <c r="R288" s="92" t="s">
        <v>631</v>
      </c>
      <c r="S288" s="87" t="s">
        <v>647</v>
      </c>
      <c r="T288" s="87"/>
      <c r="U288" s="87"/>
      <c r="V288" s="92" t="s">
        <v>788</v>
      </c>
      <c r="W288" s="90">
        <v>43689.954976851855</v>
      </c>
      <c r="X288" s="96">
        <v>43689</v>
      </c>
      <c r="Y288" s="99" t="s">
        <v>994</v>
      </c>
      <c r="Z288" s="92" t="s">
        <v>1238</v>
      </c>
      <c r="AA288" s="87"/>
      <c r="AB288" s="87"/>
      <c r="AC288" s="99" t="s">
        <v>1484</v>
      </c>
      <c r="AD288" s="87"/>
      <c r="AE288" s="87" t="b">
        <v>0</v>
      </c>
      <c r="AF288" s="87">
        <v>0</v>
      </c>
      <c r="AG288" s="99" t="s">
        <v>1564</v>
      </c>
      <c r="AH288" s="87" t="b">
        <v>0</v>
      </c>
      <c r="AI288" s="87" t="s">
        <v>1597</v>
      </c>
      <c r="AJ288" s="87"/>
      <c r="AK288" s="99" t="s">
        <v>1564</v>
      </c>
      <c r="AL288" s="87" t="b">
        <v>0</v>
      </c>
      <c r="AM288" s="87">
        <v>0</v>
      </c>
      <c r="AN288" s="99" t="s">
        <v>1564</v>
      </c>
      <c r="AO288" s="87" t="s">
        <v>1610</v>
      </c>
      <c r="AP288" s="87" t="b">
        <v>0</v>
      </c>
      <c r="AQ288" s="99" t="s">
        <v>1484</v>
      </c>
      <c r="AR288" s="87" t="s">
        <v>197</v>
      </c>
      <c r="AS288" s="87">
        <v>0</v>
      </c>
      <c r="AT288" s="87">
        <v>0</v>
      </c>
      <c r="AU288" s="87"/>
      <c r="AV288" s="87"/>
      <c r="AW288" s="87"/>
      <c r="AX288" s="87"/>
      <c r="AY288" s="87"/>
      <c r="AZ288" s="87"/>
      <c r="BA288" s="87"/>
      <c r="BB288" s="87"/>
      <c r="BC288">
        <v>26</v>
      </c>
      <c r="BD288" s="86" t="str">
        <f>REPLACE(INDEX(GroupVertices[Group],MATCH(Edges[[#This Row],[Vertex 1]],GroupVertices[Vertex],0)),1,1,"")</f>
        <v>4</v>
      </c>
      <c r="BE288" s="86" t="str">
        <f>REPLACE(INDEX(GroupVertices[Group],MATCH(Edges[[#This Row],[Vertex 2]],GroupVertices[Vertex],0)),1,1,"")</f>
        <v>4</v>
      </c>
      <c r="BF288" s="48">
        <v>0</v>
      </c>
      <c r="BG288" s="49">
        <v>0</v>
      </c>
      <c r="BH288" s="48">
        <v>0</v>
      </c>
      <c r="BI288" s="49">
        <v>0</v>
      </c>
      <c r="BJ288" s="48">
        <v>0</v>
      </c>
      <c r="BK288" s="49">
        <v>0</v>
      </c>
      <c r="BL288" s="48">
        <v>8</v>
      </c>
      <c r="BM288" s="49">
        <v>100</v>
      </c>
      <c r="BN288" s="48">
        <v>8</v>
      </c>
    </row>
    <row r="289" spans="1:66" ht="15">
      <c r="A289" s="65" t="s">
        <v>357</v>
      </c>
      <c r="B289" s="65" t="s">
        <v>357</v>
      </c>
      <c r="C289" s="66" t="s">
        <v>4030</v>
      </c>
      <c r="D289" s="67">
        <v>10</v>
      </c>
      <c r="E289" s="66" t="s">
        <v>136</v>
      </c>
      <c r="F289" s="69">
        <v>6</v>
      </c>
      <c r="G289" s="66"/>
      <c r="H289" s="70"/>
      <c r="I289" s="71"/>
      <c r="J289" s="71"/>
      <c r="K289" s="34" t="s">
        <v>65</v>
      </c>
      <c r="L289" s="72">
        <v>289</v>
      </c>
      <c r="M289" s="72"/>
      <c r="N289" s="73"/>
      <c r="O289" s="87" t="s">
        <v>197</v>
      </c>
      <c r="P289" s="90">
        <v>43689.954988425925</v>
      </c>
      <c r="Q289" s="87" t="s">
        <v>573</v>
      </c>
      <c r="R289" s="92" t="s">
        <v>608</v>
      </c>
      <c r="S289" s="87" t="s">
        <v>647</v>
      </c>
      <c r="T289" s="87"/>
      <c r="U289" s="87"/>
      <c r="V289" s="92" t="s">
        <v>788</v>
      </c>
      <c r="W289" s="90">
        <v>43689.954988425925</v>
      </c>
      <c r="X289" s="96">
        <v>43689</v>
      </c>
      <c r="Y289" s="99" t="s">
        <v>995</v>
      </c>
      <c r="Z289" s="92" t="s">
        <v>1239</v>
      </c>
      <c r="AA289" s="87"/>
      <c r="AB289" s="87"/>
      <c r="AC289" s="99" t="s">
        <v>1485</v>
      </c>
      <c r="AD289" s="87"/>
      <c r="AE289" s="87" t="b">
        <v>0</v>
      </c>
      <c r="AF289" s="87">
        <v>0</v>
      </c>
      <c r="AG289" s="99" t="s">
        <v>1564</v>
      </c>
      <c r="AH289" s="87" t="b">
        <v>0</v>
      </c>
      <c r="AI289" s="87" t="s">
        <v>1597</v>
      </c>
      <c r="AJ289" s="87"/>
      <c r="AK289" s="99" t="s">
        <v>1564</v>
      </c>
      <c r="AL289" s="87" t="b">
        <v>0</v>
      </c>
      <c r="AM289" s="87">
        <v>0</v>
      </c>
      <c r="AN289" s="99" t="s">
        <v>1564</v>
      </c>
      <c r="AO289" s="87" t="s">
        <v>1610</v>
      </c>
      <c r="AP289" s="87" t="b">
        <v>0</v>
      </c>
      <c r="AQ289" s="99" t="s">
        <v>1485</v>
      </c>
      <c r="AR289" s="87" t="s">
        <v>197</v>
      </c>
      <c r="AS289" s="87">
        <v>0</v>
      </c>
      <c r="AT289" s="87">
        <v>0</v>
      </c>
      <c r="AU289" s="87"/>
      <c r="AV289" s="87"/>
      <c r="AW289" s="87"/>
      <c r="AX289" s="87"/>
      <c r="AY289" s="87"/>
      <c r="AZ289" s="87"/>
      <c r="BA289" s="87"/>
      <c r="BB289" s="87"/>
      <c r="BC289">
        <v>26</v>
      </c>
      <c r="BD289" s="86" t="str">
        <f>REPLACE(INDEX(GroupVertices[Group],MATCH(Edges[[#This Row],[Vertex 1]],GroupVertices[Vertex],0)),1,1,"")</f>
        <v>4</v>
      </c>
      <c r="BE289" s="86" t="str">
        <f>REPLACE(INDEX(GroupVertices[Group],MATCH(Edges[[#This Row],[Vertex 2]],GroupVertices[Vertex],0)),1,1,"")</f>
        <v>4</v>
      </c>
      <c r="BF289" s="48">
        <v>0</v>
      </c>
      <c r="BG289" s="49">
        <v>0</v>
      </c>
      <c r="BH289" s="48">
        <v>0</v>
      </c>
      <c r="BI289" s="49">
        <v>0</v>
      </c>
      <c r="BJ289" s="48">
        <v>0</v>
      </c>
      <c r="BK289" s="49">
        <v>0</v>
      </c>
      <c r="BL289" s="48">
        <v>6</v>
      </c>
      <c r="BM289" s="49">
        <v>100</v>
      </c>
      <c r="BN289" s="48">
        <v>6</v>
      </c>
    </row>
    <row r="290" spans="1:66" ht="15">
      <c r="A290" s="65" t="s">
        <v>357</v>
      </c>
      <c r="B290" s="65" t="s">
        <v>357</v>
      </c>
      <c r="C290" s="66" t="s">
        <v>4030</v>
      </c>
      <c r="D290" s="67">
        <v>10</v>
      </c>
      <c r="E290" s="66" t="s">
        <v>136</v>
      </c>
      <c r="F290" s="69">
        <v>6</v>
      </c>
      <c r="G290" s="66"/>
      <c r="H290" s="70"/>
      <c r="I290" s="71"/>
      <c r="J290" s="71"/>
      <c r="K290" s="34" t="s">
        <v>65</v>
      </c>
      <c r="L290" s="72">
        <v>290</v>
      </c>
      <c r="M290" s="72"/>
      <c r="N290" s="73"/>
      <c r="O290" s="87" t="s">
        <v>197</v>
      </c>
      <c r="P290" s="90">
        <v>43690.9549537037</v>
      </c>
      <c r="Q290" s="87" t="s">
        <v>562</v>
      </c>
      <c r="R290" s="92" t="s">
        <v>639</v>
      </c>
      <c r="S290" s="87" t="s">
        <v>647</v>
      </c>
      <c r="T290" s="87"/>
      <c r="U290" s="87"/>
      <c r="V290" s="92" t="s">
        <v>788</v>
      </c>
      <c r="W290" s="90">
        <v>43690.9549537037</v>
      </c>
      <c r="X290" s="96">
        <v>43690</v>
      </c>
      <c r="Y290" s="99" t="s">
        <v>996</v>
      </c>
      <c r="Z290" s="92" t="s">
        <v>1240</v>
      </c>
      <c r="AA290" s="87"/>
      <c r="AB290" s="87"/>
      <c r="AC290" s="99" t="s">
        <v>1486</v>
      </c>
      <c r="AD290" s="87"/>
      <c r="AE290" s="87" t="b">
        <v>0</v>
      </c>
      <c r="AF290" s="87">
        <v>1</v>
      </c>
      <c r="AG290" s="99" t="s">
        <v>1564</v>
      </c>
      <c r="AH290" s="87" t="b">
        <v>0</v>
      </c>
      <c r="AI290" s="87" t="s">
        <v>1597</v>
      </c>
      <c r="AJ290" s="87"/>
      <c r="AK290" s="99" t="s">
        <v>1564</v>
      </c>
      <c r="AL290" s="87" t="b">
        <v>0</v>
      </c>
      <c r="AM290" s="87">
        <v>1</v>
      </c>
      <c r="AN290" s="99" t="s">
        <v>1564</v>
      </c>
      <c r="AO290" s="87" t="s">
        <v>1610</v>
      </c>
      <c r="AP290" s="87" t="b">
        <v>0</v>
      </c>
      <c r="AQ290" s="99" t="s">
        <v>1486</v>
      </c>
      <c r="AR290" s="87" t="s">
        <v>197</v>
      </c>
      <c r="AS290" s="87">
        <v>0</v>
      </c>
      <c r="AT290" s="87">
        <v>0</v>
      </c>
      <c r="AU290" s="87"/>
      <c r="AV290" s="87"/>
      <c r="AW290" s="87"/>
      <c r="AX290" s="87"/>
      <c r="AY290" s="87"/>
      <c r="AZ290" s="87"/>
      <c r="BA290" s="87"/>
      <c r="BB290" s="87"/>
      <c r="BC290">
        <v>26</v>
      </c>
      <c r="BD290" s="86" t="str">
        <f>REPLACE(INDEX(GroupVertices[Group],MATCH(Edges[[#This Row],[Vertex 1]],GroupVertices[Vertex],0)),1,1,"")</f>
        <v>4</v>
      </c>
      <c r="BE290" s="86" t="str">
        <f>REPLACE(INDEX(GroupVertices[Group],MATCH(Edges[[#This Row],[Vertex 2]],GroupVertices[Vertex],0)),1,1,"")</f>
        <v>4</v>
      </c>
      <c r="BF290" s="48">
        <v>0</v>
      </c>
      <c r="BG290" s="49">
        <v>0</v>
      </c>
      <c r="BH290" s="48">
        <v>0</v>
      </c>
      <c r="BI290" s="49">
        <v>0</v>
      </c>
      <c r="BJ290" s="48">
        <v>0</v>
      </c>
      <c r="BK290" s="49">
        <v>0</v>
      </c>
      <c r="BL290" s="48">
        <v>8</v>
      </c>
      <c r="BM290" s="49">
        <v>100</v>
      </c>
      <c r="BN290" s="48">
        <v>8</v>
      </c>
    </row>
    <row r="291" spans="1:66" ht="15">
      <c r="A291" s="65" t="s">
        <v>357</v>
      </c>
      <c r="B291" s="65" t="s">
        <v>357</v>
      </c>
      <c r="C291" s="66" t="s">
        <v>4030</v>
      </c>
      <c r="D291" s="67">
        <v>10</v>
      </c>
      <c r="E291" s="66" t="s">
        <v>136</v>
      </c>
      <c r="F291" s="69">
        <v>6</v>
      </c>
      <c r="G291" s="66"/>
      <c r="H291" s="70"/>
      <c r="I291" s="71"/>
      <c r="J291" s="71"/>
      <c r="K291" s="34" t="s">
        <v>65</v>
      </c>
      <c r="L291" s="72">
        <v>291</v>
      </c>
      <c r="M291" s="72"/>
      <c r="N291" s="73"/>
      <c r="O291" s="87" t="s">
        <v>197</v>
      </c>
      <c r="P291" s="90">
        <v>43690.95496527778</v>
      </c>
      <c r="Q291" s="87" t="s">
        <v>574</v>
      </c>
      <c r="R291" s="92" t="s">
        <v>632</v>
      </c>
      <c r="S291" s="87" t="s">
        <v>647</v>
      </c>
      <c r="T291" s="87"/>
      <c r="U291" s="87"/>
      <c r="V291" s="92" t="s">
        <v>788</v>
      </c>
      <c r="W291" s="90">
        <v>43690.95496527778</v>
      </c>
      <c r="X291" s="96">
        <v>43690</v>
      </c>
      <c r="Y291" s="99" t="s">
        <v>997</v>
      </c>
      <c r="Z291" s="92" t="s">
        <v>1241</v>
      </c>
      <c r="AA291" s="87"/>
      <c r="AB291" s="87"/>
      <c r="AC291" s="99" t="s">
        <v>1487</v>
      </c>
      <c r="AD291" s="87"/>
      <c r="AE291" s="87" t="b">
        <v>0</v>
      </c>
      <c r="AF291" s="87">
        <v>0</v>
      </c>
      <c r="AG291" s="99" t="s">
        <v>1564</v>
      </c>
      <c r="AH291" s="87" t="b">
        <v>0</v>
      </c>
      <c r="AI291" s="87" t="s">
        <v>1599</v>
      </c>
      <c r="AJ291" s="87"/>
      <c r="AK291" s="99" t="s">
        <v>1564</v>
      </c>
      <c r="AL291" s="87" t="b">
        <v>0</v>
      </c>
      <c r="AM291" s="87">
        <v>0</v>
      </c>
      <c r="AN291" s="99" t="s">
        <v>1564</v>
      </c>
      <c r="AO291" s="87" t="s">
        <v>1610</v>
      </c>
      <c r="AP291" s="87" t="b">
        <v>0</v>
      </c>
      <c r="AQ291" s="99" t="s">
        <v>1487</v>
      </c>
      <c r="AR291" s="87" t="s">
        <v>197</v>
      </c>
      <c r="AS291" s="87">
        <v>0</v>
      </c>
      <c r="AT291" s="87">
        <v>0</v>
      </c>
      <c r="AU291" s="87"/>
      <c r="AV291" s="87"/>
      <c r="AW291" s="87"/>
      <c r="AX291" s="87"/>
      <c r="AY291" s="87"/>
      <c r="AZ291" s="87"/>
      <c r="BA291" s="87"/>
      <c r="BB291" s="87"/>
      <c r="BC291">
        <v>26</v>
      </c>
      <c r="BD291" s="86" t="str">
        <f>REPLACE(INDEX(GroupVertices[Group],MATCH(Edges[[#This Row],[Vertex 1]],GroupVertices[Vertex],0)),1,1,"")</f>
        <v>4</v>
      </c>
      <c r="BE291" s="86" t="str">
        <f>REPLACE(INDEX(GroupVertices[Group],MATCH(Edges[[#This Row],[Vertex 2]],GroupVertices[Vertex],0)),1,1,"")</f>
        <v>4</v>
      </c>
      <c r="BF291" s="48">
        <v>0</v>
      </c>
      <c r="BG291" s="49">
        <v>0</v>
      </c>
      <c r="BH291" s="48">
        <v>0</v>
      </c>
      <c r="BI291" s="49">
        <v>0</v>
      </c>
      <c r="BJ291" s="48">
        <v>0</v>
      </c>
      <c r="BK291" s="49">
        <v>0</v>
      </c>
      <c r="BL291" s="48">
        <v>5</v>
      </c>
      <c r="BM291" s="49">
        <v>100</v>
      </c>
      <c r="BN291" s="48">
        <v>5</v>
      </c>
    </row>
    <row r="292" spans="1:66" ht="15">
      <c r="A292" s="65" t="s">
        <v>357</v>
      </c>
      <c r="B292" s="65" t="s">
        <v>357</v>
      </c>
      <c r="C292" s="66" t="s">
        <v>4030</v>
      </c>
      <c r="D292" s="67">
        <v>10</v>
      </c>
      <c r="E292" s="66" t="s">
        <v>136</v>
      </c>
      <c r="F292" s="69">
        <v>6</v>
      </c>
      <c r="G292" s="66"/>
      <c r="H292" s="70"/>
      <c r="I292" s="71"/>
      <c r="J292" s="71"/>
      <c r="K292" s="34" t="s">
        <v>65</v>
      </c>
      <c r="L292" s="72">
        <v>292</v>
      </c>
      <c r="M292" s="72"/>
      <c r="N292" s="73"/>
      <c r="O292" s="87" t="s">
        <v>197</v>
      </c>
      <c r="P292" s="90">
        <v>43691.37167824074</v>
      </c>
      <c r="Q292" s="87" t="s">
        <v>575</v>
      </c>
      <c r="R292" s="92" t="s">
        <v>633</v>
      </c>
      <c r="S292" s="87" t="s">
        <v>647</v>
      </c>
      <c r="T292" s="87"/>
      <c r="U292" s="87"/>
      <c r="V292" s="92" t="s">
        <v>788</v>
      </c>
      <c r="W292" s="90">
        <v>43691.37167824074</v>
      </c>
      <c r="X292" s="96">
        <v>43691</v>
      </c>
      <c r="Y292" s="99" t="s">
        <v>998</v>
      </c>
      <c r="Z292" s="92" t="s">
        <v>1242</v>
      </c>
      <c r="AA292" s="87"/>
      <c r="AB292" s="87"/>
      <c r="AC292" s="99" t="s">
        <v>1488</v>
      </c>
      <c r="AD292" s="87"/>
      <c r="AE292" s="87" t="b">
        <v>0</v>
      </c>
      <c r="AF292" s="87">
        <v>0</v>
      </c>
      <c r="AG292" s="99" t="s">
        <v>1564</v>
      </c>
      <c r="AH292" s="87" t="b">
        <v>0</v>
      </c>
      <c r="AI292" s="87" t="s">
        <v>1597</v>
      </c>
      <c r="AJ292" s="87"/>
      <c r="AK292" s="99" t="s">
        <v>1564</v>
      </c>
      <c r="AL292" s="87" t="b">
        <v>0</v>
      </c>
      <c r="AM292" s="87">
        <v>0</v>
      </c>
      <c r="AN292" s="99" t="s">
        <v>1564</v>
      </c>
      <c r="AO292" s="87" t="s">
        <v>1610</v>
      </c>
      <c r="AP292" s="87" t="b">
        <v>0</v>
      </c>
      <c r="AQ292" s="99" t="s">
        <v>1488</v>
      </c>
      <c r="AR292" s="87" t="s">
        <v>197</v>
      </c>
      <c r="AS292" s="87">
        <v>0</v>
      </c>
      <c r="AT292" s="87">
        <v>0</v>
      </c>
      <c r="AU292" s="87"/>
      <c r="AV292" s="87"/>
      <c r="AW292" s="87"/>
      <c r="AX292" s="87"/>
      <c r="AY292" s="87"/>
      <c r="AZ292" s="87"/>
      <c r="BA292" s="87"/>
      <c r="BB292" s="87"/>
      <c r="BC292">
        <v>26</v>
      </c>
      <c r="BD292" s="86" t="str">
        <f>REPLACE(INDEX(GroupVertices[Group],MATCH(Edges[[#This Row],[Vertex 1]],GroupVertices[Vertex],0)),1,1,"")</f>
        <v>4</v>
      </c>
      <c r="BE292" s="86" t="str">
        <f>REPLACE(INDEX(GroupVertices[Group],MATCH(Edges[[#This Row],[Vertex 2]],GroupVertices[Vertex],0)),1,1,"")</f>
        <v>4</v>
      </c>
      <c r="BF292" s="48">
        <v>0</v>
      </c>
      <c r="BG292" s="49">
        <v>0</v>
      </c>
      <c r="BH292" s="48">
        <v>0</v>
      </c>
      <c r="BI292" s="49">
        <v>0</v>
      </c>
      <c r="BJ292" s="48">
        <v>0</v>
      </c>
      <c r="BK292" s="49">
        <v>0</v>
      </c>
      <c r="BL292" s="48">
        <v>5</v>
      </c>
      <c r="BM292" s="49">
        <v>100</v>
      </c>
      <c r="BN292" s="48">
        <v>5</v>
      </c>
    </row>
    <row r="293" spans="1:66" ht="15">
      <c r="A293" s="65" t="s">
        <v>357</v>
      </c>
      <c r="B293" s="65" t="s">
        <v>357</v>
      </c>
      <c r="C293" s="66" t="s">
        <v>4030</v>
      </c>
      <c r="D293" s="67">
        <v>10</v>
      </c>
      <c r="E293" s="66" t="s">
        <v>136</v>
      </c>
      <c r="F293" s="69">
        <v>6</v>
      </c>
      <c r="G293" s="66"/>
      <c r="H293" s="70"/>
      <c r="I293" s="71"/>
      <c r="J293" s="71"/>
      <c r="K293" s="34" t="s">
        <v>65</v>
      </c>
      <c r="L293" s="72">
        <v>293</v>
      </c>
      <c r="M293" s="72"/>
      <c r="N293" s="73"/>
      <c r="O293" s="87" t="s">
        <v>197</v>
      </c>
      <c r="P293" s="90">
        <v>43691.37168981481</v>
      </c>
      <c r="Q293" s="87" t="s">
        <v>576</v>
      </c>
      <c r="R293" s="92" t="s">
        <v>634</v>
      </c>
      <c r="S293" s="87" t="s">
        <v>647</v>
      </c>
      <c r="T293" s="87"/>
      <c r="U293" s="87"/>
      <c r="V293" s="92" t="s">
        <v>788</v>
      </c>
      <c r="W293" s="90">
        <v>43691.37168981481</v>
      </c>
      <c r="X293" s="96">
        <v>43691</v>
      </c>
      <c r="Y293" s="99" t="s">
        <v>999</v>
      </c>
      <c r="Z293" s="92" t="s">
        <v>1243</v>
      </c>
      <c r="AA293" s="87"/>
      <c r="AB293" s="87"/>
      <c r="AC293" s="99" t="s">
        <v>1489</v>
      </c>
      <c r="AD293" s="87"/>
      <c r="AE293" s="87" t="b">
        <v>0</v>
      </c>
      <c r="AF293" s="87">
        <v>0</v>
      </c>
      <c r="AG293" s="99" t="s">
        <v>1564</v>
      </c>
      <c r="AH293" s="87" t="b">
        <v>0</v>
      </c>
      <c r="AI293" s="87" t="s">
        <v>1597</v>
      </c>
      <c r="AJ293" s="87"/>
      <c r="AK293" s="99" t="s">
        <v>1564</v>
      </c>
      <c r="AL293" s="87" t="b">
        <v>0</v>
      </c>
      <c r="AM293" s="87">
        <v>0</v>
      </c>
      <c r="AN293" s="99" t="s">
        <v>1564</v>
      </c>
      <c r="AO293" s="87" t="s">
        <v>1610</v>
      </c>
      <c r="AP293" s="87" t="b">
        <v>0</v>
      </c>
      <c r="AQ293" s="99" t="s">
        <v>1489</v>
      </c>
      <c r="AR293" s="87" t="s">
        <v>197</v>
      </c>
      <c r="AS293" s="87">
        <v>0</v>
      </c>
      <c r="AT293" s="87">
        <v>0</v>
      </c>
      <c r="AU293" s="87"/>
      <c r="AV293" s="87"/>
      <c r="AW293" s="87"/>
      <c r="AX293" s="87"/>
      <c r="AY293" s="87"/>
      <c r="AZ293" s="87"/>
      <c r="BA293" s="87"/>
      <c r="BB293" s="87"/>
      <c r="BC293">
        <v>26</v>
      </c>
      <c r="BD293" s="86" t="str">
        <f>REPLACE(INDEX(GroupVertices[Group],MATCH(Edges[[#This Row],[Vertex 1]],GroupVertices[Vertex],0)),1,1,"")</f>
        <v>4</v>
      </c>
      <c r="BE293" s="86" t="str">
        <f>REPLACE(INDEX(GroupVertices[Group],MATCH(Edges[[#This Row],[Vertex 2]],GroupVertices[Vertex],0)),1,1,"")</f>
        <v>4</v>
      </c>
      <c r="BF293" s="48">
        <v>0</v>
      </c>
      <c r="BG293" s="49">
        <v>0</v>
      </c>
      <c r="BH293" s="48">
        <v>0</v>
      </c>
      <c r="BI293" s="49">
        <v>0</v>
      </c>
      <c r="BJ293" s="48">
        <v>0</v>
      </c>
      <c r="BK293" s="49">
        <v>0</v>
      </c>
      <c r="BL293" s="48">
        <v>7</v>
      </c>
      <c r="BM293" s="49">
        <v>100</v>
      </c>
      <c r="BN293" s="48">
        <v>7</v>
      </c>
    </row>
    <row r="294" spans="1:66" ht="15">
      <c r="A294" s="65" t="s">
        <v>357</v>
      </c>
      <c r="B294" s="65" t="s">
        <v>357</v>
      </c>
      <c r="C294" s="66" t="s">
        <v>4030</v>
      </c>
      <c r="D294" s="67">
        <v>10</v>
      </c>
      <c r="E294" s="66" t="s">
        <v>136</v>
      </c>
      <c r="F294" s="69">
        <v>6</v>
      </c>
      <c r="G294" s="66"/>
      <c r="H294" s="70"/>
      <c r="I294" s="71"/>
      <c r="J294" s="71"/>
      <c r="K294" s="34" t="s">
        <v>65</v>
      </c>
      <c r="L294" s="72">
        <v>294</v>
      </c>
      <c r="M294" s="72"/>
      <c r="N294" s="73"/>
      <c r="O294" s="87" t="s">
        <v>197</v>
      </c>
      <c r="P294" s="90">
        <v>43691.95527777778</v>
      </c>
      <c r="Q294" s="87" t="s">
        <v>577</v>
      </c>
      <c r="R294" s="92" t="s">
        <v>613</v>
      </c>
      <c r="S294" s="87" t="s">
        <v>647</v>
      </c>
      <c r="T294" s="87"/>
      <c r="U294" s="87"/>
      <c r="V294" s="92" t="s">
        <v>788</v>
      </c>
      <c r="W294" s="90">
        <v>43691.95527777778</v>
      </c>
      <c r="X294" s="96">
        <v>43691</v>
      </c>
      <c r="Y294" s="99" t="s">
        <v>1000</v>
      </c>
      <c r="Z294" s="92" t="s">
        <v>1244</v>
      </c>
      <c r="AA294" s="87"/>
      <c r="AB294" s="87"/>
      <c r="AC294" s="99" t="s">
        <v>1490</v>
      </c>
      <c r="AD294" s="87"/>
      <c r="AE294" s="87" t="b">
        <v>0</v>
      </c>
      <c r="AF294" s="87">
        <v>0</v>
      </c>
      <c r="AG294" s="99" t="s">
        <v>1564</v>
      </c>
      <c r="AH294" s="87" t="b">
        <v>0</v>
      </c>
      <c r="AI294" s="87" t="s">
        <v>1597</v>
      </c>
      <c r="AJ294" s="87"/>
      <c r="AK294" s="99" t="s">
        <v>1564</v>
      </c>
      <c r="AL294" s="87" t="b">
        <v>0</v>
      </c>
      <c r="AM294" s="87">
        <v>0</v>
      </c>
      <c r="AN294" s="99" t="s">
        <v>1564</v>
      </c>
      <c r="AO294" s="87" t="s">
        <v>1610</v>
      </c>
      <c r="AP294" s="87" t="b">
        <v>0</v>
      </c>
      <c r="AQ294" s="99" t="s">
        <v>1490</v>
      </c>
      <c r="AR294" s="87" t="s">
        <v>197</v>
      </c>
      <c r="AS294" s="87">
        <v>0</v>
      </c>
      <c r="AT294" s="87">
        <v>0</v>
      </c>
      <c r="AU294" s="87"/>
      <c r="AV294" s="87"/>
      <c r="AW294" s="87"/>
      <c r="AX294" s="87"/>
      <c r="AY294" s="87"/>
      <c r="AZ294" s="87"/>
      <c r="BA294" s="87"/>
      <c r="BB294" s="87"/>
      <c r="BC294">
        <v>26</v>
      </c>
      <c r="BD294" s="86" t="str">
        <f>REPLACE(INDEX(GroupVertices[Group],MATCH(Edges[[#This Row],[Vertex 1]],GroupVertices[Vertex],0)),1,1,"")</f>
        <v>4</v>
      </c>
      <c r="BE294" s="86" t="str">
        <f>REPLACE(INDEX(GroupVertices[Group],MATCH(Edges[[#This Row],[Vertex 2]],GroupVertices[Vertex],0)),1,1,"")</f>
        <v>4</v>
      </c>
      <c r="BF294" s="48">
        <v>0</v>
      </c>
      <c r="BG294" s="49">
        <v>0</v>
      </c>
      <c r="BH294" s="48">
        <v>0</v>
      </c>
      <c r="BI294" s="49">
        <v>0</v>
      </c>
      <c r="BJ294" s="48">
        <v>0</v>
      </c>
      <c r="BK294" s="49">
        <v>0</v>
      </c>
      <c r="BL294" s="48">
        <v>3</v>
      </c>
      <c r="BM294" s="49">
        <v>100</v>
      </c>
      <c r="BN294" s="48">
        <v>3</v>
      </c>
    </row>
    <row r="295" spans="1:66" ht="15">
      <c r="A295" s="65" t="s">
        <v>357</v>
      </c>
      <c r="B295" s="65" t="s">
        <v>357</v>
      </c>
      <c r="C295" s="66" t="s">
        <v>4030</v>
      </c>
      <c r="D295" s="67">
        <v>10</v>
      </c>
      <c r="E295" s="66" t="s">
        <v>136</v>
      </c>
      <c r="F295" s="69">
        <v>6</v>
      </c>
      <c r="G295" s="66"/>
      <c r="H295" s="70"/>
      <c r="I295" s="71"/>
      <c r="J295" s="71"/>
      <c r="K295" s="34" t="s">
        <v>65</v>
      </c>
      <c r="L295" s="72">
        <v>295</v>
      </c>
      <c r="M295" s="72"/>
      <c r="N295" s="73"/>
      <c r="O295" s="87" t="s">
        <v>197</v>
      </c>
      <c r="P295" s="90">
        <v>43692.28870370371</v>
      </c>
      <c r="Q295" s="87" t="s">
        <v>578</v>
      </c>
      <c r="R295" s="92" t="s">
        <v>614</v>
      </c>
      <c r="S295" s="87" t="s">
        <v>647</v>
      </c>
      <c r="T295" s="87"/>
      <c r="U295" s="87"/>
      <c r="V295" s="92" t="s">
        <v>788</v>
      </c>
      <c r="W295" s="90">
        <v>43692.28870370371</v>
      </c>
      <c r="X295" s="96">
        <v>43692</v>
      </c>
      <c r="Y295" s="99" t="s">
        <v>1001</v>
      </c>
      <c r="Z295" s="92" t="s">
        <v>1245</v>
      </c>
      <c r="AA295" s="87"/>
      <c r="AB295" s="87"/>
      <c r="AC295" s="99" t="s">
        <v>1491</v>
      </c>
      <c r="AD295" s="87"/>
      <c r="AE295" s="87" t="b">
        <v>0</v>
      </c>
      <c r="AF295" s="87">
        <v>0</v>
      </c>
      <c r="AG295" s="99" t="s">
        <v>1564</v>
      </c>
      <c r="AH295" s="87" t="b">
        <v>0</v>
      </c>
      <c r="AI295" s="87" t="s">
        <v>1597</v>
      </c>
      <c r="AJ295" s="87"/>
      <c r="AK295" s="99" t="s">
        <v>1564</v>
      </c>
      <c r="AL295" s="87" t="b">
        <v>0</v>
      </c>
      <c r="AM295" s="87">
        <v>0</v>
      </c>
      <c r="AN295" s="99" t="s">
        <v>1564</v>
      </c>
      <c r="AO295" s="87" t="s">
        <v>1610</v>
      </c>
      <c r="AP295" s="87" t="b">
        <v>0</v>
      </c>
      <c r="AQ295" s="99" t="s">
        <v>1491</v>
      </c>
      <c r="AR295" s="87" t="s">
        <v>197</v>
      </c>
      <c r="AS295" s="87">
        <v>0</v>
      </c>
      <c r="AT295" s="87">
        <v>0</v>
      </c>
      <c r="AU295" s="87"/>
      <c r="AV295" s="87"/>
      <c r="AW295" s="87"/>
      <c r="AX295" s="87"/>
      <c r="AY295" s="87"/>
      <c r="AZ295" s="87"/>
      <c r="BA295" s="87"/>
      <c r="BB295" s="87"/>
      <c r="BC295">
        <v>26</v>
      </c>
      <c r="BD295" s="86" t="str">
        <f>REPLACE(INDEX(GroupVertices[Group],MATCH(Edges[[#This Row],[Vertex 1]],GroupVertices[Vertex],0)),1,1,"")</f>
        <v>4</v>
      </c>
      <c r="BE295" s="86" t="str">
        <f>REPLACE(INDEX(GroupVertices[Group],MATCH(Edges[[#This Row],[Vertex 2]],GroupVertices[Vertex],0)),1,1,"")</f>
        <v>4</v>
      </c>
      <c r="BF295" s="48">
        <v>0</v>
      </c>
      <c r="BG295" s="49">
        <v>0</v>
      </c>
      <c r="BH295" s="48">
        <v>0</v>
      </c>
      <c r="BI295" s="49">
        <v>0</v>
      </c>
      <c r="BJ295" s="48">
        <v>0</v>
      </c>
      <c r="BK295" s="49">
        <v>0</v>
      </c>
      <c r="BL295" s="48">
        <v>6</v>
      </c>
      <c r="BM295" s="49">
        <v>100</v>
      </c>
      <c r="BN295" s="48">
        <v>6</v>
      </c>
    </row>
    <row r="296" spans="1:66" ht="15">
      <c r="A296" s="65" t="s">
        <v>357</v>
      </c>
      <c r="B296" s="65" t="s">
        <v>357</v>
      </c>
      <c r="C296" s="66" t="s">
        <v>4030</v>
      </c>
      <c r="D296" s="67">
        <v>10</v>
      </c>
      <c r="E296" s="66" t="s">
        <v>136</v>
      </c>
      <c r="F296" s="69">
        <v>6</v>
      </c>
      <c r="G296" s="66"/>
      <c r="H296" s="70"/>
      <c r="I296" s="71"/>
      <c r="J296" s="71"/>
      <c r="K296" s="34" t="s">
        <v>65</v>
      </c>
      <c r="L296" s="72">
        <v>296</v>
      </c>
      <c r="M296" s="72"/>
      <c r="N296" s="73"/>
      <c r="O296" s="87" t="s">
        <v>197</v>
      </c>
      <c r="P296" s="90">
        <v>43692.28871527778</v>
      </c>
      <c r="Q296" s="87" t="s">
        <v>515</v>
      </c>
      <c r="R296" s="92" t="s">
        <v>612</v>
      </c>
      <c r="S296" s="87" t="s">
        <v>647</v>
      </c>
      <c r="T296" s="87"/>
      <c r="U296" s="87"/>
      <c r="V296" s="92" t="s">
        <v>788</v>
      </c>
      <c r="W296" s="90">
        <v>43692.28871527778</v>
      </c>
      <c r="X296" s="96">
        <v>43692</v>
      </c>
      <c r="Y296" s="99" t="s">
        <v>1002</v>
      </c>
      <c r="Z296" s="92" t="s">
        <v>1246</v>
      </c>
      <c r="AA296" s="87"/>
      <c r="AB296" s="87"/>
      <c r="AC296" s="99" t="s">
        <v>1492</v>
      </c>
      <c r="AD296" s="87"/>
      <c r="AE296" s="87" t="b">
        <v>0</v>
      </c>
      <c r="AF296" s="87">
        <v>1</v>
      </c>
      <c r="AG296" s="99" t="s">
        <v>1564</v>
      </c>
      <c r="AH296" s="87" t="b">
        <v>0</v>
      </c>
      <c r="AI296" s="87" t="s">
        <v>1597</v>
      </c>
      <c r="AJ296" s="87"/>
      <c r="AK296" s="99" t="s">
        <v>1564</v>
      </c>
      <c r="AL296" s="87" t="b">
        <v>0</v>
      </c>
      <c r="AM296" s="87">
        <v>1</v>
      </c>
      <c r="AN296" s="99" t="s">
        <v>1564</v>
      </c>
      <c r="AO296" s="87" t="s">
        <v>1610</v>
      </c>
      <c r="AP296" s="87" t="b">
        <v>0</v>
      </c>
      <c r="AQ296" s="99" t="s">
        <v>1492</v>
      </c>
      <c r="AR296" s="87" t="s">
        <v>197</v>
      </c>
      <c r="AS296" s="87">
        <v>0</v>
      </c>
      <c r="AT296" s="87">
        <v>0</v>
      </c>
      <c r="AU296" s="87"/>
      <c r="AV296" s="87"/>
      <c r="AW296" s="87"/>
      <c r="AX296" s="87"/>
      <c r="AY296" s="87"/>
      <c r="AZ296" s="87"/>
      <c r="BA296" s="87"/>
      <c r="BB296" s="87"/>
      <c r="BC296">
        <v>26</v>
      </c>
      <c r="BD296" s="86" t="str">
        <f>REPLACE(INDEX(GroupVertices[Group],MATCH(Edges[[#This Row],[Vertex 1]],GroupVertices[Vertex],0)),1,1,"")</f>
        <v>4</v>
      </c>
      <c r="BE296" s="86" t="str">
        <f>REPLACE(INDEX(GroupVertices[Group],MATCH(Edges[[#This Row],[Vertex 2]],GroupVertices[Vertex],0)),1,1,"")</f>
        <v>4</v>
      </c>
      <c r="BF296" s="48">
        <v>0</v>
      </c>
      <c r="BG296" s="49">
        <v>0</v>
      </c>
      <c r="BH296" s="48">
        <v>0</v>
      </c>
      <c r="BI296" s="49">
        <v>0</v>
      </c>
      <c r="BJ296" s="48">
        <v>0</v>
      </c>
      <c r="BK296" s="49">
        <v>0</v>
      </c>
      <c r="BL296" s="48">
        <v>6</v>
      </c>
      <c r="BM296" s="49">
        <v>100</v>
      </c>
      <c r="BN296" s="48">
        <v>6</v>
      </c>
    </row>
    <row r="297" spans="1:66" ht="15">
      <c r="A297" s="65" t="s">
        <v>357</v>
      </c>
      <c r="B297" s="65" t="s">
        <v>357</v>
      </c>
      <c r="C297" s="66" t="s">
        <v>4030</v>
      </c>
      <c r="D297" s="67">
        <v>10</v>
      </c>
      <c r="E297" s="66" t="s">
        <v>136</v>
      </c>
      <c r="F297" s="69">
        <v>6</v>
      </c>
      <c r="G297" s="66"/>
      <c r="H297" s="70"/>
      <c r="I297" s="71"/>
      <c r="J297" s="71"/>
      <c r="K297" s="34" t="s">
        <v>65</v>
      </c>
      <c r="L297" s="72">
        <v>297</v>
      </c>
      <c r="M297" s="72"/>
      <c r="N297" s="73"/>
      <c r="O297" s="87" t="s">
        <v>197</v>
      </c>
      <c r="P297" s="90">
        <v>43693.43987268519</v>
      </c>
      <c r="Q297" s="87" t="s">
        <v>579</v>
      </c>
      <c r="R297" s="92" t="s">
        <v>641</v>
      </c>
      <c r="S297" s="87" t="s">
        <v>647</v>
      </c>
      <c r="T297" s="87"/>
      <c r="U297" s="87"/>
      <c r="V297" s="92" t="s">
        <v>788</v>
      </c>
      <c r="W297" s="90">
        <v>43693.43987268519</v>
      </c>
      <c r="X297" s="96">
        <v>43693</v>
      </c>
      <c r="Y297" s="99" t="s">
        <v>1003</v>
      </c>
      <c r="Z297" s="92" t="s">
        <v>1247</v>
      </c>
      <c r="AA297" s="87"/>
      <c r="AB297" s="87"/>
      <c r="AC297" s="99" t="s">
        <v>1493</v>
      </c>
      <c r="AD297" s="87"/>
      <c r="AE297" s="87" t="b">
        <v>0</v>
      </c>
      <c r="AF297" s="87">
        <v>0</v>
      </c>
      <c r="AG297" s="99" t="s">
        <v>1564</v>
      </c>
      <c r="AH297" s="87" t="b">
        <v>0</v>
      </c>
      <c r="AI297" s="87" t="s">
        <v>1597</v>
      </c>
      <c r="AJ297" s="87"/>
      <c r="AK297" s="99" t="s">
        <v>1564</v>
      </c>
      <c r="AL297" s="87" t="b">
        <v>0</v>
      </c>
      <c r="AM297" s="87">
        <v>0</v>
      </c>
      <c r="AN297" s="99" t="s">
        <v>1564</v>
      </c>
      <c r="AO297" s="87" t="s">
        <v>1610</v>
      </c>
      <c r="AP297" s="87" t="b">
        <v>0</v>
      </c>
      <c r="AQ297" s="99" t="s">
        <v>1493</v>
      </c>
      <c r="AR297" s="87" t="s">
        <v>197</v>
      </c>
      <c r="AS297" s="87">
        <v>0</v>
      </c>
      <c r="AT297" s="87">
        <v>0</v>
      </c>
      <c r="AU297" s="87"/>
      <c r="AV297" s="87"/>
      <c r="AW297" s="87"/>
      <c r="AX297" s="87"/>
      <c r="AY297" s="87"/>
      <c r="AZ297" s="87"/>
      <c r="BA297" s="87"/>
      <c r="BB297" s="87"/>
      <c r="BC297">
        <v>26</v>
      </c>
      <c r="BD297" s="86" t="str">
        <f>REPLACE(INDEX(GroupVertices[Group],MATCH(Edges[[#This Row],[Vertex 1]],GroupVertices[Vertex],0)),1,1,"")</f>
        <v>4</v>
      </c>
      <c r="BE297" s="86" t="str">
        <f>REPLACE(INDEX(GroupVertices[Group],MATCH(Edges[[#This Row],[Vertex 2]],GroupVertices[Vertex],0)),1,1,"")</f>
        <v>4</v>
      </c>
      <c r="BF297" s="48">
        <v>0</v>
      </c>
      <c r="BG297" s="49">
        <v>0</v>
      </c>
      <c r="BH297" s="48">
        <v>0</v>
      </c>
      <c r="BI297" s="49">
        <v>0</v>
      </c>
      <c r="BJ297" s="48">
        <v>0</v>
      </c>
      <c r="BK297" s="49">
        <v>0</v>
      </c>
      <c r="BL297" s="48">
        <v>6</v>
      </c>
      <c r="BM297" s="49">
        <v>100</v>
      </c>
      <c r="BN297" s="48">
        <v>6</v>
      </c>
    </row>
    <row r="298" spans="1:66" ht="15">
      <c r="A298" s="65" t="s">
        <v>357</v>
      </c>
      <c r="B298" s="65" t="s">
        <v>357</v>
      </c>
      <c r="C298" s="66" t="s">
        <v>4030</v>
      </c>
      <c r="D298" s="67">
        <v>10</v>
      </c>
      <c r="E298" s="66" t="s">
        <v>136</v>
      </c>
      <c r="F298" s="69">
        <v>6</v>
      </c>
      <c r="G298" s="66"/>
      <c r="H298" s="70"/>
      <c r="I298" s="71"/>
      <c r="J298" s="71"/>
      <c r="K298" s="34" t="s">
        <v>65</v>
      </c>
      <c r="L298" s="72">
        <v>298</v>
      </c>
      <c r="M298" s="72"/>
      <c r="N298" s="73"/>
      <c r="O298" s="87" t="s">
        <v>197</v>
      </c>
      <c r="P298" s="90">
        <v>43693.43989583333</v>
      </c>
      <c r="Q298" s="87" t="s">
        <v>580</v>
      </c>
      <c r="R298" s="92" t="s">
        <v>635</v>
      </c>
      <c r="S298" s="87" t="s">
        <v>647</v>
      </c>
      <c r="T298" s="87"/>
      <c r="U298" s="87"/>
      <c r="V298" s="92" t="s">
        <v>788</v>
      </c>
      <c r="W298" s="90">
        <v>43693.43989583333</v>
      </c>
      <c r="X298" s="96">
        <v>43693</v>
      </c>
      <c r="Y298" s="99" t="s">
        <v>1004</v>
      </c>
      <c r="Z298" s="92" t="s">
        <v>1248</v>
      </c>
      <c r="AA298" s="87"/>
      <c r="AB298" s="87"/>
      <c r="AC298" s="99" t="s">
        <v>1494</v>
      </c>
      <c r="AD298" s="87"/>
      <c r="AE298" s="87" t="b">
        <v>0</v>
      </c>
      <c r="AF298" s="87">
        <v>0</v>
      </c>
      <c r="AG298" s="99" t="s">
        <v>1564</v>
      </c>
      <c r="AH298" s="87" t="b">
        <v>0</v>
      </c>
      <c r="AI298" s="87" t="s">
        <v>1597</v>
      </c>
      <c r="AJ298" s="87"/>
      <c r="AK298" s="99" t="s">
        <v>1564</v>
      </c>
      <c r="AL298" s="87" t="b">
        <v>0</v>
      </c>
      <c r="AM298" s="87">
        <v>0</v>
      </c>
      <c r="AN298" s="99" t="s">
        <v>1564</v>
      </c>
      <c r="AO298" s="87" t="s">
        <v>1610</v>
      </c>
      <c r="AP298" s="87" t="b">
        <v>0</v>
      </c>
      <c r="AQ298" s="99" t="s">
        <v>1494</v>
      </c>
      <c r="AR298" s="87" t="s">
        <v>197</v>
      </c>
      <c r="AS298" s="87">
        <v>0</v>
      </c>
      <c r="AT298" s="87">
        <v>0</v>
      </c>
      <c r="AU298" s="87"/>
      <c r="AV298" s="87"/>
      <c r="AW298" s="87"/>
      <c r="AX298" s="87"/>
      <c r="AY298" s="87"/>
      <c r="AZ298" s="87"/>
      <c r="BA298" s="87"/>
      <c r="BB298" s="87"/>
      <c r="BC298">
        <v>26</v>
      </c>
      <c r="BD298" s="86" t="str">
        <f>REPLACE(INDEX(GroupVertices[Group],MATCH(Edges[[#This Row],[Vertex 1]],GroupVertices[Vertex],0)),1,1,"")</f>
        <v>4</v>
      </c>
      <c r="BE298" s="86" t="str">
        <f>REPLACE(INDEX(GroupVertices[Group],MATCH(Edges[[#This Row],[Vertex 2]],GroupVertices[Vertex],0)),1,1,"")</f>
        <v>4</v>
      </c>
      <c r="BF298" s="48">
        <v>0</v>
      </c>
      <c r="BG298" s="49">
        <v>0</v>
      </c>
      <c r="BH298" s="48">
        <v>0</v>
      </c>
      <c r="BI298" s="49">
        <v>0</v>
      </c>
      <c r="BJ298" s="48">
        <v>0</v>
      </c>
      <c r="BK298" s="49">
        <v>0</v>
      </c>
      <c r="BL298" s="48">
        <v>7</v>
      </c>
      <c r="BM298" s="49">
        <v>100</v>
      </c>
      <c r="BN298" s="48">
        <v>7</v>
      </c>
    </row>
    <row r="299" spans="1:66" ht="15">
      <c r="A299" s="65" t="s">
        <v>357</v>
      </c>
      <c r="B299" s="65" t="s">
        <v>357</v>
      </c>
      <c r="C299" s="66" t="s">
        <v>4030</v>
      </c>
      <c r="D299" s="67">
        <v>10</v>
      </c>
      <c r="E299" s="66" t="s">
        <v>136</v>
      </c>
      <c r="F299" s="69">
        <v>6</v>
      </c>
      <c r="G299" s="66"/>
      <c r="H299" s="70"/>
      <c r="I299" s="71"/>
      <c r="J299" s="71"/>
      <c r="K299" s="34" t="s">
        <v>65</v>
      </c>
      <c r="L299" s="72">
        <v>299</v>
      </c>
      <c r="M299" s="72"/>
      <c r="N299" s="73"/>
      <c r="O299" s="87" t="s">
        <v>197</v>
      </c>
      <c r="P299" s="90">
        <v>43693.773518518516</v>
      </c>
      <c r="Q299" s="87" t="s">
        <v>581</v>
      </c>
      <c r="R299" s="92" t="s">
        <v>615</v>
      </c>
      <c r="S299" s="87" t="s">
        <v>647</v>
      </c>
      <c r="T299" s="87"/>
      <c r="U299" s="87"/>
      <c r="V299" s="92" t="s">
        <v>788</v>
      </c>
      <c r="W299" s="90">
        <v>43693.773518518516</v>
      </c>
      <c r="X299" s="96">
        <v>43693</v>
      </c>
      <c r="Y299" s="99" t="s">
        <v>1005</v>
      </c>
      <c r="Z299" s="92" t="s">
        <v>1249</v>
      </c>
      <c r="AA299" s="87"/>
      <c r="AB299" s="87"/>
      <c r="AC299" s="99" t="s">
        <v>1495</v>
      </c>
      <c r="AD299" s="87"/>
      <c r="AE299" s="87" t="b">
        <v>0</v>
      </c>
      <c r="AF299" s="87">
        <v>0</v>
      </c>
      <c r="AG299" s="99" t="s">
        <v>1564</v>
      </c>
      <c r="AH299" s="87" t="b">
        <v>0</v>
      </c>
      <c r="AI299" s="87" t="s">
        <v>1602</v>
      </c>
      <c r="AJ299" s="87"/>
      <c r="AK299" s="99" t="s">
        <v>1564</v>
      </c>
      <c r="AL299" s="87" t="b">
        <v>0</v>
      </c>
      <c r="AM299" s="87">
        <v>0</v>
      </c>
      <c r="AN299" s="99" t="s">
        <v>1564</v>
      </c>
      <c r="AO299" s="87" t="s">
        <v>1610</v>
      </c>
      <c r="AP299" s="87" t="b">
        <v>0</v>
      </c>
      <c r="AQ299" s="99" t="s">
        <v>1495</v>
      </c>
      <c r="AR299" s="87" t="s">
        <v>197</v>
      </c>
      <c r="AS299" s="87">
        <v>0</v>
      </c>
      <c r="AT299" s="87">
        <v>0</v>
      </c>
      <c r="AU299" s="87"/>
      <c r="AV299" s="87"/>
      <c r="AW299" s="87"/>
      <c r="AX299" s="87"/>
      <c r="AY299" s="87"/>
      <c r="AZ299" s="87"/>
      <c r="BA299" s="87"/>
      <c r="BB299" s="87"/>
      <c r="BC299">
        <v>26</v>
      </c>
      <c r="BD299" s="86" t="str">
        <f>REPLACE(INDEX(GroupVertices[Group],MATCH(Edges[[#This Row],[Vertex 1]],GroupVertices[Vertex],0)),1,1,"")</f>
        <v>4</v>
      </c>
      <c r="BE299" s="86" t="str">
        <f>REPLACE(INDEX(GroupVertices[Group],MATCH(Edges[[#This Row],[Vertex 2]],GroupVertices[Vertex],0)),1,1,"")</f>
        <v>4</v>
      </c>
      <c r="BF299" s="48">
        <v>0</v>
      </c>
      <c r="BG299" s="49">
        <v>0</v>
      </c>
      <c r="BH299" s="48">
        <v>0</v>
      </c>
      <c r="BI299" s="49">
        <v>0</v>
      </c>
      <c r="BJ299" s="48">
        <v>0</v>
      </c>
      <c r="BK299" s="49">
        <v>0</v>
      </c>
      <c r="BL299" s="48">
        <v>6</v>
      </c>
      <c r="BM299" s="49">
        <v>100</v>
      </c>
      <c r="BN299" s="48">
        <v>6</v>
      </c>
    </row>
    <row r="300" spans="1:66" ht="15">
      <c r="A300" s="65" t="s">
        <v>357</v>
      </c>
      <c r="B300" s="65" t="s">
        <v>357</v>
      </c>
      <c r="C300" s="66" t="s">
        <v>4030</v>
      </c>
      <c r="D300" s="67">
        <v>10</v>
      </c>
      <c r="E300" s="66" t="s">
        <v>136</v>
      </c>
      <c r="F300" s="69">
        <v>6</v>
      </c>
      <c r="G300" s="66"/>
      <c r="H300" s="70"/>
      <c r="I300" s="71"/>
      <c r="J300" s="71"/>
      <c r="K300" s="34" t="s">
        <v>65</v>
      </c>
      <c r="L300" s="72">
        <v>300</v>
      </c>
      <c r="M300" s="72"/>
      <c r="N300" s="73"/>
      <c r="O300" s="87" t="s">
        <v>197</v>
      </c>
      <c r="P300" s="90">
        <v>43694.27305555555</v>
      </c>
      <c r="Q300" s="87" t="s">
        <v>582</v>
      </c>
      <c r="R300" s="92" t="s">
        <v>636</v>
      </c>
      <c r="S300" s="87" t="s">
        <v>647</v>
      </c>
      <c r="T300" s="87"/>
      <c r="U300" s="87"/>
      <c r="V300" s="92" t="s">
        <v>788</v>
      </c>
      <c r="W300" s="90">
        <v>43694.27305555555</v>
      </c>
      <c r="X300" s="96">
        <v>43694</v>
      </c>
      <c r="Y300" s="99" t="s">
        <v>1006</v>
      </c>
      <c r="Z300" s="92" t="s">
        <v>1250</v>
      </c>
      <c r="AA300" s="87"/>
      <c r="AB300" s="87"/>
      <c r="AC300" s="99" t="s">
        <v>1496</v>
      </c>
      <c r="AD300" s="87"/>
      <c r="AE300" s="87" t="b">
        <v>0</v>
      </c>
      <c r="AF300" s="87">
        <v>0</v>
      </c>
      <c r="AG300" s="99" t="s">
        <v>1564</v>
      </c>
      <c r="AH300" s="87" t="b">
        <v>0</v>
      </c>
      <c r="AI300" s="87" t="s">
        <v>1597</v>
      </c>
      <c r="AJ300" s="87"/>
      <c r="AK300" s="99" t="s">
        <v>1564</v>
      </c>
      <c r="AL300" s="87" t="b">
        <v>0</v>
      </c>
      <c r="AM300" s="87">
        <v>0</v>
      </c>
      <c r="AN300" s="99" t="s">
        <v>1564</v>
      </c>
      <c r="AO300" s="87" t="s">
        <v>1610</v>
      </c>
      <c r="AP300" s="87" t="b">
        <v>0</v>
      </c>
      <c r="AQ300" s="99" t="s">
        <v>1496</v>
      </c>
      <c r="AR300" s="87" t="s">
        <v>197</v>
      </c>
      <c r="AS300" s="87">
        <v>0</v>
      </c>
      <c r="AT300" s="87">
        <v>0</v>
      </c>
      <c r="AU300" s="87"/>
      <c r="AV300" s="87"/>
      <c r="AW300" s="87"/>
      <c r="AX300" s="87"/>
      <c r="AY300" s="87"/>
      <c r="AZ300" s="87"/>
      <c r="BA300" s="87"/>
      <c r="BB300" s="87"/>
      <c r="BC300">
        <v>26</v>
      </c>
      <c r="BD300" s="86" t="str">
        <f>REPLACE(INDEX(GroupVertices[Group],MATCH(Edges[[#This Row],[Vertex 1]],GroupVertices[Vertex],0)),1,1,"")</f>
        <v>4</v>
      </c>
      <c r="BE300" s="86" t="str">
        <f>REPLACE(INDEX(GroupVertices[Group],MATCH(Edges[[#This Row],[Vertex 2]],GroupVertices[Vertex],0)),1,1,"")</f>
        <v>4</v>
      </c>
      <c r="BF300" s="48">
        <v>0</v>
      </c>
      <c r="BG300" s="49">
        <v>0</v>
      </c>
      <c r="BH300" s="48">
        <v>0</v>
      </c>
      <c r="BI300" s="49">
        <v>0</v>
      </c>
      <c r="BJ300" s="48">
        <v>0</v>
      </c>
      <c r="BK300" s="49">
        <v>0</v>
      </c>
      <c r="BL300" s="48">
        <v>5</v>
      </c>
      <c r="BM300" s="49">
        <v>100</v>
      </c>
      <c r="BN300" s="48">
        <v>5</v>
      </c>
    </row>
    <row r="301" spans="1:66" ht="15">
      <c r="A301" s="65" t="s">
        <v>357</v>
      </c>
      <c r="B301" s="65" t="s">
        <v>357</v>
      </c>
      <c r="C301" s="66" t="s">
        <v>4030</v>
      </c>
      <c r="D301" s="67">
        <v>10</v>
      </c>
      <c r="E301" s="66" t="s">
        <v>136</v>
      </c>
      <c r="F301" s="69">
        <v>6</v>
      </c>
      <c r="G301" s="66"/>
      <c r="H301" s="70"/>
      <c r="I301" s="71"/>
      <c r="J301" s="71"/>
      <c r="K301" s="34" t="s">
        <v>65</v>
      </c>
      <c r="L301" s="72">
        <v>301</v>
      </c>
      <c r="M301" s="72"/>
      <c r="N301" s="73"/>
      <c r="O301" s="87" t="s">
        <v>197</v>
      </c>
      <c r="P301" s="90">
        <v>43694.27305555555</v>
      </c>
      <c r="Q301" s="87" t="s">
        <v>583</v>
      </c>
      <c r="R301" s="92" t="s">
        <v>617</v>
      </c>
      <c r="S301" s="87" t="s">
        <v>647</v>
      </c>
      <c r="T301" s="87"/>
      <c r="U301" s="87"/>
      <c r="V301" s="92" t="s">
        <v>788</v>
      </c>
      <c r="W301" s="90">
        <v>43694.27305555555</v>
      </c>
      <c r="X301" s="96">
        <v>43694</v>
      </c>
      <c r="Y301" s="99" t="s">
        <v>1006</v>
      </c>
      <c r="Z301" s="92" t="s">
        <v>1251</v>
      </c>
      <c r="AA301" s="87"/>
      <c r="AB301" s="87"/>
      <c r="AC301" s="99" t="s">
        <v>1497</v>
      </c>
      <c r="AD301" s="87"/>
      <c r="AE301" s="87" t="b">
        <v>0</v>
      </c>
      <c r="AF301" s="87">
        <v>0</v>
      </c>
      <c r="AG301" s="99" t="s">
        <v>1564</v>
      </c>
      <c r="AH301" s="87" t="b">
        <v>0</v>
      </c>
      <c r="AI301" s="87" t="s">
        <v>1597</v>
      </c>
      <c r="AJ301" s="87"/>
      <c r="AK301" s="99" t="s">
        <v>1564</v>
      </c>
      <c r="AL301" s="87" t="b">
        <v>0</v>
      </c>
      <c r="AM301" s="87">
        <v>0</v>
      </c>
      <c r="AN301" s="99" t="s">
        <v>1564</v>
      </c>
      <c r="AO301" s="87" t="s">
        <v>1610</v>
      </c>
      <c r="AP301" s="87" t="b">
        <v>0</v>
      </c>
      <c r="AQ301" s="99" t="s">
        <v>1497</v>
      </c>
      <c r="AR301" s="87" t="s">
        <v>197</v>
      </c>
      <c r="AS301" s="87">
        <v>0</v>
      </c>
      <c r="AT301" s="87">
        <v>0</v>
      </c>
      <c r="AU301" s="87"/>
      <c r="AV301" s="87"/>
      <c r="AW301" s="87"/>
      <c r="AX301" s="87"/>
      <c r="AY301" s="87"/>
      <c r="AZ301" s="87"/>
      <c r="BA301" s="87"/>
      <c r="BB301" s="87"/>
      <c r="BC301">
        <v>26</v>
      </c>
      <c r="BD301" s="86" t="str">
        <f>REPLACE(INDEX(GroupVertices[Group],MATCH(Edges[[#This Row],[Vertex 1]],GroupVertices[Vertex],0)),1,1,"")</f>
        <v>4</v>
      </c>
      <c r="BE301" s="86" t="str">
        <f>REPLACE(INDEX(GroupVertices[Group],MATCH(Edges[[#This Row],[Vertex 2]],GroupVertices[Vertex],0)),1,1,"")</f>
        <v>4</v>
      </c>
      <c r="BF301" s="48">
        <v>0</v>
      </c>
      <c r="BG301" s="49">
        <v>0</v>
      </c>
      <c r="BH301" s="48">
        <v>0</v>
      </c>
      <c r="BI301" s="49">
        <v>0</v>
      </c>
      <c r="BJ301" s="48">
        <v>0</v>
      </c>
      <c r="BK301" s="49">
        <v>0</v>
      </c>
      <c r="BL301" s="48">
        <v>8</v>
      </c>
      <c r="BM301" s="49">
        <v>100</v>
      </c>
      <c r="BN301" s="48">
        <v>8</v>
      </c>
    </row>
    <row r="302" spans="1:66" ht="15">
      <c r="A302" s="65" t="s">
        <v>357</v>
      </c>
      <c r="B302" s="65" t="s">
        <v>357</v>
      </c>
      <c r="C302" s="66" t="s">
        <v>4030</v>
      </c>
      <c r="D302" s="67">
        <v>10</v>
      </c>
      <c r="E302" s="66" t="s">
        <v>136</v>
      </c>
      <c r="F302" s="69">
        <v>6</v>
      </c>
      <c r="G302" s="66"/>
      <c r="H302" s="70"/>
      <c r="I302" s="71"/>
      <c r="J302" s="71"/>
      <c r="K302" s="34" t="s">
        <v>65</v>
      </c>
      <c r="L302" s="72">
        <v>302</v>
      </c>
      <c r="M302" s="72"/>
      <c r="N302" s="73"/>
      <c r="O302" s="87" t="s">
        <v>197</v>
      </c>
      <c r="P302" s="90">
        <v>43694.43987268519</v>
      </c>
      <c r="Q302" s="87" t="s">
        <v>584</v>
      </c>
      <c r="R302" s="92" t="s">
        <v>618</v>
      </c>
      <c r="S302" s="87" t="s">
        <v>647</v>
      </c>
      <c r="T302" s="87"/>
      <c r="U302" s="87"/>
      <c r="V302" s="92" t="s">
        <v>788</v>
      </c>
      <c r="W302" s="90">
        <v>43694.43987268519</v>
      </c>
      <c r="X302" s="96">
        <v>43694</v>
      </c>
      <c r="Y302" s="99" t="s">
        <v>1003</v>
      </c>
      <c r="Z302" s="92" t="s">
        <v>1252</v>
      </c>
      <c r="AA302" s="87"/>
      <c r="AB302" s="87"/>
      <c r="AC302" s="99" t="s">
        <v>1498</v>
      </c>
      <c r="AD302" s="87"/>
      <c r="AE302" s="87" t="b">
        <v>0</v>
      </c>
      <c r="AF302" s="87">
        <v>0</v>
      </c>
      <c r="AG302" s="99" t="s">
        <v>1564</v>
      </c>
      <c r="AH302" s="87" t="b">
        <v>0</v>
      </c>
      <c r="AI302" s="87" t="s">
        <v>1597</v>
      </c>
      <c r="AJ302" s="87"/>
      <c r="AK302" s="99" t="s">
        <v>1564</v>
      </c>
      <c r="AL302" s="87" t="b">
        <v>0</v>
      </c>
      <c r="AM302" s="87">
        <v>0</v>
      </c>
      <c r="AN302" s="99" t="s">
        <v>1564</v>
      </c>
      <c r="AO302" s="87" t="s">
        <v>1610</v>
      </c>
      <c r="AP302" s="87" t="b">
        <v>0</v>
      </c>
      <c r="AQ302" s="99" t="s">
        <v>1498</v>
      </c>
      <c r="AR302" s="87" t="s">
        <v>197</v>
      </c>
      <c r="AS302" s="87">
        <v>0</v>
      </c>
      <c r="AT302" s="87">
        <v>0</v>
      </c>
      <c r="AU302" s="87"/>
      <c r="AV302" s="87"/>
      <c r="AW302" s="87"/>
      <c r="AX302" s="87"/>
      <c r="AY302" s="87"/>
      <c r="AZ302" s="87"/>
      <c r="BA302" s="87"/>
      <c r="BB302" s="87"/>
      <c r="BC302">
        <v>26</v>
      </c>
      <c r="BD302" s="86" t="str">
        <f>REPLACE(INDEX(GroupVertices[Group],MATCH(Edges[[#This Row],[Vertex 1]],GroupVertices[Vertex],0)),1,1,"")</f>
        <v>4</v>
      </c>
      <c r="BE302" s="86" t="str">
        <f>REPLACE(INDEX(GroupVertices[Group],MATCH(Edges[[#This Row],[Vertex 2]],GroupVertices[Vertex],0)),1,1,"")</f>
        <v>4</v>
      </c>
      <c r="BF302" s="48">
        <v>0</v>
      </c>
      <c r="BG302" s="49">
        <v>0</v>
      </c>
      <c r="BH302" s="48">
        <v>0</v>
      </c>
      <c r="BI302" s="49">
        <v>0</v>
      </c>
      <c r="BJ302" s="48">
        <v>0</v>
      </c>
      <c r="BK302" s="49">
        <v>0</v>
      </c>
      <c r="BL302" s="48">
        <v>6</v>
      </c>
      <c r="BM302" s="49">
        <v>100</v>
      </c>
      <c r="BN302" s="48">
        <v>6</v>
      </c>
    </row>
    <row r="303" spans="1:66" ht="15">
      <c r="A303" s="65" t="s">
        <v>357</v>
      </c>
      <c r="B303" s="65" t="s">
        <v>357</v>
      </c>
      <c r="C303" s="66" t="s">
        <v>4030</v>
      </c>
      <c r="D303" s="67">
        <v>10</v>
      </c>
      <c r="E303" s="66" t="s">
        <v>136</v>
      </c>
      <c r="F303" s="69">
        <v>6</v>
      </c>
      <c r="G303" s="66"/>
      <c r="H303" s="70"/>
      <c r="I303" s="71"/>
      <c r="J303" s="71"/>
      <c r="K303" s="34" t="s">
        <v>65</v>
      </c>
      <c r="L303" s="72">
        <v>303</v>
      </c>
      <c r="M303" s="72"/>
      <c r="N303" s="73"/>
      <c r="O303" s="87" t="s">
        <v>197</v>
      </c>
      <c r="P303" s="90">
        <v>43695.440150462964</v>
      </c>
      <c r="Q303" s="87" t="s">
        <v>585</v>
      </c>
      <c r="R303" s="92" t="s">
        <v>642</v>
      </c>
      <c r="S303" s="87" t="s">
        <v>647</v>
      </c>
      <c r="T303" s="87"/>
      <c r="U303" s="87"/>
      <c r="V303" s="92" t="s">
        <v>788</v>
      </c>
      <c r="W303" s="90">
        <v>43695.440150462964</v>
      </c>
      <c r="X303" s="96">
        <v>43695</v>
      </c>
      <c r="Y303" s="99" t="s">
        <v>1007</v>
      </c>
      <c r="Z303" s="92" t="s">
        <v>1253</v>
      </c>
      <c r="AA303" s="87"/>
      <c r="AB303" s="87"/>
      <c r="AC303" s="99" t="s">
        <v>1499</v>
      </c>
      <c r="AD303" s="87"/>
      <c r="AE303" s="87" t="b">
        <v>0</v>
      </c>
      <c r="AF303" s="87">
        <v>0</v>
      </c>
      <c r="AG303" s="99" t="s">
        <v>1564</v>
      </c>
      <c r="AH303" s="87" t="b">
        <v>0</v>
      </c>
      <c r="AI303" s="87" t="s">
        <v>1597</v>
      </c>
      <c r="AJ303" s="87"/>
      <c r="AK303" s="99" t="s">
        <v>1564</v>
      </c>
      <c r="AL303" s="87" t="b">
        <v>0</v>
      </c>
      <c r="AM303" s="87">
        <v>0</v>
      </c>
      <c r="AN303" s="99" t="s">
        <v>1564</v>
      </c>
      <c r="AO303" s="87" t="s">
        <v>1610</v>
      </c>
      <c r="AP303" s="87" t="b">
        <v>0</v>
      </c>
      <c r="AQ303" s="99" t="s">
        <v>1499</v>
      </c>
      <c r="AR303" s="87" t="s">
        <v>197</v>
      </c>
      <c r="AS303" s="87">
        <v>0</v>
      </c>
      <c r="AT303" s="87">
        <v>0</v>
      </c>
      <c r="AU303" s="87"/>
      <c r="AV303" s="87"/>
      <c r="AW303" s="87"/>
      <c r="AX303" s="87"/>
      <c r="AY303" s="87"/>
      <c r="AZ303" s="87"/>
      <c r="BA303" s="87"/>
      <c r="BB303" s="87"/>
      <c r="BC303">
        <v>26</v>
      </c>
      <c r="BD303" s="86" t="str">
        <f>REPLACE(INDEX(GroupVertices[Group],MATCH(Edges[[#This Row],[Vertex 1]],GroupVertices[Vertex],0)),1,1,"")</f>
        <v>4</v>
      </c>
      <c r="BE303" s="86" t="str">
        <f>REPLACE(INDEX(GroupVertices[Group],MATCH(Edges[[#This Row],[Vertex 2]],GroupVertices[Vertex],0)),1,1,"")</f>
        <v>4</v>
      </c>
      <c r="BF303" s="48">
        <v>0</v>
      </c>
      <c r="BG303" s="49">
        <v>0</v>
      </c>
      <c r="BH303" s="48">
        <v>0</v>
      </c>
      <c r="BI303" s="49">
        <v>0</v>
      </c>
      <c r="BJ303" s="48">
        <v>0</v>
      </c>
      <c r="BK303" s="49">
        <v>0</v>
      </c>
      <c r="BL303" s="48">
        <v>7</v>
      </c>
      <c r="BM303" s="49">
        <v>100</v>
      </c>
      <c r="BN303" s="48">
        <v>7</v>
      </c>
    </row>
    <row r="304" spans="1:66" ht="15">
      <c r="A304" s="65" t="s">
        <v>358</v>
      </c>
      <c r="B304" s="65" t="s">
        <v>358</v>
      </c>
      <c r="C304" s="66" t="s">
        <v>4023</v>
      </c>
      <c r="D304" s="67">
        <v>3</v>
      </c>
      <c r="E304" s="66" t="s">
        <v>132</v>
      </c>
      <c r="F304" s="69">
        <v>32</v>
      </c>
      <c r="G304" s="66"/>
      <c r="H304" s="70"/>
      <c r="I304" s="71"/>
      <c r="J304" s="71"/>
      <c r="K304" s="34" t="s">
        <v>65</v>
      </c>
      <c r="L304" s="72">
        <v>304</v>
      </c>
      <c r="M304" s="72"/>
      <c r="N304" s="73"/>
      <c r="O304" s="87" t="s">
        <v>197</v>
      </c>
      <c r="P304" s="90">
        <v>43693.27967592593</v>
      </c>
      <c r="Q304" s="87" t="s">
        <v>586</v>
      </c>
      <c r="R304" s="92" t="s">
        <v>613</v>
      </c>
      <c r="S304" s="87" t="s">
        <v>647</v>
      </c>
      <c r="T304" s="87"/>
      <c r="U304" s="87"/>
      <c r="V304" s="92" t="s">
        <v>789</v>
      </c>
      <c r="W304" s="90">
        <v>43693.27967592593</v>
      </c>
      <c r="X304" s="96">
        <v>43693</v>
      </c>
      <c r="Y304" s="99" t="s">
        <v>1008</v>
      </c>
      <c r="Z304" s="92" t="s">
        <v>1254</v>
      </c>
      <c r="AA304" s="87"/>
      <c r="AB304" s="87"/>
      <c r="AC304" s="99" t="s">
        <v>1500</v>
      </c>
      <c r="AD304" s="87"/>
      <c r="AE304" s="87" t="b">
        <v>0</v>
      </c>
      <c r="AF304" s="87">
        <v>1</v>
      </c>
      <c r="AG304" s="99" t="s">
        <v>1564</v>
      </c>
      <c r="AH304" s="87" t="b">
        <v>0</v>
      </c>
      <c r="AI304" s="87" t="s">
        <v>1597</v>
      </c>
      <c r="AJ304" s="87"/>
      <c r="AK304" s="99" t="s">
        <v>1564</v>
      </c>
      <c r="AL304" s="87" t="b">
        <v>0</v>
      </c>
      <c r="AM304" s="87">
        <v>1</v>
      </c>
      <c r="AN304" s="99" t="s">
        <v>1564</v>
      </c>
      <c r="AO304" s="87" t="s">
        <v>1604</v>
      </c>
      <c r="AP304" s="87" t="b">
        <v>0</v>
      </c>
      <c r="AQ304" s="99" t="s">
        <v>1500</v>
      </c>
      <c r="AR304" s="87" t="s">
        <v>197</v>
      </c>
      <c r="AS304" s="87">
        <v>0</v>
      </c>
      <c r="AT304" s="87">
        <v>0</v>
      </c>
      <c r="AU304" s="87"/>
      <c r="AV304" s="87"/>
      <c r="AW304" s="87"/>
      <c r="AX304" s="87"/>
      <c r="AY304" s="87"/>
      <c r="AZ304" s="87"/>
      <c r="BA304" s="87"/>
      <c r="BB304" s="87"/>
      <c r="BC304">
        <v>1</v>
      </c>
      <c r="BD304" s="86" t="str">
        <f>REPLACE(INDEX(GroupVertices[Group],MATCH(Edges[[#This Row],[Vertex 1]],GroupVertices[Vertex],0)),1,1,"")</f>
        <v>4</v>
      </c>
      <c r="BE304" s="86" t="str">
        <f>REPLACE(INDEX(GroupVertices[Group],MATCH(Edges[[#This Row],[Vertex 2]],GroupVertices[Vertex],0)),1,1,"")</f>
        <v>4</v>
      </c>
      <c r="BF304" s="48">
        <v>0</v>
      </c>
      <c r="BG304" s="49">
        <v>0</v>
      </c>
      <c r="BH304" s="48">
        <v>0</v>
      </c>
      <c r="BI304" s="49">
        <v>0</v>
      </c>
      <c r="BJ304" s="48">
        <v>0</v>
      </c>
      <c r="BK304" s="49">
        <v>0</v>
      </c>
      <c r="BL304" s="48">
        <v>5</v>
      </c>
      <c r="BM304" s="49">
        <v>100</v>
      </c>
      <c r="BN304" s="48">
        <v>5</v>
      </c>
    </row>
    <row r="305" spans="1:66" ht="15">
      <c r="A305" s="65" t="s">
        <v>359</v>
      </c>
      <c r="B305" s="65" t="s">
        <v>358</v>
      </c>
      <c r="C305" s="66" t="s">
        <v>4023</v>
      </c>
      <c r="D305" s="67">
        <v>3</v>
      </c>
      <c r="E305" s="66" t="s">
        <v>132</v>
      </c>
      <c r="F305" s="69">
        <v>32</v>
      </c>
      <c r="G305" s="66"/>
      <c r="H305" s="70"/>
      <c r="I305" s="71"/>
      <c r="J305" s="71"/>
      <c r="K305" s="34" t="s">
        <v>65</v>
      </c>
      <c r="L305" s="72">
        <v>305</v>
      </c>
      <c r="M305" s="72"/>
      <c r="N305" s="73"/>
      <c r="O305" s="87" t="s">
        <v>450</v>
      </c>
      <c r="P305" s="90">
        <v>43694.22212962963</v>
      </c>
      <c r="Q305" s="87" t="s">
        <v>586</v>
      </c>
      <c r="R305" s="92" t="s">
        <v>613</v>
      </c>
      <c r="S305" s="87" t="s">
        <v>647</v>
      </c>
      <c r="T305" s="87"/>
      <c r="U305" s="87"/>
      <c r="V305" s="92" t="s">
        <v>790</v>
      </c>
      <c r="W305" s="90">
        <v>43694.22212962963</v>
      </c>
      <c r="X305" s="96">
        <v>43694</v>
      </c>
      <c r="Y305" s="99" t="s">
        <v>1009</v>
      </c>
      <c r="Z305" s="92" t="s">
        <v>1255</v>
      </c>
      <c r="AA305" s="87"/>
      <c r="AB305" s="87"/>
      <c r="AC305" s="99" t="s">
        <v>1501</v>
      </c>
      <c r="AD305" s="87"/>
      <c r="AE305" s="87" t="b">
        <v>0</v>
      </c>
      <c r="AF305" s="87">
        <v>0</v>
      </c>
      <c r="AG305" s="99" t="s">
        <v>1564</v>
      </c>
      <c r="AH305" s="87" t="b">
        <v>0</v>
      </c>
      <c r="AI305" s="87" t="s">
        <v>1597</v>
      </c>
      <c r="AJ305" s="87"/>
      <c r="AK305" s="99" t="s">
        <v>1564</v>
      </c>
      <c r="AL305" s="87" t="b">
        <v>0</v>
      </c>
      <c r="AM305" s="87">
        <v>1</v>
      </c>
      <c r="AN305" s="99" t="s">
        <v>1500</v>
      </c>
      <c r="AO305" s="87" t="s">
        <v>1604</v>
      </c>
      <c r="AP305" s="87" t="b">
        <v>0</v>
      </c>
      <c r="AQ305" s="99" t="s">
        <v>1500</v>
      </c>
      <c r="AR305" s="87" t="s">
        <v>197</v>
      </c>
      <c r="AS305" s="87">
        <v>0</v>
      </c>
      <c r="AT305" s="87">
        <v>0</v>
      </c>
      <c r="AU305" s="87"/>
      <c r="AV305" s="87"/>
      <c r="AW305" s="87"/>
      <c r="AX305" s="87"/>
      <c r="AY305" s="87"/>
      <c r="AZ305" s="87"/>
      <c r="BA305" s="87"/>
      <c r="BB305" s="87"/>
      <c r="BC305">
        <v>1</v>
      </c>
      <c r="BD305" s="86" t="str">
        <f>REPLACE(INDEX(GroupVertices[Group],MATCH(Edges[[#This Row],[Vertex 1]],GroupVertices[Vertex],0)),1,1,"")</f>
        <v>4</v>
      </c>
      <c r="BE305" s="86" t="str">
        <f>REPLACE(INDEX(GroupVertices[Group],MATCH(Edges[[#This Row],[Vertex 2]],GroupVertices[Vertex],0)),1,1,"")</f>
        <v>4</v>
      </c>
      <c r="BF305" s="48">
        <v>0</v>
      </c>
      <c r="BG305" s="49">
        <v>0</v>
      </c>
      <c r="BH305" s="48">
        <v>0</v>
      </c>
      <c r="BI305" s="49">
        <v>0</v>
      </c>
      <c r="BJ305" s="48">
        <v>0</v>
      </c>
      <c r="BK305" s="49">
        <v>0</v>
      </c>
      <c r="BL305" s="48">
        <v>5</v>
      </c>
      <c r="BM305" s="49">
        <v>100</v>
      </c>
      <c r="BN305" s="48">
        <v>5</v>
      </c>
    </row>
    <row r="306" spans="1:66" ht="15">
      <c r="A306" s="65" t="s">
        <v>359</v>
      </c>
      <c r="B306" s="65" t="s">
        <v>359</v>
      </c>
      <c r="C306" s="66" t="s">
        <v>4023</v>
      </c>
      <c r="D306" s="67">
        <v>3</v>
      </c>
      <c r="E306" s="66" t="s">
        <v>132</v>
      </c>
      <c r="F306" s="69">
        <v>32</v>
      </c>
      <c r="G306" s="66"/>
      <c r="H306" s="70"/>
      <c r="I306" s="71"/>
      <c r="J306" s="71"/>
      <c r="K306" s="34" t="s">
        <v>65</v>
      </c>
      <c r="L306" s="72">
        <v>306</v>
      </c>
      <c r="M306" s="72"/>
      <c r="N306" s="73"/>
      <c r="O306" s="87" t="s">
        <v>197</v>
      </c>
      <c r="P306" s="90">
        <v>43695.49114583333</v>
      </c>
      <c r="Q306" s="87" t="s">
        <v>587</v>
      </c>
      <c r="R306" s="92" t="s">
        <v>643</v>
      </c>
      <c r="S306" s="87" t="s">
        <v>647</v>
      </c>
      <c r="T306" s="87"/>
      <c r="U306" s="87"/>
      <c r="V306" s="92" t="s">
        <v>790</v>
      </c>
      <c r="W306" s="90">
        <v>43695.49114583333</v>
      </c>
      <c r="X306" s="96">
        <v>43695</v>
      </c>
      <c r="Y306" s="99" t="s">
        <v>1010</v>
      </c>
      <c r="Z306" s="92" t="s">
        <v>1256</v>
      </c>
      <c r="AA306" s="87"/>
      <c r="AB306" s="87"/>
      <c r="AC306" s="99" t="s">
        <v>1502</v>
      </c>
      <c r="AD306" s="87"/>
      <c r="AE306" s="87" t="b">
        <v>0</v>
      </c>
      <c r="AF306" s="87">
        <v>2</v>
      </c>
      <c r="AG306" s="99" t="s">
        <v>1564</v>
      </c>
      <c r="AH306" s="87" t="b">
        <v>0</v>
      </c>
      <c r="AI306" s="87" t="s">
        <v>1597</v>
      </c>
      <c r="AJ306" s="87"/>
      <c r="AK306" s="99" t="s">
        <v>1564</v>
      </c>
      <c r="AL306" s="87" t="b">
        <v>0</v>
      </c>
      <c r="AM306" s="87">
        <v>1</v>
      </c>
      <c r="AN306" s="99" t="s">
        <v>1564</v>
      </c>
      <c r="AO306" s="87" t="s">
        <v>1605</v>
      </c>
      <c r="AP306" s="87" t="b">
        <v>0</v>
      </c>
      <c r="AQ306" s="99" t="s">
        <v>1502</v>
      </c>
      <c r="AR306" s="87" t="s">
        <v>197</v>
      </c>
      <c r="AS306" s="87">
        <v>0</v>
      </c>
      <c r="AT306" s="87">
        <v>0</v>
      </c>
      <c r="AU306" s="87"/>
      <c r="AV306" s="87"/>
      <c r="AW306" s="87"/>
      <c r="AX306" s="87"/>
      <c r="AY306" s="87"/>
      <c r="AZ306" s="87"/>
      <c r="BA306" s="87"/>
      <c r="BB306" s="87"/>
      <c r="BC306">
        <v>1</v>
      </c>
      <c r="BD306" s="86" t="str">
        <f>REPLACE(INDEX(GroupVertices[Group],MATCH(Edges[[#This Row],[Vertex 1]],GroupVertices[Vertex],0)),1,1,"")</f>
        <v>4</v>
      </c>
      <c r="BE306" s="86" t="str">
        <f>REPLACE(INDEX(GroupVertices[Group],MATCH(Edges[[#This Row],[Vertex 2]],GroupVertices[Vertex],0)),1,1,"")</f>
        <v>4</v>
      </c>
      <c r="BF306" s="48">
        <v>0</v>
      </c>
      <c r="BG306" s="49">
        <v>0</v>
      </c>
      <c r="BH306" s="48">
        <v>0</v>
      </c>
      <c r="BI306" s="49">
        <v>0</v>
      </c>
      <c r="BJ306" s="48">
        <v>0</v>
      </c>
      <c r="BK306" s="49">
        <v>0</v>
      </c>
      <c r="BL306" s="48">
        <v>6</v>
      </c>
      <c r="BM306" s="49">
        <v>100</v>
      </c>
      <c r="BN306" s="48">
        <v>6</v>
      </c>
    </row>
    <row r="307" spans="1:66" ht="15">
      <c r="A307" s="65" t="s">
        <v>360</v>
      </c>
      <c r="B307" s="65" t="s">
        <v>359</v>
      </c>
      <c r="C307" s="66" t="s">
        <v>4023</v>
      </c>
      <c r="D307" s="67">
        <v>3</v>
      </c>
      <c r="E307" s="66" t="s">
        <v>132</v>
      </c>
      <c r="F307" s="69">
        <v>32</v>
      </c>
      <c r="G307" s="66"/>
      <c r="H307" s="70"/>
      <c r="I307" s="71"/>
      <c r="J307" s="71"/>
      <c r="K307" s="34" t="s">
        <v>65</v>
      </c>
      <c r="L307" s="72">
        <v>307</v>
      </c>
      <c r="M307" s="72"/>
      <c r="N307" s="73"/>
      <c r="O307" s="87" t="s">
        <v>450</v>
      </c>
      <c r="P307" s="90">
        <v>43695.51168981481</v>
      </c>
      <c r="Q307" s="87" t="s">
        <v>587</v>
      </c>
      <c r="R307" s="92" t="s">
        <v>643</v>
      </c>
      <c r="S307" s="87" t="s">
        <v>647</v>
      </c>
      <c r="T307" s="87"/>
      <c r="U307" s="87"/>
      <c r="V307" s="92" t="s">
        <v>791</v>
      </c>
      <c r="W307" s="90">
        <v>43695.51168981481</v>
      </c>
      <c r="X307" s="96">
        <v>43695</v>
      </c>
      <c r="Y307" s="99" t="s">
        <v>1011</v>
      </c>
      <c r="Z307" s="92" t="s">
        <v>1257</v>
      </c>
      <c r="AA307" s="87"/>
      <c r="AB307" s="87"/>
      <c r="AC307" s="99" t="s">
        <v>1503</v>
      </c>
      <c r="AD307" s="87"/>
      <c r="AE307" s="87" t="b">
        <v>0</v>
      </c>
      <c r="AF307" s="87">
        <v>0</v>
      </c>
      <c r="AG307" s="99" t="s">
        <v>1564</v>
      </c>
      <c r="AH307" s="87" t="b">
        <v>0</v>
      </c>
      <c r="AI307" s="87" t="s">
        <v>1597</v>
      </c>
      <c r="AJ307" s="87"/>
      <c r="AK307" s="99" t="s">
        <v>1564</v>
      </c>
      <c r="AL307" s="87" t="b">
        <v>0</v>
      </c>
      <c r="AM307" s="87">
        <v>1</v>
      </c>
      <c r="AN307" s="99" t="s">
        <v>1502</v>
      </c>
      <c r="AO307" s="87" t="s">
        <v>1604</v>
      </c>
      <c r="AP307" s="87" t="b">
        <v>0</v>
      </c>
      <c r="AQ307" s="99" t="s">
        <v>1502</v>
      </c>
      <c r="AR307" s="87" t="s">
        <v>197</v>
      </c>
      <c r="AS307" s="87">
        <v>0</v>
      </c>
      <c r="AT307" s="87">
        <v>0</v>
      </c>
      <c r="AU307" s="87"/>
      <c r="AV307" s="87"/>
      <c r="AW307" s="87"/>
      <c r="AX307" s="87"/>
      <c r="AY307" s="87"/>
      <c r="AZ307" s="87"/>
      <c r="BA307" s="87"/>
      <c r="BB307" s="87"/>
      <c r="BC307">
        <v>1</v>
      </c>
      <c r="BD307" s="86" t="str">
        <f>REPLACE(INDEX(GroupVertices[Group],MATCH(Edges[[#This Row],[Vertex 1]],GroupVertices[Vertex],0)),1,1,"")</f>
        <v>4</v>
      </c>
      <c r="BE307" s="86" t="str">
        <f>REPLACE(INDEX(GroupVertices[Group],MATCH(Edges[[#This Row],[Vertex 2]],GroupVertices[Vertex],0)),1,1,"")</f>
        <v>4</v>
      </c>
      <c r="BF307" s="48">
        <v>0</v>
      </c>
      <c r="BG307" s="49">
        <v>0</v>
      </c>
      <c r="BH307" s="48">
        <v>0</v>
      </c>
      <c r="BI307" s="49">
        <v>0</v>
      </c>
      <c r="BJ307" s="48">
        <v>0</v>
      </c>
      <c r="BK307" s="49">
        <v>0</v>
      </c>
      <c r="BL307" s="48">
        <v>6</v>
      </c>
      <c r="BM307" s="49">
        <v>100</v>
      </c>
      <c r="BN307" s="48">
        <v>6</v>
      </c>
    </row>
    <row r="308" spans="1:66" ht="15">
      <c r="A308" s="65" t="s">
        <v>360</v>
      </c>
      <c r="B308" s="65" t="s">
        <v>363</v>
      </c>
      <c r="C308" s="66" t="s">
        <v>4025</v>
      </c>
      <c r="D308" s="67">
        <v>3.6363636363636362</v>
      </c>
      <c r="E308" s="66" t="s">
        <v>136</v>
      </c>
      <c r="F308" s="69">
        <v>30.96</v>
      </c>
      <c r="G308" s="66"/>
      <c r="H308" s="70"/>
      <c r="I308" s="71"/>
      <c r="J308" s="71"/>
      <c r="K308" s="34" t="s">
        <v>65</v>
      </c>
      <c r="L308" s="72">
        <v>308</v>
      </c>
      <c r="M308" s="72"/>
      <c r="N308" s="73"/>
      <c r="O308" s="87" t="s">
        <v>450</v>
      </c>
      <c r="P308" s="90">
        <v>43689.657118055555</v>
      </c>
      <c r="Q308" s="87" t="s">
        <v>588</v>
      </c>
      <c r="R308" s="92" t="s">
        <v>644</v>
      </c>
      <c r="S308" s="87" t="s">
        <v>647</v>
      </c>
      <c r="T308" s="87"/>
      <c r="U308" s="87"/>
      <c r="V308" s="92" t="s">
        <v>791</v>
      </c>
      <c r="W308" s="90">
        <v>43689.657118055555</v>
      </c>
      <c r="X308" s="96">
        <v>43689</v>
      </c>
      <c r="Y308" s="99" t="s">
        <v>1012</v>
      </c>
      <c r="Z308" s="92" t="s">
        <v>1258</v>
      </c>
      <c r="AA308" s="87"/>
      <c r="AB308" s="87"/>
      <c r="AC308" s="99" t="s">
        <v>1504</v>
      </c>
      <c r="AD308" s="87"/>
      <c r="AE308" s="87" t="b">
        <v>0</v>
      </c>
      <c r="AF308" s="87">
        <v>0</v>
      </c>
      <c r="AG308" s="99" t="s">
        <v>1564</v>
      </c>
      <c r="AH308" s="87" t="b">
        <v>0</v>
      </c>
      <c r="AI308" s="87" t="s">
        <v>1597</v>
      </c>
      <c r="AJ308" s="87"/>
      <c r="AK308" s="99" t="s">
        <v>1564</v>
      </c>
      <c r="AL308" s="87" t="b">
        <v>0</v>
      </c>
      <c r="AM308" s="87">
        <v>3</v>
      </c>
      <c r="AN308" s="99" t="s">
        <v>1509</v>
      </c>
      <c r="AO308" s="87" t="s">
        <v>1604</v>
      </c>
      <c r="AP308" s="87" t="b">
        <v>0</v>
      </c>
      <c r="AQ308" s="99" t="s">
        <v>1509</v>
      </c>
      <c r="AR308" s="87" t="s">
        <v>197</v>
      </c>
      <c r="AS308" s="87">
        <v>0</v>
      </c>
      <c r="AT308" s="87">
        <v>0</v>
      </c>
      <c r="AU308" s="87"/>
      <c r="AV308" s="87"/>
      <c r="AW308" s="87"/>
      <c r="AX308" s="87"/>
      <c r="AY308" s="87"/>
      <c r="AZ308" s="87"/>
      <c r="BA308" s="87"/>
      <c r="BB308" s="87"/>
      <c r="BC308">
        <v>2</v>
      </c>
      <c r="BD308" s="86" t="str">
        <f>REPLACE(INDEX(GroupVertices[Group],MATCH(Edges[[#This Row],[Vertex 1]],GroupVertices[Vertex],0)),1,1,"")</f>
        <v>4</v>
      </c>
      <c r="BE308" s="86" t="str">
        <f>REPLACE(INDEX(GroupVertices[Group],MATCH(Edges[[#This Row],[Vertex 2]],GroupVertices[Vertex],0)),1,1,"")</f>
        <v>4</v>
      </c>
      <c r="BF308" s="48">
        <v>0</v>
      </c>
      <c r="BG308" s="49">
        <v>0</v>
      </c>
      <c r="BH308" s="48">
        <v>0</v>
      </c>
      <c r="BI308" s="49">
        <v>0</v>
      </c>
      <c r="BJ308" s="48">
        <v>0</v>
      </c>
      <c r="BK308" s="49">
        <v>0</v>
      </c>
      <c r="BL308" s="48">
        <v>6</v>
      </c>
      <c r="BM308" s="49">
        <v>100</v>
      </c>
      <c r="BN308" s="48">
        <v>6</v>
      </c>
    </row>
    <row r="309" spans="1:66" ht="15">
      <c r="A309" s="65" t="s">
        <v>360</v>
      </c>
      <c r="B309" s="65" t="s">
        <v>363</v>
      </c>
      <c r="C309" s="66" t="s">
        <v>4025</v>
      </c>
      <c r="D309" s="67">
        <v>3.6363636363636362</v>
      </c>
      <c r="E309" s="66" t="s">
        <v>136</v>
      </c>
      <c r="F309" s="69">
        <v>30.96</v>
      </c>
      <c r="G309" s="66"/>
      <c r="H309" s="70"/>
      <c r="I309" s="71"/>
      <c r="J309" s="71"/>
      <c r="K309" s="34" t="s">
        <v>65</v>
      </c>
      <c r="L309" s="72">
        <v>309</v>
      </c>
      <c r="M309" s="72"/>
      <c r="N309" s="73"/>
      <c r="O309" s="87" t="s">
        <v>450</v>
      </c>
      <c r="P309" s="90">
        <v>43693.816666666666</v>
      </c>
      <c r="Q309" s="87" t="s">
        <v>589</v>
      </c>
      <c r="R309" s="92" t="s">
        <v>641</v>
      </c>
      <c r="S309" s="87" t="s">
        <v>647</v>
      </c>
      <c r="T309" s="87"/>
      <c r="U309" s="87"/>
      <c r="V309" s="92" t="s">
        <v>791</v>
      </c>
      <c r="W309" s="90">
        <v>43693.816666666666</v>
      </c>
      <c r="X309" s="96">
        <v>43693</v>
      </c>
      <c r="Y309" s="99" t="s">
        <v>1013</v>
      </c>
      <c r="Z309" s="92" t="s">
        <v>1259</v>
      </c>
      <c r="AA309" s="87"/>
      <c r="AB309" s="87"/>
      <c r="AC309" s="99" t="s">
        <v>1505</v>
      </c>
      <c r="AD309" s="87"/>
      <c r="AE309" s="87" t="b">
        <v>0</v>
      </c>
      <c r="AF309" s="87">
        <v>0</v>
      </c>
      <c r="AG309" s="99" t="s">
        <v>1564</v>
      </c>
      <c r="AH309" s="87" t="b">
        <v>0</v>
      </c>
      <c r="AI309" s="87" t="s">
        <v>1597</v>
      </c>
      <c r="AJ309" s="87"/>
      <c r="AK309" s="99" t="s">
        <v>1564</v>
      </c>
      <c r="AL309" s="87" t="b">
        <v>0</v>
      </c>
      <c r="AM309" s="87">
        <v>3</v>
      </c>
      <c r="AN309" s="99" t="s">
        <v>1514</v>
      </c>
      <c r="AO309" s="87" t="s">
        <v>1604</v>
      </c>
      <c r="AP309" s="87" t="b">
        <v>0</v>
      </c>
      <c r="AQ309" s="99" t="s">
        <v>1514</v>
      </c>
      <c r="AR309" s="87" t="s">
        <v>197</v>
      </c>
      <c r="AS309" s="87">
        <v>0</v>
      </c>
      <c r="AT309" s="87">
        <v>0</v>
      </c>
      <c r="AU309" s="87"/>
      <c r="AV309" s="87"/>
      <c r="AW309" s="87"/>
      <c r="AX309" s="87"/>
      <c r="AY309" s="87"/>
      <c r="AZ309" s="87"/>
      <c r="BA309" s="87"/>
      <c r="BB309" s="87"/>
      <c r="BC309">
        <v>2</v>
      </c>
      <c r="BD309" s="86" t="str">
        <f>REPLACE(INDEX(GroupVertices[Group],MATCH(Edges[[#This Row],[Vertex 1]],GroupVertices[Vertex],0)),1,1,"")</f>
        <v>4</v>
      </c>
      <c r="BE309" s="86" t="str">
        <f>REPLACE(INDEX(GroupVertices[Group],MATCH(Edges[[#This Row],[Vertex 2]],GroupVertices[Vertex],0)),1,1,"")</f>
        <v>4</v>
      </c>
      <c r="BF309" s="48">
        <v>0</v>
      </c>
      <c r="BG309" s="49">
        <v>0</v>
      </c>
      <c r="BH309" s="48">
        <v>0</v>
      </c>
      <c r="BI309" s="49">
        <v>0</v>
      </c>
      <c r="BJ309" s="48">
        <v>0</v>
      </c>
      <c r="BK309" s="49">
        <v>0</v>
      </c>
      <c r="BL309" s="48">
        <v>6</v>
      </c>
      <c r="BM309" s="49">
        <v>100</v>
      </c>
      <c r="BN309" s="48">
        <v>6</v>
      </c>
    </row>
    <row r="310" spans="1:66" ht="15">
      <c r="A310" s="65" t="s">
        <v>361</v>
      </c>
      <c r="B310" s="65" t="s">
        <v>361</v>
      </c>
      <c r="C310" s="66" t="s">
        <v>4025</v>
      </c>
      <c r="D310" s="67">
        <v>3.6363636363636362</v>
      </c>
      <c r="E310" s="66" t="s">
        <v>136</v>
      </c>
      <c r="F310" s="69">
        <v>30.96</v>
      </c>
      <c r="G310" s="66"/>
      <c r="H310" s="70"/>
      <c r="I310" s="71"/>
      <c r="J310" s="71"/>
      <c r="K310" s="34" t="s">
        <v>65</v>
      </c>
      <c r="L310" s="72">
        <v>310</v>
      </c>
      <c r="M310" s="72"/>
      <c r="N310" s="73"/>
      <c r="O310" s="87" t="s">
        <v>197</v>
      </c>
      <c r="P310" s="90">
        <v>43692.396215277775</v>
      </c>
      <c r="Q310" s="87" t="s">
        <v>504</v>
      </c>
      <c r="R310" s="92" t="s">
        <v>612</v>
      </c>
      <c r="S310" s="87" t="s">
        <v>647</v>
      </c>
      <c r="T310" s="87" t="s">
        <v>664</v>
      </c>
      <c r="U310" s="87"/>
      <c r="V310" s="92" t="s">
        <v>792</v>
      </c>
      <c r="W310" s="90">
        <v>43692.396215277775</v>
      </c>
      <c r="X310" s="96">
        <v>43692</v>
      </c>
      <c r="Y310" s="99" t="s">
        <v>1014</v>
      </c>
      <c r="Z310" s="92" t="s">
        <v>1260</v>
      </c>
      <c r="AA310" s="87"/>
      <c r="AB310" s="87"/>
      <c r="AC310" s="99" t="s">
        <v>1506</v>
      </c>
      <c r="AD310" s="87"/>
      <c r="AE310" s="87" t="b">
        <v>0</v>
      </c>
      <c r="AF310" s="87">
        <v>9</v>
      </c>
      <c r="AG310" s="99" t="s">
        <v>1564</v>
      </c>
      <c r="AH310" s="87" t="b">
        <v>0</v>
      </c>
      <c r="AI310" s="87" t="s">
        <v>1597</v>
      </c>
      <c r="AJ310" s="87"/>
      <c r="AK310" s="99" t="s">
        <v>1564</v>
      </c>
      <c r="AL310" s="87" t="b">
        <v>0</v>
      </c>
      <c r="AM310" s="87">
        <v>2</v>
      </c>
      <c r="AN310" s="99" t="s">
        <v>1564</v>
      </c>
      <c r="AO310" s="87" t="s">
        <v>1605</v>
      </c>
      <c r="AP310" s="87" t="b">
        <v>0</v>
      </c>
      <c r="AQ310" s="99" t="s">
        <v>1506</v>
      </c>
      <c r="AR310" s="87" t="s">
        <v>197</v>
      </c>
      <c r="AS310" s="87">
        <v>0</v>
      </c>
      <c r="AT310" s="87">
        <v>0</v>
      </c>
      <c r="AU310" s="87"/>
      <c r="AV310" s="87"/>
      <c r="AW310" s="87"/>
      <c r="AX310" s="87"/>
      <c r="AY310" s="87"/>
      <c r="AZ310" s="87"/>
      <c r="BA310" s="87"/>
      <c r="BB310" s="87"/>
      <c r="BC310">
        <v>2</v>
      </c>
      <c r="BD310" s="86" t="str">
        <f>REPLACE(INDEX(GroupVertices[Group],MATCH(Edges[[#This Row],[Vertex 1]],GroupVertices[Vertex],0)),1,1,"")</f>
        <v>4</v>
      </c>
      <c r="BE310" s="86" t="str">
        <f>REPLACE(INDEX(GroupVertices[Group],MATCH(Edges[[#This Row],[Vertex 2]],GroupVertices[Vertex],0)),1,1,"")</f>
        <v>4</v>
      </c>
      <c r="BF310" s="48">
        <v>0</v>
      </c>
      <c r="BG310" s="49">
        <v>0</v>
      </c>
      <c r="BH310" s="48">
        <v>0</v>
      </c>
      <c r="BI310" s="49">
        <v>0</v>
      </c>
      <c r="BJ310" s="48">
        <v>0</v>
      </c>
      <c r="BK310" s="49">
        <v>0</v>
      </c>
      <c r="BL310" s="48">
        <v>21</v>
      </c>
      <c r="BM310" s="49">
        <v>100</v>
      </c>
      <c r="BN310" s="48">
        <v>21</v>
      </c>
    </row>
    <row r="311" spans="1:66" ht="15">
      <c r="A311" s="65" t="s">
        <v>361</v>
      </c>
      <c r="B311" s="65" t="s">
        <v>361</v>
      </c>
      <c r="C311" s="66" t="s">
        <v>4025</v>
      </c>
      <c r="D311" s="67">
        <v>3.6363636363636362</v>
      </c>
      <c r="E311" s="66" t="s">
        <v>136</v>
      </c>
      <c r="F311" s="69">
        <v>30.96</v>
      </c>
      <c r="G311" s="66"/>
      <c r="H311" s="70"/>
      <c r="I311" s="71"/>
      <c r="J311" s="71"/>
      <c r="K311" s="34" t="s">
        <v>65</v>
      </c>
      <c r="L311" s="72">
        <v>311</v>
      </c>
      <c r="M311" s="72"/>
      <c r="N311" s="73"/>
      <c r="O311" s="87" t="s">
        <v>197</v>
      </c>
      <c r="P311" s="90">
        <v>43694.430601851855</v>
      </c>
      <c r="Q311" s="87" t="s">
        <v>514</v>
      </c>
      <c r="R311" s="92" t="s">
        <v>618</v>
      </c>
      <c r="S311" s="87" t="s">
        <v>647</v>
      </c>
      <c r="T311" s="87" t="s">
        <v>664</v>
      </c>
      <c r="U311" s="87"/>
      <c r="V311" s="92" t="s">
        <v>792</v>
      </c>
      <c r="W311" s="90">
        <v>43694.430601851855</v>
      </c>
      <c r="X311" s="96">
        <v>43694</v>
      </c>
      <c r="Y311" s="99" t="s">
        <v>1015</v>
      </c>
      <c r="Z311" s="92" t="s">
        <v>1261</v>
      </c>
      <c r="AA311" s="87"/>
      <c r="AB311" s="87"/>
      <c r="AC311" s="99" t="s">
        <v>1507</v>
      </c>
      <c r="AD311" s="87"/>
      <c r="AE311" s="87" t="b">
        <v>0</v>
      </c>
      <c r="AF311" s="87">
        <v>19</v>
      </c>
      <c r="AG311" s="99" t="s">
        <v>1564</v>
      </c>
      <c r="AH311" s="87" t="b">
        <v>0</v>
      </c>
      <c r="AI311" s="87" t="s">
        <v>1597</v>
      </c>
      <c r="AJ311" s="87"/>
      <c r="AK311" s="99" t="s">
        <v>1564</v>
      </c>
      <c r="AL311" s="87" t="b">
        <v>0</v>
      </c>
      <c r="AM311" s="87">
        <v>3</v>
      </c>
      <c r="AN311" s="99" t="s">
        <v>1564</v>
      </c>
      <c r="AO311" s="87" t="s">
        <v>1605</v>
      </c>
      <c r="AP311" s="87" t="b">
        <v>0</v>
      </c>
      <c r="AQ311" s="99" t="s">
        <v>1507</v>
      </c>
      <c r="AR311" s="87" t="s">
        <v>197</v>
      </c>
      <c r="AS311" s="87">
        <v>0</v>
      </c>
      <c r="AT311" s="87">
        <v>0</v>
      </c>
      <c r="AU311" s="87"/>
      <c r="AV311" s="87"/>
      <c r="AW311" s="87"/>
      <c r="AX311" s="87"/>
      <c r="AY311" s="87"/>
      <c r="AZ311" s="87"/>
      <c r="BA311" s="87"/>
      <c r="BB311" s="87"/>
      <c r="BC311">
        <v>2</v>
      </c>
      <c r="BD311" s="86" t="str">
        <f>REPLACE(INDEX(GroupVertices[Group],MATCH(Edges[[#This Row],[Vertex 1]],GroupVertices[Vertex],0)),1,1,"")</f>
        <v>4</v>
      </c>
      <c r="BE311" s="86" t="str">
        <f>REPLACE(INDEX(GroupVertices[Group],MATCH(Edges[[#This Row],[Vertex 2]],GroupVertices[Vertex],0)),1,1,"")</f>
        <v>4</v>
      </c>
      <c r="BF311" s="48">
        <v>0</v>
      </c>
      <c r="BG311" s="49">
        <v>0</v>
      </c>
      <c r="BH311" s="48">
        <v>0</v>
      </c>
      <c r="BI311" s="49">
        <v>0</v>
      </c>
      <c r="BJ311" s="48">
        <v>0</v>
      </c>
      <c r="BK311" s="49">
        <v>0</v>
      </c>
      <c r="BL311" s="48">
        <v>29</v>
      </c>
      <c r="BM311" s="49">
        <v>100</v>
      </c>
      <c r="BN311" s="48">
        <v>29</v>
      </c>
    </row>
    <row r="312" spans="1:66" ht="15">
      <c r="A312" s="65" t="s">
        <v>362</v>
      </c>
      <c r="B312" s="65" t="s">
        <v>361</v>
      </c>
      <c r="C312" s="66" t="s">
        <v>4023</v>
      </c>
      <c r="D312" s="67">
        <v>3</v>
      </c>
      <c r="E312" s="66" t="s">
        <v>132</v>
      </c>
      <c r="F312" s="69">
        <v>32</v>
      </c>
      <c r="G312" s="66"/>
      <c r="H312" s="70"/>
      <c r="I312" s="71"/>
      <c r="J312" s="71"/>
      <c r="K312" s="34" t="s">
        <v>65</v>
      </c>
      <c r="L312" s="72">
        <v>312</v>
      </c>
      <c r="M312" s="72"/>
      <c r="N312" s="73"/>
      <c r="O312" s="87" t="s">
        <v>450</v>
      </c>
      <c r="P312" s="90">
        <v>43694.43883101852</v>
      </c>
      <c r="Q312" s="87" t="s">
        <v>514</v>
      </c>
      <c r="R312" s="87"/>
      <c r="S312" s="87"/>
      <c r="T312" s="87"/>
      <c r="U312" s="87"/>
      <c r="V312" s="92" t="s">
        <v>793</v>
      </c>
      <c r="W312" s="90">
        <v>43694.43883101852</v>
      </c>
      <c r="X312" s="96">
        <v>43694</v>
      </c>
      <c r="Y312" s="99" t="s">
        <v>1016</v>
      </c>
      <c r="Z312" s="92" t="s">
        <v>1262</v>
      </c>
      <c r="AA312" s="87"/>
      <c r="AB312" s="87"/>
      <c r="AC312" s="99" t="s">
        <v>1508</v>
      </c>
      <c r="AD312" s="87"/>
      <c r="AE312" s="87" t="b">
        <v>0</v>
      </c>
      <c r="AF312" s="87">
        <v>0</v>
      </c>
      <c r="AG312" s="99" t="s">
        <v>1564</v>
      </c>
      <c r="AH312" s="87" t="b">
        <v>0</v>
      </c>
      <c r="AI312" s="87" t="s">
        <v>1597</v>
      </c>
      <c r="AJ312" s="87"/>
      <c r="AK312" s="99" t="s">
        <v>1564</v>
      </c>
      <c r="AL312" s="87" t="b">
        <v>0</v>
      </c>
      <c r="AM312" s="87">
        <v>3</v>
      </c>
      <c r="AN312" s="99" t="s">
        <v>1507</v>
      </c>
      <c r="AO312" s="87" t="s">
        <v>1604</v>
      </c>
      <c r="AP312" s="87" t="b">
        <v>0</v>
      </c>
      <c r="AQ312" s="99" t="s">
        <v>1507</v>
      </c>
      <c r="AR312" s="87" t="s">
        <v>197</v>
      </c>
      <c r="AS312" s="87">
        <v>0</v>
      </c>
      <c r="AT312" s="87">
        <v>0</v>
      </c>
      <c r="AU312" s="87"/>
      <c r="AV312" s="87"/>
      <c r="AW312" s="87"/>
      <c r="AX312" s="87"/>
      <c r="AY312" s="87"/>
      <c r="AZ312" s="87"/>
      <c r="BA312" s="87"/>
      <c r="BB312" s="87"/>
      <c r="BC312">
        <v>1</v>
      </c>
      <c r="BD312" s="86" t="str">
        <f>REPLACE(INDEX(GroupVertices[Group],MATCH(Edges[[#This Row],[Vertex 1]],GroupVertices[Vertex],0)),1,1,"")</f>
        <v>4</v>
      </c>
      <c r="BE312" s="86" t="str">
        <f>REPLACE(INDEX(GroupVertices[Group],MATCH(Edges[[#This Row],[Vertex 2]],GroupVertices[Vertex],0)),1,1,"")</f>
        <v>4</v>
      </c>
      <c r="BF312" s="48">
        <v>0</v>
      </c>
      <c r="BG312" s="49">
        <v>0</v>
      </c>
      <c r="BH312" s="48">
        <v>0</v>
      </c>
      <c r="BI312" s="49">
        <v>0</v>
      </c>
      <c r="BJ312" s="48">
        <v>0</v>
      </c>
      <c r="BK312" s="49">
        <v>0</v>
      </c>
      <c r="BL312" s="48">
        <v>29</v>
      </c>
      <c r="BM312" s="49">
        <v>100</v>
      </c>
      <c r="BN312" s="48">
        <v>29</v>
      </c>
    </row>
    <row r="313" spans="1:66" ht="15">
      <c r="A313" s="65" t="s">
        <v>363</v>
      </c>
      <c r="B313" s="65" t="s">
        <v>363</v>
      </c>
      <c r="C313" s="66" t="s">
        <v>4031</v>
      </c>
      <c r="D313" s="67">
        <v>10</v>
      </c>
      <c r="E313" s="66" t="s">
        <v>136</v>
      </c>
      <c r="F313" s="69">
        <v>20.560000000000002</v>
      </c>
      <c r="G313" s="66"/>
      <c r="H313" s="70"/>
      <c r="I313" s="71"/>
      <c r="J313" s="71"/>
      <c r="K313" s="34" t="s">
        <v>65</v>
      </c>
      <c r="L313" s="72">
        <v>313</v>
      </c>
      <c r="M313" s="72"/>
      <c r="N313" s="73"/>
      <c r="O313" s="87" t="s">
        <v>197</v>
      </c>
      <c r="P313" s="90">
        <v>43684.74900462963</v>
      </c>
      <c r="Q313" s="87" t="s">
        <v>588</v>
      </c>
      <c r="R313" s="92" t="s">
        <v>644</v>
      </c>
      <c r="S313" s="87" t="s">
        <v>647</v>
      </c>
      <c r="T313" s="87"/>
      <c r="U313" s="87"/>
      <c r="V313" s="92" t="s">
        <v>794</v>
      </c>
      <c r="W313" s="90">
        <v>43684.74900462963</v>
      </c>
      <c r="X313" s="96">
        <v>43684</v>
      </c>
      <c r="Y313" s="99" t="s">
        <v>1017</v>
      </c>
      <c r="Z313" s="92" t="s">
        <v>1263</v>
      </c>
      <c r="AA313" s="87"/>
      <c r="AB313" s="87"/>
      <c r="AC313" s="99" t="s">
        <v>1509</v>
      </c>
      <c r="AD313" s="87"/>
      <c r="AE313" s="87" t="b">
        <v>0</v>
      </c>
      <c r="AF313" s="87">
        <v>5</v>
      </c>
      <c r="AG313" s="99" t="s">
        <v>1564</v>
      </c>
      <c r="AH313" s="87" t="b">
        <v>0</v>
      </c>
      <c r="AI313" s="87" t="s">
        <v>1597</v>
      </c>
      <c r="AJ313" s="87"/>
      <c r="AK313" s="99" t="s">
        <v>1564</v>
      </c>
      <c r="AL313" s="87" t="b">
        <v>0</v>
      </c>
      <c r="AM313" s="87">
        <v>3</v>
      </c>
      <c r="AN313" s="99" t="s">
        <v>1564</v>
      </c>
      <c r="AO313" s="87" t="s">
        <v>1607</v>
      </c>
      <c r="AP313" s="87" t="b">
        <v>0</v>
      </c>
      <c r="AQ313" s="99" t="s">
        <v>1509</v>
      </c>
      <c r="AR313" s="87" t="s">
        <v>450</v>
      </c>
      <c r="AS313" s="87">
        <v>0</v>
      </c>
      <c r="AT313" s="87">
        <v>0</v>
      </c>
      <c r="AU313" s="87"/>
      <c r="AV313" s="87"/>
      <c r="AW313" s="87"/>
      <c r="AX313" s="87"/>
      <c r="AY313" s="87"/>
      <c r="AZ313" s="87"/>
      <c r="BA313" s="87"/>
      <c r="BB313" s="87"/>
      <c r="BC313">
        <v>12</v>
      </c>
      <c r="BD313" s="86" t="str">
        <f>REPLACE(INDEX(GroupVertices[Group],MATCH(Edges[[#This Row],[Vertex 1]],GroupVertices[Vertex],0)),1,1,"")</f>
        <v>4</v>
      </c>
      <c r="BE313" s="86" t="str">
        <f>REPLACE(INDEX(GroupVertices[Group],MATCH(Edges[[#This Row],[Vertex 2]],GroupVertices[Vertex],0)),1,1,"")</f>
        <v>4</v>
      </c>
      <c r="BF313" s="48">
        <v>0</v>
      </c>
      <c r="BG313" s="49">
        <v>0</v>
      </c>
      <c r="BH313" s="48">
        <v>0</v>
      </c>
      <c r="BI313" s="49">
        <v>0</v>
      </c>
      <c r="BJ313" s="48">
        <v>0</v>
      </c>
      <c r="BK313" s="49">
        <v>0</v>
      </c>
      <c r="BL313" s="48">
        <v>6</v>
      </c>
      <c r="BM313" s="49">
        <v>100</v>
      </c>
      <c r="BN313" s="48">
        <v>6</v>
      </c>
    </row>
    <row r="314" spans="1:66" ht="15">
      <c r="A314" s="65" t="s">
        <v>363</v>
      </c>
      <c r="B314" s="65" t="s">
        <v>363</v>
      </c>
      <c r="C314" s="66" t="s">
        <v>4031</v>
      </c>
      <c r="D314" s="67">
        <v>10</v>
      </c>
      <c r="E314" s="66" t="s">
        <v>136</v>
      </c>
      <c r="F314" s="69">
        <v>20.560000000000002</v>
      </c>
      <c r="G314" s="66"/>
      <c r="H314" s="70"/>
      <c r="I314" s="71"/>
      <c r="J314" s="71"/>
      <c r="K314" s="34" t="s">
        <v>65</v>
      </c>
      <c r="L314" s="72">
        <v>314</v>
      </c>
      <c r="M314" s="72"/>
      <c r="N314" s="73"/>
      <c r="O314" s="87" t="s">
        <v>197</v>
      </c>
      <c r="P314" s="90">
        <v>43689.97751157408</v>
      </c>
      <c r="Q314" s="87" t="s">
        <v>590</v>
      </c>
      <c r="R314" s="92" t="s">
        <v>608</v>
      </c>
      <c r="S314" s="87" t="s">
        <v>647</v>
      </c>
      <c r="T314" s="87"/>
      <c r="U314" s="87"/>
      <c r="V314" s="92" t="s">
        <v>794</v>
      </c>
      <c r="W314" s="90">
        <v>43689.97751157408</v>
      </c>
      <c r="X314" s="96">
        <v>43689</v>
      </c>
      <c r="Y314" s="99" t="s">
        <v>1018</v>
      </c>
      <c r="Z314" s="92" t="s">
        <v>1264</v>
      </c>
      <c r="AA314" s="87"/>
      <c r="AB314" s="87"/>
      <c r="AC314" s="99" t="s">
        <v>1510</v>
      </c>
      <c r="AD314" s="87"/>
      <c r="AE314" s="87" t="b">
        <v>0</v>
      </c>
      <c r="AF314" s="87">
        <v>2</v>
      </c>
      <c r="AG314" s="99" t="s">
        <v>1564</v>
      </c>
      <c r="AH314" s="87" t="b">
        <v>0</v>
      </c>
      <c r="AI314" s="87" t="s">
        <v>1597</v>
      </c>
      <c r="AJ314" s="87"/>
      <c r="AK314" s="99" t="s">
        <v>1564</v>
      </c>
      <c r="AL314" s="87" t="b">
        <v>0</v>
      </c>
      <c r="AM314" s="87">
        <v>1</v>
      </c>
      <c r="AN314" s="99" t="s">
        <v>1564</v>
      </c>
      <c r="AO314" s="87" t="s">
        <v>1607</v>
      </c>
      <c r="AP314" s="87" t="b">
        <v>0</v>
      </c>
      <c r="AQ314" s="99" t="s">
        <v>1510</v>
      </c>
      <c r="AR314" s="87" t="s">
        <v>197</v>
      </c>
      <c r="AS314" s="87">
        <v>0</v>
      </c>
      <c r="AT314" s="87">
        <v>0</v>
      </c>
      <c r="AU314" s="87"/>
      <c r="AV314" s="87"/>
      <c r="AW314" s="87"/>
      <c r="AX314" s="87"/>
      <c r="AY314" s="87"/>
      <c r="AZ314" s="87"/>
      <c r="BA314" s="87"/>
      <c r="BB314" s="87"/>
      <c r="BC314">
        <v>12</v>
      </c>
      <c r="BD314" s="86" t="str">
        <f>REPLACE(INDEX(GroupVertices[Group],MATCH(Edges[[#This Row],[Vertex 1]],GroupVertices[Vertex],0)),1,1,"")</f>
        <v>4</v>
      </c>
      <c r="BE314" s="86" t="str">
        <f>REPLACE(INDEX(GroupVertices[Group],MATCH(Edges[[#This Row],[Vertex 2]],GroupVertices[Vertex],0)),1,1,"")</f>
        <v>4</v>
      </c>
      <c r="BF314" s="48">
        <v>0</v>
      </c>
      <c r="BG314" s="49">
        <v>0</v>
      </c>
      <c r="BH314" s="48">
        <v>0</v>
      </c>
      <c r="BI314" s="49">
        <v>0</v>
      </c>
      <c r="BJ314" s="48">
        <v>0</v>
      </c>
      <c r="BK314" s="49">
        <v>0</v>
      </c>
      <c r="BL314" s="48">
        <v>6</v>
      </c>
      <c r="BM314" s="49">
        <v>100</v>
      </c>
      <c r="BN314" s="48">
        <v>6</v>
      </c>
    </row>
    <row r="315" spans="1:66" ht="15">
      <c r="A315" s="65" t="s">
        <v>363</v>
      </c>
      <c r="B315" s="65" t="s">
        <v>363</v>
      </c>
      <c r="C315" s="66" t="s">
        <v>4031</v>
      </c>
      <c r="D315" s="67">
        <v>10</v>
      </c>
      <c r="E315" s="66" t="s">
        <v>136</v>
      </c>
      <c r="F315" s="69">
        <v>20.560000000000002</v>
      </c>
      <c r="G315" s="66"/>
      <c r="H315" s="70"/>
      <c r="I315" s="71"/>
      <c r="J315" s="71"/>
      <c r="K315" s="34" t="s">
        <v>65</v>
      </c>
      <c r="L315" s="72">
        <v>315</v>
      </c>
      <c r="M315" s="72"/>
      <c r="N315" s="73"/>
      <c r="O315" s="87" t="s">
        <v>197</v>
      </c>
      <c r="P315" s="90">
        <v>43691.98332175926</v>
      </c>
      <c r="Q315" s="87" t="s">
        <v>509</v>
      </c>
      <c r="R315" s="92" t="s">
        <v>613</v>
      </c>
      <c r="S315" s="87" t="s">
        <v>647</v>
      </c>
      <c r="T315" s="87"/>
      <c r="U315" s="87"/>
      <c r="V315" s="92" t="s">
        <v>794</v>
      </c>
      <c r="W315" s="90">
        <v>43691.98332175926</v>
      </c>
      <c r="X315" s="96">
        <v>43691</v>
      </c>
      <c r="Y315" s="99" t="s">
        <v>1019</v>
      </c>
      <c r="Z315" s="92" t="s">
        <v>1265</v>
      </c>
      <c r="AA315" s="87"/>
      <c r="AB315" s="87"/>
      <c r="AC315" s="99" t="s">
        <v>1511</v>
      </c>
      <c r="AD315" s="87"/>
      <c r="AE315" s="87" t="b">
        <v>0</v>
      </c>
      <c r="AF315" s="87">
        <v>2</v>
      </c>
      <c r="AG315" s="99" t="s">
        <v>1564</v>
      </c>
      <c r="AH315" s="87" t="b">
        <v>0</v>
      </c>
      <c r="AI315" s="87" t="s">
        <v>1597</v>
      </c>
      <c r="AJ315" s="87"/>
      <c r="AK315" s="99" t="s">
        <v>1564</v>
      </c>
      <c r="AL315" s="87" t="b">
        <v>0</v>
      </c>
      <c r="AM315" s="87">
        <v>1</v>
      </c>
      <c r="AN315" s="99" t="s">
        <v>1564</v>
      </c>
      <c r="AO315" s="87" t="s">
        <v>1607</v>
      </c>
      <c r="AP315" s="87" t="b">
        <v>0</v>
      </c>
      <c r="AQ315" s="99" t="s">
        <v>1511</v>
      </c>
      <c r="AR315" s="87" t="s">
        <v>197</v>
      </c>
      <c r="AS315" s="87">
        <v>0</v>
      </c>
      <c r="AT315" s="87">
        <v>0</v>
      </c>
      <c r="AU315" s="87"/>
      <c r="AV315" s="87"/>
      <c r="AW315" s="87"/>
      <c r="AX315" s="87"/>
      <c r="AY315" s="87"/>
      <c r="AZ315" s="87"/>
      <c r="BA315" s="87"/>
      <c r="BB315" s="87"/>
      <c r="BC315">
        <v>12</v>
      </c>
      <c r="BD315" s="86" t="str">
        <f>REPLACE(INDEX(GroupVertices[Group],MATCH(Edges[[#This Row],[Vertex 1]],GroupVertices[Vertex],0)),1,1,"")</f>
        <v>4</v>
      </c>
      <c r="BE315" s="86" t="str">
        <f>REPLACE(INDEX(GroupVertices[Group],MATCH(Edges[[#This Row],[Vertex 2]],GroupVertices[Vertex],0)),1,1,"")</f>
        <v>4</v>
      </c>
      <c r="BF315" s="48">
        <v>0</v>
      </c>
      <c r="BG315" s="49">
        <v>0</v>
      </c>
      <c r="BH315" s="48">
        <v>0</v>
      </c>
      <c r="BI315" s="49">
        <v>0</v>
      </c>
      <c r="BJ315" s="48">
        <v>0</v>
      </c>
      <c r="BK315" s="49">
        <v>0</v>
      </c>
      <c r="BL315" s="48">
        <v>3</v>
      </c>
      <c r="BM315" s="49">
        <v>100</v>
      </c>
      <c r="BN315" s="48">
        <v>3</v>
      </c>
    </row>
    <row r="316" spans="1:66" ht="15">
      <c r="A316" s="65" t="s">
        <v>363</v>
      </c>
      <c r="B316" s="65" t="s">
        <v>363</v>
      </c>
      <c r="C316" s="66" t="s">
        <v>4031</v>
      </c>
      <c r="D316" s="67">
        <v>10</v>
      </c>
      <c r="E316" s="66" t="s">
        <v>136</v>
      </c>
      <c r="F316" s="69">
        <v>20.560000000000002</v>
      </c>
      <c r="G316" s="66"/>
      <c r="H316" s="70"/>
      <c r="I316" s="71"/>
      <c r="J316" s="71"/>
      <c r="K316" s="34" t="s">
        <v>65</v>
      </c>
      <c r="L316" s="72">
        <v>316</v>
      </c>
      <c r="M316" s="72"/>
      <c r="N316" s="73"/>
      <c r="O316" s="87" t="s">
        <v>197</v>
      </c>
      <c r="P316" s="90">
        <v>43692.233564814815</v>
      </c>
      <c r="Q316" s="87" t="s">
        <v>510</v>
      </c>
      <c r="R316" s="92" t="s">
        <v>614</v>
      </c>
      <c r="S316" s="87" t="s">
        <v>647</v>
      </c>
      <c r="T316" s="87"/>
      <c r="U316" s="87"/>
      <c r="V316" s="92" t="s">
        <v>794</v>
      </c>
      <c r="W316" s="90">
        <v>43692.233564814815</v>
      </c>
      <c r="X316" s="96">
        <v>43692</v>
      </c>
      <c r="Y316" s="99" t="s">
        <v>1020</v>
      </c>
      <c r="Z316" s="92" t="s">
        <v>1266</v>
      </c>
      <c r="AA316" s="87"/>
      <c r="AB316" s="87"/>
      <c r="AC316" s="99" t="s">
        <v>1512</v>
      </c>
      <c r="AD316" s="87"/>
      <c r="AE316" s="87" t="b">
        <v>0</v>
      </c>
      <c r="AF316" s="87">
        <v>2</v>
      </c>
      <c r="AG316" s="99" t="s">
        <v>1564</v>
      </c>
      <c r="AH316" s="87" t="b">
        <v>0</v>
      </c>
      <c r="AI316" s="87" t="s">
        <v>1597</v>
      </c>
      <c r="AJ316" s="87"/>
      <c r="AK316" s="99" t="s">
        <v>1564</v>
      </c>
      <c r="AL316" s="87" t="b">
        <v>0</v>
      </c>
      <c r="AM316" s="87">
        <v>1</v>
      </c>
      <c r="AN316" s="99" t="s">
        <v>1564</v>
      </c>
      <c r="AO316" s="87" t="s">
        <v>1607</v>
      </c>
      <c r="AP316" s="87" t="b">
        <v>0</v>
      </c>
      <c r="AQ316" s="99" t="s">
        <v>1512</v>
      </c>
      <c r="AR316" s="87" t="s">
        <v>197</v>
      </c>
      <c r="AS316" s="87">
        <v>0</v>
      </c>
      <c r="AT316" s="87">
        <v>0</v>
      </c>
      <c r="AU316" s="87"/>
      <c r="AV316" s="87"/>
      <c r="AW316" s="87"/>
      <c r="AX316" s="87"/>
      <c r="AY316" s="87"/>
      <c r="AZ316" s="87"/>
      <c r="BA316" s="87"/>
      <c r="BB316" s="87"/>
      <c r="BC316">
        <v>12</v>
      </c>
      <c r="BD316" s="86" t="str">
        <f>REPLACE(INDEX(GroupVertices[Group],MATCH(Edges[[#This Row],[Vertex 1]],GroupVertices[Vertex],0)),1,1,"")</f>
        <v>4</v>
      </c>
      <c r="BE316" s="86" t="str">
        <f>REPLACE(INDEX(GroupVertices[Group],MATCH(Edges[[#This Row],[Vertex 2]],GroupVertices[Vertex],0)),1,1,"")</f>
        <v>4</v>
      </c>
      <c r="BF316" s="48">
        <v>0</v>
      </c>
      <c r="BG316" s="49">
        <v>0</v>
      </c>
      <c r="BH316" s="48">
        <v>0</v>
      </c>
      <c r="BI316" s="49">
        <v>0</v>
      </c>
      <c r="BJ316" s="48">
        <v>0</v>
      </c>
      <c r="BK316" s="49">
        <v>0</v>
      </c>
      <c r="BL316" s="48">
        <v>6</v>
      </c>
      <c r="BM316" s="49">
        <v>100</v>
      </c>
      <c r="BN316" s="48">
        <v>6</v>
      </c>
    </row>
    <row r="317" spans="1:66" ht="15">
      <c r="A317" s="65" t="s">
        <v>363</v>
      </c>
      <c r="B317" s="65" t="s">
        <v>363</v>
      </c>
      <c r="C317" s="66" t="s">
        <v>4031</v>
      </c>
      <c r="D317" s="67">
        <v>10</v>
      </c>
      <c r="E317" s="66" t="s">
        <v>136</v>
      </c>
      <c r="F317" s="69">
        <v>20.560000000000002</v>
      </c>
      <c r="G317" s="66"/>
      <c r="H317" s="70"/>
      <c r="I317" s="71"/>
      <c r="J317" s="71"/>
      <c r="K317" s="34" t="s">
        <v>65</v>
      </c>
      <c r="L317" s="72">
        <v>317</v>
      </c>
      <c r="M317" s="72"/>
      <c r="N317" s="73"/>
      <c r="O317" s="87" t="s">
        <v>197</v>
      </c>
      <c r="P317" s="90">
        <v>43692.28019675926</v>
      </c>
      <c r="Q317" s="87" t="s">
        <v>511</v>
      </c>
      <c r="R317" s="92" t="s">
        <v>612</v>
      </c>
      <c r="S317" s="87" t="s">
        <v>647</v>
      </c>
      <c r="T317" s="87"/>
      <c r="U317" s="87"/>
      <c r="V317" s="92" t="s">
        <v>794</v>
      </c>
      <c r="W317" s="90">
        <v>43692.28019675926</v>
      </c>
      <c r="X317" s="96">
        <v>43692</v>
      </c>
      <c r="Y317" s="99" t="s">
        <v>1021</v>
      </c>
      <c r="Z317" s="92" t="s">
        <v>1267</v>
      </c>
      <c r="AA317" s="87"/>
      <c r="AB317" s="87"/>
      <c r="AC317" s="99" t="s">
        <v>1513</v>
      </c>
      <c r="AD317" s="87"/>
      <c r="AE317" s="87" t="b">
        <v>0</v>
      </c>
      <c r="AF317" s="87">
        <v>5</v>
      </c>
      <c r="AG317" s="99" t="s">
        <v>1564</v>
      </c>
      <c r="AH317" s="87" t="b">
        <v>0</v>
      </c>
      <c r="AI317" s="87" t="s">
        <v>1597</v>
      </c>
      <c r="AJ317" s="87"/>
      <c r="AK317" s="99" t="s">
        <v>1564</v>
      </c>
      <c r="AL317" s="87" t="b">
        <v>0</v>
      </c>
      <c r="AM317" s="87">
        <v>2</v>
      </c>
      <c r="AN317" s="99" t="s">
        <v>1564</v>
      </c>
      <c r="AO317" s="87" t="s">
        <v>1607</v>
      </c>
      <c r="AP317" s="87" t="b">
        <v>0</v>
      </c>
      <c r="AQ317" s="99" t="s">
        <v>1513</v>
      </c>
      <c r="AR317" s="87" t="s">
        <v>197</v>
      </c>
      <c r="AS317" s="87">
        <v>0</v>
      </c>
      <c r="AT317" s="87">
        <v>0</v>
      </c>
      <c r="AU317" s="87"/>
      <c r="AV317" s="87"/>
      <c r="AW317" s="87"/>
      <c r="AX317" s="87"/>
      <c r="AY317" s="87"/>
      <c r="AZ317" s="87"/>
      <c r="BA317" s="87"/>
      <c r="BB317" s="87"/>
      <c r="BC317">
        <v>12</v>
      </c>
      <c r="BD317" s="86" t="str">
        <f>REPLACE(INDEX(GroupVertices[Group],MATCH(Edges[[#This Row],[Vertex 1]],GroupVertices[Vertex],0)),1,1,"")</f>
        <v>4</v>
      </c>
      <c r="BE317" s="86" t="str">
        <f>REPLACE(INDEX(GroupVertices[Group],MATCH(Edges[[#This Row],[Vertex 2]],GroupVertices[Vertex],0)),1,1,"")</f>
        <v>4</v>
      </c>
      <c r="BF317" s="48">
        <v>0</v>
      </c>
      <c r="BG317" s="49">
        <v>0</v>
      </c>
      <c r="BH317" s="48">
        <v>0</v>
      </c>
      <c r="BI317" s="49">
        <v>0</v>
      </c>
      <c r="BJ317" s="48">
        <v>0</v>
      </c>
      <c r="BK317" s="49">
        <v>0</v>
      </c>
      <c r="BL317" s="48">
        <v>6</v>
      </c>
      <c r="BM317" s="49">
        <v>100</v>
      </c>
      <c r="BN317" s="48">
        <v>6</v>
      </c>
    </row>
    <row r="318" spans="1:66" ht="15">
      <c r="A318" s="65" t="s">
        <v>363</v>
      </c>
      <c r="B318" s="65" t="s">
        <v>363</v>
      </c>
      <c r="C318" s="66" t="s">
        <v>4031</v>
      </c>
      <c r="D318" s="67">
        <v>10</v>
      </c>
      <c r="E318" s="66" t="s">
        <v>136</v>
      </c>
      <c r="F318" s="69">
        <v>20.560000000000002</v>
      </c>
      <c r="G318" s="66"/>
      <c r="H318" s="70"/>
      <c r="I318" s="71"/>
      <c r="J318" s="71"/>
      <c r="K318" s="34" t="s">
        <v>65</v>
      </c>
      <c r="L318" s="72">
        <v>318</v>
      </c>
      <c r="M318" s="72"/>
      <c r="N318" s="73"/>
      <c r="O318" s="87" t="s">
        <v>197</v>
      </c>
      <c r="P318" s="90">
        <v>43693.43923611111</v>
      </c>
      <c r="Q318" s="87" t="s">
        <v>589</v>
      </c>
      <c r="R318" s="92" t="s">
        <v>641</v>
      </c>
      <c r="S318" s="87" t="s">
        <v>647</v>
      </c>
      <c r="T318" s="87"/>
      <c r="U318" s="87"/>
      <c r="V318" s="92" t="s">
        <v>794</v>
      </c>
      <c r="W318" s="90">
        <v>43693.43923611111</v>
      </c>
      <c r="X318" s="96">
        <v>43693</v>
      </c>
      <c r="Y318" s="99" t="s">
        <v>1022</v>
      </c>
      <c r="Z318" s="92" t="s">
        <v>1268</v>
      </c>
      <c r="AA318" s="87"/>
      <c r="AB318" s="87"/>
      <c r="AC318" s="99" t="s">
        <v>1514</v>
      </c>
      <c r="AD318" s="87"/>
      <c r="AE318" s="87" t="b">
        <v>0</v>
      </c>
      <c r="AF318" s="87">
        <v>8</v>
      </c>
      <c r="AG318" s="99" t="s">
        <v>1564</v>
      </c>
      <c r="AH318" s="87" t="b">
        <v>0</v>
      </c>
      <c r="AI318" s="87" t="s">
        <v>1597</v>
      </c>
      <c r="AJ318" s="87"/>
      <c r="AK318" s="99" t="s">
        <v>1564</v>
      </c>
      <c r="AL318" s="87" t="b">
        <v>0</v>
      </c>
      <c r="AM318" s="87">
        <v>3</v>
      </c>
      <c r="AN318" s="99" t="s">
        <v>1564</v>
      </c>
      <c r="AO318" s="87" t="s">
        <v>1607</v>
      </c>
      <c r="AP318" s="87" t="b">
        <v>0</v>
      </c>
      <c r="AQ318" s="99" t="s">
        <v>1514</v>
      </c>
      <c r="AR318" s="87" t="s">
        <v>197</v>
      </c>
      <c r="AS318" s="87">
        <v>0</v>
      </c>
      <c r="AT318" s="87">
        <v>0</v>
      </c>
      <c r="AU318" s="87"/>
      <c r="AV318" s="87"/>
      <c r="AW318" s="87"/>
      <c r="AX318" s="87"/>
      <c r="AY318" s="87"/>
      <c r="AZ318" s="87"/>
      <c r="BA318" s="87"/>
      <c r="BB318" s="87"/>
      <c r="BC318">
        <v>12</v>
      </c>
      <c r="BD318" s="86" t="str">
        <f>REPLACE(INDEX(GroupVertices[Group],MATCH(Edges[[#This Row],[Vertex 1]],GroupVertices[Vertex],0)),1,1,"")</f>
        <v>4</v>
      </c>
      <c r="BE318" s="86" t="str">
        <f>REPLACE(INDEX(GroupVertices[Group],MATCH(Edges[[#This Row],[Vertex 2]],GroupVertices[Vertex],0)),1,1,"")</f>
        <v>4</v>
      </c>
      <c r="BF318" s="48">
        <v>0</v>
      </c>
      <c r="BG318" s="49">
        <v>0</v>
      </c>
      <c r="BH318" s="48">
        <v>0</v>
      </c>
      <c r="BI318" s="49">
        <v>0</v>
      </c>
      <c r="BJ318" s="48">
        <v>0</v>
      </c>
      <c r="BK318" s="49">
        <v>0</v>
      </c>
      <c r="BL318" s="48">
        <v>6</v>
      </c>
      <c r="BM318" s="49">
        <v>100</v>
      </c>
      <c r="BN318" s="48">
        <v>6</v>
      </c>
    </row>
    <row r="319" spans="1:66" ht="15">
      <c r="A319" s="65" t="s">
        <v>363</v>
      </c>
      <c r="B319" s="65" t="s">
        <v>363</v>
      </c>
      <c r="C319" s="66" t="s">
        <v>4031</v>
      </c>
      <c r="D319" s="67">
        <v>10</v>
      </c>
      <c r="E319" s="66" t="s">
        <v>136</v>
      </c>
      <c r="F319" s="69">
        <v>20.560000000000002</v>
      </c>
      <c r="G319" s="66"/>
      <c r="H319" s="70"/>
      <c r="I319" s="71"/>
      <c r="J319" s="71"/>
      <c r="K319" s="34" t="s">
        <v>65</v>
      </c>
      <c r="L319" s="72">
        <v>319</v>
      </c>
      <c r="M319" s="72"/>
      <c r="N319" s="73"/>
      <c r="O319" s="87" t="s">
        <v>197</v>
      </c>
      <c r="P319" s="90">
        <v>43693.47896990741</v>
      </c>
      <c r="Q319" s="87" t="s">
        <v>591</v>
      </c>
      <c r="R319" s="92" t="s">
        <v>635</v>
      </c>
      <c r="S319" s="87" t="s">
        <v>647</v>
      </c>
      <c r="T319" s="87"/>
      <c r="U319" s="87"/>
      <c r="V319" s="92" t="s">
        <v>794</v>
      </c>
      <c r="W319" s="90">
        <v>43693.47896990741</v>
      </c>
      <c r="X319" s="96">
        <v>43693</v>
      </c>
      <c r="Y319" s="99" t="s">
        <v>1023</v>
      </c>
      <c r="Z319" s="92" t="s">
        <v>1269</v>
      </c>
      <c r="AA319" s="87"/>
      <c r="AB319" s="87"/>
      <c r="AC319" s="99" t="s">
        <v>1515</v>
      </c>
      <c r="AD319" s="87"/>
      <c r="AE319" s="87" t="b">
        <v>0</v>
      </c>
      <c r="AF319" s="87">
        <v>7</v>
      </c>
      <c r="AG319" s="99" t="s">
        <v>1564</v>
      </c>
      <c r="AH319" s="87" t="b">
        <v>0</v>
      </c>
      <c r="AI319" s="87" t="s">
        <v>1597</v>
      </c>
      <c r="AJ319" s="87"/>
      <c r="AK319" s="99" t="s">
        <v>1564</v>
      </c>
      <c r="AL319" s="87" t="b">
        <v>0</v>
      </c>
      <c r="AM319" s="87">
        <v>3</v>
      </c>
      <c r="AN319" s="99" t="s">
        <v>1564</v>
      </c>
      <c r="AO319" s="87" t="s">
        <v>1607</v>
      </c>
      <c r="AP319" s="87" t="b">
        <v>0</v>
      </c>
      <c r="AQ319" s="99" t="s">
        <v>1515</v>
      </c>
      <c r="AR319" s="87" t="s">
        <v>197</v>
      </c>
      <c r="AS319" s="87">
        <v>0</v>
      </c>
      <c r="AT319" s="87">
        <v>0</v>
      </c>
      <c r="AU319" s="87"/>
      <c r="AV319" s="87"/>
      <c r="AW319" s="87"/>
      <c r="AX319" s="87"/>
      <c r="AY319" s="87"/>
      <c r="AZ319" s="87"/>
      <c r="BA319" s="87"/>
      <c r="BB319" s="87"/>
      <c r="BC319">
        <v>12</v>
      </c>
      <c r="BD319" s="86" t="str">
        <f>REPLACE(INDEX(GroupVertices[Group],MATCH(Edges[[#This Row],[Vertex 1]],GroupVertices[Vertex],0)),1,1,"")</f>
        <v>4</v>
      </c>
      <c r="BE319" s="86" t="str">
        <f>REPLACE(INDEX(GroupVertices[Group],MATCH(Edges[[#This Row],[Vertex 2]],GroupVertices[Vertex],0)),1,1,"")</f>
        <v>4</v>
      </c>
      <c r="BF319" s="48">
        <v>0</v>
      </c>
      <c r="BG319" s="49">
        <v>0</v>
      </c>
      <c r="BH319" s="48">
        <v>0</v>
      </c>
      <c r="BI319" s="49">
        <v>0</v>
      </c>
      <c r="BJ319" s="48">
        <v>0</v>
      </c>
      <c r="BK319" s="49">
        <v>0</v>
      </c>
      <c r="BL319" s="48">
        <v>7</v>
      </c>
      <c r="BM319" s="49">
        <v>100</v>
      </c>
      <c r="BN319" s="48">
        <v>7</v>
      </c>
    </row>
    <row r="320" spans="1:66" ht="15">
      <c r="A320" s="65" t="s">
        <v>363</v>
      </c>
      <c r="B320" s="65" t="s">
        <v>363</v>
      </c>
      <c r="C320" s="66" t="s">
        <v>4031</v>
      </c>
      <c r="D320" s="67">
        <v>10</v>
      </c>
      <c r="E320" s="66" t="s">
        <v>136</v>
      </c>
      <c r="F320" s="69">
        <v>20.560000000000002</v>
      </c>
      <c r="G320" s="66"/>
      <c r="H320" s="70"/>
      <c r="I320" s="71"/>
      <c r="J320" s="71"/>
      <c r="K320" s="34" t="s">
        <v>65</v>
      </c>
      <c r="L320" s="72">
        <v>320</v>
      </c>
      <c r="M320" s="72"/>
      <c r="N320" s="73"/>
      <c r="O320" s="87" t="s">
        <v>197</v>
      </c>
      <c r="P320" s="90">
        <v>43693.70979166667</v>
      </c>
      <c r="Q320" s="87" t="s">
        <v>512</v>
      </c>
      <c r="R320" s="92" t="s">
        <v>615</v>
      </c>
      <c r="S320" s="87" t="s">
        <v>647</v>
      </c>
      <c r="T320" s="87"/>
      <c r="U320" s="87"/>
      <c r="V320" s="92" t="s">
        <v>794</v>
      </c>
      <c r="W320" s="90">
        <v>43693.70979166667</v>
      </c>
      <c r="X320" s="96">
        <v>43693</v>
      </c>
      <c r="Y320" s="99" t="s">
        <v>1024</v>
      </c>
      <c r="Z320" s="92" t="s">
        <v>1270</v>
      </c>
      <c r="AA320" s="87"/>
      <c r="AB320" s="87"/>
      <c r="AC320" s="99" t="s">
        <v>1516</v>
      </c>
      <c r="AD320" s="87"/>
      <c r="AE320" s="87" t="b">
        <v>0</v>
      </c>
      <c r="AF320" s="87">
        <v>4</v>
      </c>
      <c r="AG320" s="99" t="s">
        <v>1564</v>
      </c>
      <c r="AH320" s="87" t="b">
        <v>0</v>
      </c>
      <c r="AI320" s="87" t="s">
        <v>1602</v>
      </c>
      <c r="AJ320" s="87"/>
      <c r="AK320" s="99" t="s">
        <v>1564</v>
      </c>
      <c r="AL320" s="87" t="b">
        <v>0</v>
      </c>
      <c r="AM320" s="87">
        <v>3</v>
      </c>
      <c r="AN320" s="99" t="s">
        <v>1564</v>
      </c>
      <c r="AO320" s="87" t="s">
        <v>1607</v>
      </c>
      <c r="AP320" s="87" t="b">
        <v>0</v>
      </c>
      <c r="AQ320" s="99" t="s">
        <v>1516</v>
      </c>
      <c r="AR320" s="87" t="s">
        <v>197</v>
      </c>
      <c r="AS320" s="87">
        <v>0</v>
      </c>
      <c r="AT320" s="87">
        <v>0</v>
      </c>
      <c r="AU320" s="87"/>
      <c r="AV320" s="87"/>
      <c r="AW320" s="87"/>
      <c r="AX320" s="87"/>
      <c r="AY320" s="87"/>
      <c r="AZ320" s="87"/>
      <c r="BA320" s="87"/>
      <c r="BB320" s="87"/>
      <c r="BC320">
        <v>12</v>
      </c>
      <c r="BD320" s="86" t="str">
        <f>REPLACE(INDEX(GroupVertices[Group],MATCH(Edges[[#This Row],[Vertex 1]],GroupVertices[Vertex],0)),1,1,"")</f>
        <v>4</v>
      </c>
      <c r="BE320" s="86" t="str">
        <f>REPLACE(INDEX(GroupVertices[Group],MATCH(Edges[[#This Row],[Vertex 2]],GroupVertices[Vertex],0)),1,1,"")</f>
        <v>4</v>
      </c>
      <c r="BF320" s="48">
        <v>0</v>
      </c>
      <c r="BG320" s="49">
        <v>0</v>
      </c>
      <c r="BH320" s="48">
        <v>0</v>
      </c>
      <c r="BI320" s="49">
        <v>0</v>
      </c>
      <c r="BJ320" s="48">
        <v>0</v>
      </c>
      <c r="BK320" s="49">
        <v>0</v>
      </c>
      <c r="BL320" s="48">
        <v>6</v>
      </c>
      <c r="BM320" s="49">
        <v>100</v>
      </c>
      <c r="BN320" s="48">
        <v>6</v>
      </c>
    </row>
    <row r="321" spans="1:66" ht="15">
      <c r="A321" s="65" t="s">
        <v>363</v>
      </c>
      <c r="B321" s="65" t="s">
        <v>363</v>
      </c>
      <c r="C321" s="66" t="s">
        <v>4031</v>
      </c>
      <c r="D321" s="67">
        <v>10</v>
      </c>
      <c r="E321" s="66" t="s">
        <v>136</v>
      </c>
      <c r="F321" s="69">
        <v>20.560000000000002</v>
      </c>
      <c r="G321" s="66"/>
      <c r="H321" s="70"/>
      <c r="I321" s="71"/>
      <c r="J321" s="71"/>
      <c r="K321" s="34" t="s">
        <v>65</v>
      </c>
      <c r="L321" s="72">
        <v>321</v>
      </c>
      <c r="M321" s="72"/>
      <c r="N321" s="73"/>
      <c r="O321" s="87" t="s">
        <v>197</v>
      </c>
      <c r="P321" s="90">
        <v>43694.25546296296</v>
      </c>
      <c r="Q321" s="87" t="s">
        <v>592</v>
      </c>
      <c r="R321" s="92" t="s">
        <v>636</v>
      </c>
      <c r="S321" s="87" t="s">
        <v>647</v>
      </c>
      <c r="T321" s="87"/>
      <c r="U321" s="87"/>
      <c r="V321" s="92" t="s">
        <v>794</v>
      </c>
      <c r="W321" s="90">
        <v>43694.25546296296</v>
      </c>
      <c r="X321" s="96">
        <v>43694</v>
      </c>
      <c r="Y321" s="99" t="s">
        <v>1025</v>
      </c>
      <c r="Z321" s="92" t="s">
        <v>1271</v>
      </c>
      <c r="AA321" s="87"/>
      <c r="AB321" s="87"/>
      <c r="AC321" s="99" t="s">
        <v>1517</v>
      </c>
      <c r="AD321" s="87"/>
      <c r="AE321" s="87" t="b">
        <v>0</v>
      </c>
      <c r="AF321" s="87">
        <v>2</v>
      </c>
      <c r="AG321" s="99" t="s">
        <v>1564</v>
      </c>
      <c r="AH321" s="87" t="b">
        <v>0</v>
      </c>
      <c r="AI321" s="87" t="s">
        <v>1597</v>
      </c>
      <c r="AJ321" s="87"/>
      <c r="AK321" s="99" t="s">
        <v>1564</v>
      </c>
      <c r="AL321" s="87" t="b">
        <v>0</v>
      </c>
      <c r="AM321" s="87">
        <v>1</v>
      </c>
      <c r="AN321" s="99" t="s">
        <v>1564</v>
      </c>
      <c r="AO321" s="87" t="s">
        <v>1607</v>
      </c>
      <c r="AP321" s="87" t="b">
        <v>0</v>
      </c>
      <c r="AQ321" s="99" t="s">
        <v>1517</v>
      </c>
      <c r="AR321" s="87" t="s">
        <v>197</v>
      </c>
      <c r="AS321" s="87">
        <v>0</v>
      </c>
      <c r="AT321" s="87">
        <v>0</v>
      </c>
      <c r="AU321" s="87"/>
      <c r="AV321" s="87"/>
      <c r="AW321" s="87"/>
      <c r="AX321" s="87"/>
      <c r="AY321" s="87"/>
      <c r="AZ321" s="87"/>
      <c r="BA321" s="87"/>
      <c r="BB321" s="87"/>
      <c r="BC321">
        <v>12</v>
      </c>
      <c r="BD321" s="86" t="str">
        <f>REPLACE(INDEX(GroupVertices[Group],MATCH(Edges[[#This Row],[Vertex 1]],GroupVertices[Vertex],0)),1,1,"")</f>
        <v>4</v>
      </c>
      <c r="BE321" s="86" t="str">
        <f>REPLACE(INDEX(GroupVertices[Group],MATCH(Edges[[#This Row],[Vertex 2]],GroupVertices[Vertex],0)),1,1,"")</f>
        <v>4</v>
      </c>
      <c r="BF321" s="48">
        <v>0</v>
      </c>
      <c r="BG321" s="49">
        <v>0</v>
      </c>
      <c r="BH321" s="48">
        <v>0</v>
      </c>
      <c r="BI321" s="49">
        <v>0</v>
      </c>
      <c r="BJ321" s="48">
        <v>0</v>
      </c>
      <c r="BK321" s="49">
        <v>0</v>
      </c>
      <c r="BL321" s="48">
        <v>5</v>
      </c>
      <c r="BM321" s="49">
        <v>100</v>
      </c>
      <c r="BN321" s="48">
        <v>5</v>
      </c>
    </row>
    <row r="322" spans="1:66" ht="15">
      <c r="A322" s="65" t="s">
        <v>363</v>
      </c>
      <c r="B322" s="65" t="s">
        <v>363</v>
      </c>
      <c r="C322" s="66" t="s">
        <v>4031</v>
      </c>
      <c r="D322" s="67">
        <v>10</v>
      </c>
      <c r="E322" s="66" t="s">
        <v>136</v>
      </c>
      <c r="F322" s="69">
        <v>20.560000000000002</v>
      </c>
      <c r="G322" s="66"/>
      <c r="H322" s="70"/>
      <c r="I322" s="71"/>
      <c r="J322" s="71"/>
      <c r="K322" s="34" t="s">
        <v>65</v>
      </c>
      <c r="L322" s="72">
        <v>322</v>
      </c>
      <c r="M322" s="72"/>
      <c r="N322" s="73"/>
      <c r="O322" s="87" t="s">
        <v>197</v>
      </c>
      <c r="P322" s="90">
        <v>43694.30899305556</v>
      </c>
      <c r="Q322" s="87" t="s">
        <v>516</v>
      </c>
      <c r="R322" s="92" t="s">
        <v>617</v>
      </c>
      <c r="S322" s="87" t="s">
        <v>647</v>
      </c>
      <c r="T322" s="87"/>
      <c r="U322" s="87"/>
      <c r="V322" s="92" t="s">
        <v>794</v>
      </c>
      <c r="W322" s="90">
        <v>43694.30899305556</v>
      </c>
      <c r="X322" s="96">
        <v>43694</v>
      </c>
      <c r="Y322" s="99" t="s">
        <v>1026</v>
      </c>
      <c r="Z322" s="92" t="s">
        <v>1272</v>
      </c>
      <c r="AA322" s="87"/>
      <c r="AB322" s="87"/>
      <c r="AC322" s="99" t="s">
        <v>1518</v>
      </c>
      <c r="AD322" s="87"/>
      <c r="AE322" s="87" t="b">
        <v>0</v>
      </c>
      <c r="AF322" s="87">
        <v>3</v>
      </c>
      <c r="AG322" s="99" t="s">
        <v>1564</v>
      </c>
      <c r="AH322" s="87" t="b">
        <v>0</v>
      </c>
      <c r="AI322" s="87" t="s">
        <v>1597</v>
      </c>
      <c r="AJ322" s="87"/>
      <c r="AK322" s="99" t="s">
        <v>1564</v>
      </c>
      <c r="AL322" s="87" t="b">
        <v>0</v>
      </c>
      <c r="AM322" s="87">
        <v>2</v>
      </c>
      <c r="AN322" s="99" t="s">
        <v>1564</v>
      </c>
      <c r="AO322" s="87" t="s">
        <v>1607</v>
      </c>
      <c r="AP322" s="87" t="b">
        <v>0</v>
      </c>
      <c r="AQ322" s="99" t="s">
        <v>1518</v>
      </c>
      <c r="AR322" s="87" t="s">
        <v>197</v>
      </c>
      <c r="AS322" s="87">
        <v>0</v>
      </c>
      <c r="AT322" s="87">
        <v>0</v>
      </c>
      <c r="AU322" s="87"/>
      <c r="AV322" s="87"/>
      <c r="AW322" s="87"/>
      <c r="AX322" s="87"/>
      <c r="AY322" s="87"/>
      <c r="AZ322" s="87"/>
      <c r="BA322" s="87"/>
      <c r="BB322" s="87"/>
      <c r="BC322">
        <v>12</v>
      </c>
      <c r="BD322" s="86" t="str">
        <f>REPLACE(INDEX(GroupVertices[Group],MATCH(Edges[[#This Row],[Vertex 1]],GroupVertices[Vertex],0)),1,1,"")</f>
        <v>4</v>
      </c>
      <c r="BE322" s="86" t="str">
        <f>REPLACE(INDEX(GroupVertices[Group],MATCH(Edges[[#This Row],[Vertex 2]],GroupVertices[Vertex],0)),1,1,"")</f>
        <v>4</v>
      </c>
      <c r="BF322" s="48">
        <v>0</v>
      </c>
      <c r="BG322" s="49">
        <v>0</v>
      </c>
      <c r="BH322" s="48">
        <v>0</v>
      </c>
      <c r="BI322" s="49">
        <v>0</v>
      </c>
      <c r="BJ322" s="48">
        <v>0</v>
      </c>
      <c r="BK322" s="49">
        <v>0</v>
      </c>
      <c r="BL322" s="48">
        <v>8</v>
      </c>
      <c r="BM322" s="49">
        <v>100</v>
      </c>
      <c r="BN322" s="48">
        <v>8</v>
      </c>
    </row>
    <row r="323" spans="1:66" ht="15">
      <c r="A323" s="65" t="s">
        <v>363</v>
      </c>
      <c r="B323" s="65" t="s">
        <v>363</v>
      </c>
      <c r="C323" s="66" t="s">
        <v>4031</v>
      </c>
      <c r="D323" s="67">
        <v>10</v>
      </c>
      <c r="E323" s="66" t="s">
        <v>136</v>
      </c>
      <c r="F323" s="69">
        <v>20.560000000000002</v>
      </c>
      <c r="G323" s="66"/>
      <c r="H323" s="70"/>
      <c r="I323" s="71"/>
      <c r="J323" s="71"/>
      <c r="K323" s="34" t="s">
        <v>65</v>
      </c>
      <c r="L323" s="72">
        <v>323</v>
      </c>
      <c r="M323" s="72"/>
      <c r="N323" s="73"/>
      <c r="O323" s="87" t="s">
        <v>197</v>
      </c>
      <c r="P323" s="90">
        <v>43694.4184375</v>
      </c>
      <c r="Q323" s="87" t="s">
        <v>517</v>
      </c>
      <c r="R323" s="92" t="s">
        <v>618</v>
      </c>
      <c r="S323" s="87" t="s">
        <v>647</v>
      </c>
      <c r="T323" s="87"/>
      <c r="U323" s="87"/>
      <c r="V323" s="92" t="s">
        <v>794</v>
      </c>
      <c r="W323" s="90">
        <v>43694.4184375</v>
      </c>
      <c r="X323" s="96">
        <v>43694</v>
      </c>
      <c r="Y323" s="99" t="s">
        <v>1027</v>
      </c>
      <c r="Z323" s="92" t="s">
        <v>1273</v>
      </c>
      <c r="AA323" s="87"/>
      <c r="AB323" s="87"/>
      <c r="AC323" s="99" t="s">
        <v>1519</v>
      </c>
      <c r="AD323" s="87"/>
      <c r="AE323" s="87" t="b">
        <v>0</v>
      </c>
      <c r="AF323" s="87">
        <v>9</v>
      </c>
      <c r="AG323" s="99" t="s">
        <v>1564</v>
      </c>
      <c r="AH323" s="87" t="b">
        <v>0</v>
      </c>
      <c r="AI323" s="87" t="s">
        <v>1597</v>
      </c>
      <c r="AJ323" s="87"/>
      <c r="AK323" s="99" t="s">
        <v>1564</v>
      </c>
      <c r="AL323" s="87" t="b">
        <v>0</v>
      </c>
      <c r="AM323" s="87">
        <v>5</v>
      </c>
      <c r="AN323" s="99" t="s">
        <v>1564</v>
      </c>
      <c r="AO323" s="87" t="s">
        <v>1607</v>
      </c>
      <c r="AP323" s="87" t="b">
        <v>0</v>
      </c>
      <c r="AQ323" s="99" t="s">
        <v>1519</v>
      </c>
      <c r="AR323" s="87" t="s">
        <v>197</v>
      </c>
      <c r="AS323" s="87">
        <v>0</v>
      </c>
      <c r="AT323" s="87">
        <v>0</v>
      </c>
      <c r="AU323" s="87"/>
      <c r="AV323" s="87"/>
      <c r="AW323" s="87"/>
      <c r="AX323" s="87"/>
      <c r="AY323" s="87"/>
      <c r="AZ323" s="87"/>
      <c r="BA323" s="87"/>
      <c r="BB323" s="87"/>
      <c r="BC323">
        <v>12</v>
      </c>
      <c r="BD323" s="86" t="str">
        <f>REPLACE(INDEX(GroupVertices[Group],MATCH(Edges[[#This Row],[Vertex 1]],GroupVertices[Vertex],0)),1,1,"")</f>
        <v>4</v>
      </c>
      <c r="BE323" s="86" t="str">
        <f>REPLACE(INDEX(GroupVertices[Group],MATCH(Edges[[#This Row],[Vertex 2]],GroupVertices[Vertex],0)),1,1,"")</f>
        <v>4</v>
      </c>
      <c r="BF323" s="48">
        <v>0</v>
      </c>
      <c r="BG323" s="49">
        <v>0</v>
      </c>
      <c r="BH323" s="48">
        <v>0</v>
      </c>
      <c r="BI323" s="49">
        <v>0</v>
      </c>
      <c r="BJ323" s="48">
        <v>0</v>
      </c>
      <c r="BK323" s="49">
        <v>0</v>
      </c>
      <c r="BL323" s="48">
        <v>6</v>
      </c>
      <c r="BM323" s="49">
        <v>100</v>
      </c>
      <c r="BN323" s="48">
        <v>6</v>
      </c>
    </row>
    <row r="324" spans="1:66" ht="15">
      <c r="A324" s="65" t="s">
        <v>363</v>
      </c>
      <c r="B324" s="65" t="s">
        <v>363</v>
      </c>
      <c r="C324" s="66" t="s">
        <v>4031</v>
      </c>
      <c r="D324" s="67">
        <v>10</v>
      </c>
      <c r="E324" s="66" t="s">
        <v>136</v>
      </c>
      <c r="F324" s="69">
        <v>20.560000000000002</v>
      </c>
      <c r="G324" s="66"/>
      <c r="H324" s="70"/>
      <c r="I324" s="71"/>
      <c r="J324" s="71"/>
      <c r="K324" s="34" t="s">
        <v>65</v>
      </c>
      <c r="L324" s="72">
        <v>324</v>
      </c>
      <c r="M324" s="72"/>
      <c r="N324" s="73"/>
      <c r="O324" s="87" t="s">
        <v>197</v>
      </c>
      <c r="P324" s="90">
        <v>43695.3990625</v>
      </c>
      <c r="Q324" s="87" t="s">
        <v>593</v>
      </c>
      <c r="R324" s="92" t="s">
        <v>642</v>
      </c>
      <c r="S324" s="87" t="s">
        <v>647</v>
      </c>
      <c r="T324" s="87"/>
      <c r="U324" s="87"/>
      <c r="V324" s="92" t="s">
        <v>794</v>
      </c>
      <c r="W324" s="90">
        <v>43695.3990625</v>
      </c>
      <c r="X324" s="96">
        <v>43695</v>
      </c>
      <c r="Y324" s="99" t="s">
        <v>1028</v>
      </c>
      <c r="Z324" s="92" t="s">
        <v>1274</v>
      </c>
      <c r="AA324" s="87"/>
      <c r="AB324" s="87"/>
      <c r="AC324" s="99" t="s">
        <v>1520</v>
      </c>
      <c r="AD324" s="87"/>
      <c r="AE324" s="87" t="b">
        <v>0</v>
      </c>
      <c r="AF324" s="87">
        <v>4</v>
      </c>
      <c r="AG324" s="99" t="s">
        <v>1564</v>
      </c>
      <c r="AH324" s="87" t="b">
        <v>0</v>
      </c>
      <c r="AI324" s="87" t="s">
        <v>1597</v>
      </c>
      <c r="AJ324" s="87"/>
      <c r="AK324" s="99" t="s">
        <v>1564</v>
      </c>
      <c r="AL324" s="87" t="b">
        <v>0</v>
      </c>
      <c r="AM324" s="87">
        <v>2</v>
      </c>
      <c r="AN324" s="99" t="s">
        <v>1564</v>
      </c>
      <c r="AO324" s="87" t="s">
        <v>1607</v>
      </c>
      <c r="AP324" s="87" t="b">
        <v>0</v>
      </c>
      <c r="AQ324" s="99" t="s">
        <v>1520</v>
      </c>
      <c r="AR324" s="87" t="s">
        <v>197</v>
      </c>
      <c r="AS324" s="87">
        <v>0</v>
      </c>
      <c r="AT324" s="87">
        <v>0</v>
      </c>
      <c r="AU324" s="87"/>
      <c r="AV324" s="87"/>
      <c r="AW324" s="87"/>
      <c r="AX324" s="87"/>
      <c r="AY324" s="87"/>
      <c r="AZ324" s="87"/>
      <c r="BA324" s="87"/>
      <c r="BB324" s="87"/>
      <c r="BC324">
        <v>12</v>
      </c>
      <c r="BD324" s="86" t="str">
        <f>REPLACE(INDEX(GroupVertices[Group],MATCH(Edges[[#This Row],[Vertex 1]],GroupVertices[Vertex],0)),1,1,"")</f>
        <v>4</v>
      </c>
      <c r="BE324" s="86" t="str">
        <f>REPLACE(INDEX(GroupVertices[Group],MATCH(Edges[[#This Row],[Vertex 2]],GroupVertices[Vertex],0)),1,1,"")</f>
        <v>4</v>
      </c>
      <c r="BF324" s="48">
        <v>0</v>
      </c>
      <c r="BG324" s="49">
        <v>0</v>
      </c>
      <c r="BH324" s="48">
        <v>0</v>
      </c>
      <c r="BI324" s="49">
        <v>0</v>
      </c>
      <c r="BJ324" s="48">
        <v>0</v>
      </c>
      <c r="BK324" s="49">
        <v>0</v>
      </c>
      <c r="BL324" s="48">
        <v>7</v>
      </c>
      <c r="BM324" s="49">
        <v>100</v>
      </c>
      <c r="BN324" s="48">
        <v>7</v>
      </c>
    </row>
    <row r="325" spans="1:66" ht="15">
      <c r="A325" s="65" t="s">
        <v>362</v>
      </c>
      <c r="B325" s="65" t="s">
        <v>363</v>
      </c>
      <c r="C325" s="66" t="s">
        <v>4023</v>
      </c>
      <c r="D325" s="67">
        <v>3</v>
      </c>
      <c r="E325" s="66" t="s">
        <v>132</v>
      </c>
      <c r="F325" s="69">
        <v>32</v>
      </c>
      <c r="G325" s="66"/>
      <c r="H325" s="70"/>
      <c r="I325" s="71"/>
      <c r="J325" s="71"/>
      <c r="K325" s="34" t="s">
        <v>65</v>
      </c>
      <c r="L325" s="72">
        <v>325</v>
      </c>
      <c r="M325" s="72"/>
      <c r="N325" s="73"/>
      <c r="O325" s="87" t="s">
        <v>450</v>
      </c>
      <c r="P325" s="90">
        <v>43694.43891203704</v>
      </c>
      <c r="Q325" s="87" t="s">
        <v>517</v>
      </c>
      <c r="R325" s="92" t="s">
        <v>618</v>
      </c>
      <c r="S325" s="87" t="s">
        <v>647</v>
      </c>
      <c r="T325" s="87"/>
      <c r="U325" s="87"/>
      <c r="V325" s="92" t="s">
        <v>793</v>
      </c>
      <c r="W325" s="90">
        <v>43694.43891203704</v>
      </c>
      <c r="X325" s="96">
        <v>43694</v>
      </c>
      <c r="Y325" s="99" t="s">
        <v>1029</v>
      </c>
      <c r="Z325" s="92" t="s">
        <v>1275</v>
      </c>
      <c r="AA325" s="87"/>
      <c r="AB325" s="87"/>
      <c r="AC325" s="99" t="s">
        <v>1521</v>
      </c>
      <c r="AD325" s="87"/>
      <c r="AE325" s="87" t="b">
        <v>0</v>
      </c>
      <c r="AF325" s="87">
        <v>0</v>
      </c>
      <c r="AG325" s="99" t="s">
        <v>1564</v>
      </c>
      <c r="AH325" s="87" t="b">
        <v>0</v>
      </c>
      <c r="AI325" s="87" t="s">
        <v>1597</v>
      </c>
      <c r="AJ325" s="87"/>
      <c r="AK325" s="99" t="s">
        <v>1564</v>
      </c>
      <c r="AL325" s="87" t="b">
        <v>0</v>
      </c>
      <c r="AM325" s="87">
        <v>5</v>
      </c>
      <c r="AN325" s="99" t="s">
        <v>1519</v>
      </c>
      <c r="AO325" s="87" t="s">
        <v>1604</v>
      </c>
      <c r="AP325" s="87" t="b">
        <v>0</v>
      </c>
      <c r="AQ325" s="99" t="s">
        <v>1519</v>
      </c>
      <c r="AR325" s="87" t="s">
        <v>197</v>
      </c>
      <c r="AS325" s="87">
        <v>0</v>
      </c>
      <c r="AT325" s="87">
        <v>0</v>
      </c>
      <c r="AU325" s="87"/>
      <c r="AV325" s="87"/>
      <c r="AW325" s="87"/>
      <c r="AX325" s="87"/>
      <c r="AY325" s="87"/>
      <c r="AZ325" s="87"/>
      <c r="BA325" s="87"/>
      <c r="BB325" s="87"/>
      <c r="BC325">
        <v>1</v>
      </c>
      <c r="BD325" s="86" t="str">
        <f>REPLACE(INDEX(GroupVertices[Group],MATCH(Edges[[#This Row],[Vertex 1]],GroupVertices[Vertex],0)),1,1,"")</f>
        <v>4</v>
      </c>
      <c r="BE325" s="86" t="str">
        <f>REPLACE(INDEX(GroupVertices[Group],MATCH(Edges[[#This Row],[Vertex 2]],GroupVertices[Vertex],0)),1,1,"")</f>
        <v>4</v>
      </c>
      <c r="BF325" s="48">
        <v>0</v>
      </c>
      <c r="BG325" s="49">
        <v>0</v>
      </c>
      <c r="BH325" s="48">
        <v>0</v>
      </c>
      <c r="BI325" s="49">
        <v>0</v>
      </c>
      <c r="BJ325" s="48">
        <v>0</v>
      </c>
      <c r="BK325" s="49">
        <v>0</v>
      </c>
      <c r="BL325" s="48">
        <v>6</v>
      </c>
      <c r="BM325" s="49">
        <v>100</v>
      </c>
      <c r="BN325" s="48">
        <v>6</v>
      </c>
    </row>
    <row r="326" spans="1:66" ht="15">
      <c r="A326" s="65" t="s">
        <v>364</v>
      </c>
      <c r="B326" s="65" t="s">
        <v>364</v>
      </c>
      <c r="C326" s="66" t="s">
        <v>4025</v>
      </c>
      <c r="D326" s="67">
        <v>3.6363636363636362</v>
      </c>
      <c r="E326" s="66" t="s">
        <v>136</v>
      </c>
      <c r="F326" s="69">
        <v>30.96</v>
      </c>
      <c r="G326" s="66"/>
      <c r="H326" s="70"/>
      <c r="I326" s="71"/>
      <c r="J326" s="71"/>
      <c r="K326" s="34" t="s">
        <v>65</v>
      </c>
      <c r="L326" s="72">
        <v>326</v>
      </c>
      <c r="M326" s="72"/>
      <c r="N326" s="73"/>
      <c r="O326" s="87" t="s">
        <v>197</v>
      </c>
      <c r="P326" s="90">
        <v>43695.60383101852</v>
      </c>
      <c r="Q326" s="87" t="s">
        <v>594</v>
      </c>
      <c r="R326" s="92" t="s">
        <v>642</v>
      </c>
      <c r="S326" s="87" t="s">
        <v>647</v>
      </c>
      <c r="T326" s="87"/>
      <c r="U326" s="92" t="s">
        <v>679</v>
      </c>
      <c r="V326" s="92" t="s">
        <v>679</v>
      </c>
      <c r="W326" s="90">
        <v>43695.60383101852</v>
      </c>
      <c r="X326" s="96">
        <v>43695</v>
      </c>
      <c r="Y326" s="99" t="s">
        <v>1030</v>
      </c>
      <c r="Z326" s="92" t="s">
        <v>1276</v>
      </c>
      <c r="AA326" s="87"/>
      <c r="AB326" s="87"/>
      <c r="AC326" s="99" t="s">
        <v>1522</v>
      </c>
      <c r="AD326" s="87"/>
      <c r="AE326" s="87" t="b">
        <v>0</v>
      </c>
      <c r="AF326" s="87">
        <v>1</v>
      </c>
      <c r="AG326" s="99" t="s">
        <v>1564</v>
      </c>
      <c r="AH326" s="87" t="b">
        <v>0</v>
      </c>
      <c r="AI326" s="87" t="s">
        <v>1597</v>
      </c>
      <c r="AJ326" s="87"/>
      <c r="AK326" s="99" t="s">
        <v>1564</v>
      </c>
      <c r="AL326" s="87" t="b">
        <v>0</v>
      </c>
      <c r="AM326" s="87">
        <v>0</v>
      </c>
      <c r="AN326" s="99" t="s">
        <v>1564</v>
      </c>
      <c r="AO326" s="87" t="s">
        <v>1605</v>
      </c>
      <c r="AP326" s="87" t="b">
        <v>0</v>
      </c>
      <c r="AQ326" s="99" t="s">
        <v>1522</v>
      </c>
      <c r="AR326" s="87" t="s">
        <v>197</v>
      </c>
      <c r="AS326" s="87">
        <v>0</v>
      </c>
      <c r="AT326" s="87">
        <v>0</v>
      </c>
      <c r="AU326" s="87"/>
      <c r="AV326" s="87"/>
      <c r="AW326" s="87"/>
      <c r="AX326" s="87"/>
      <c r="AY326" s="87"/>
      <c r="AZ326" s="87"/>
      <c r="BA326" s="87"/>
      <c r="BB326" s="87"/>
      <c r="BC326">
        <v>2</v>
      </c>
      <c r="BD326" s="86" t="str">
        <f>REPLACE(INDEX(GroupVertices[Group],MATCH(Edges[[#This Row],[Vertex 1]],GroupVertices[Vertex],0)),1,1,"")</f>
        <v>4</v>
      </c>
      <c r="BE326" s="86" t="str">
        <f>REPLACE(INDEX(GroupVertices[Group],MATCH(Edges[[#This Row],[Vertex 2]],GroupVertices[Vertex],0)),1,1,"")</f>
        <v>4</v>
      </c>
      <c r="BF326" s="48">
        <v>0</v>
      </c>
      <c r="BG326" s="49">
        <v>0</v>
      </c>
      <c r="BH326" s="48">
        <v>0</v>
      </c>
      <c r="BI326" s="49">
        <v>0</v>
      </c>
      <c r="BJ326" s="48">
        <v>0</v>
      </c>
      <c r="BK326" s="49">
        <v>0</v>
      </c>
      <c r="BL326" s="48">
        <v>7</v>
      </c>
      <c r="BM326" s="49">
        <v>100</v>
      </c>
      <c r="BN326" s="48">
        <v>7</v>
      </c>
    </row>
    <row r="327" spans="1:66" ht="15">
      <c r="A327" s="65" t="s">
        <v>364</v>
      </c>
      <c r="B327" s="65" t="s">
        <v>364</v>
      </c>
      <c r="C327" s="66" t="s">
        <v>4025</v>
      </c>
      <c r="D327" s="67">
        <v>3.6363636363636362</v>
      </c>
      <c r="E327" s="66" t="s">
        <v>136</v>
      </c>
      <c r="F327" s="69">
        <v>30.96</v>
      </c>
      <c r="G327" s="66"/>
      <c r="H327" s="70"/>
      <c r="I327" s="71"/>
      <c r="J327" s="71"/>
      <c r="K327" s="34" t="s">
        <v>65</v>
      </c>
      <c r="L327" s="72">
        <v>327</v>
      </c>
      <c r="M327" s="72"/>
      <c r="N327" s="73"/>
      <c r="O327" s="87" t="s">
        <v>197</v>
      </c>
      <c r="P327" s="90">
        <v>43695.60506944444</v>
      </c>
      <c r="Q327" s="87" t="s">
        <v>595</v>
      </c>
      <c r="R327" s="92" t="s">
        <v>643</v>
      </c>
      <c r="S327" s="87" t="s">
        <v>647</v>
      </c>
      <c r="T327" s="87"/>
      <c r="U327" s="92" t="s">
        <v>680</v>
      </c>
      <c r="V327" s="92" t="s">
        <v>680</v>
      </c>
      <c r="W327" s="90">
        <v>43695.60506944444</v>
      </c>
      <c r="X327" s="96">
        <v>43695</v>
      </c>
      <c r="Y327" s="99" t="s">
        <v>1031</v>
      </c>
      <c r="Z327" s="92" t="s">
        <v>1277</v>
      </c>
      <c r="AA327" s="87"/>
      <c r="AB327" s="87"/>
      <c r="AC327" s="99" t="s">
        <v>1523</v>
      </c>
      <c r="AD327" s="87"/>
      <c r="AE327" s="87" t="b">
        <v>0</v>
      </c>
      <c r="AF327" s="87">
        <v>1</v>
      </c>
      <c r="AG327" s="99" t="s">
        <v>1564</v>
      </c>
      <c r="AH327" s="87" t="b">
        <v>0</v>
      </c>
      <c r="AI327" s="87" t="s">
        <v>1597</v>
      </c>
      <c r="AJ327" s="87"/>
      <c r="AK327" s="99" t="s">
        <v>1564</v>
      </c>
      <c r="AL327" s="87" t="b">
        <v>0</v>
      </c>
      <c r="AM327" s="87">
        <v>1</v>
      </c>
      <c r="AN327" s="99" t="s">
        <v>1564</v>
      </c>
      <c r="AO327" s="87" t="s">
        <v>1605</v>
      </c>
      <c r="AP327" s="87" t="b">
        <v>0</v>
      </c>
      <c r="AQ327" s="99" t="s">
        <v>1523</v>
      </c>
      <c r="AR327" s="87" t="s">
        <v>197</v>
      </c>
      <c r="AS327" s="87">
        <v>0</v>
      </c>
      <c r="AT327" s="87">
        <v>0</v>
      </c>
      <c r="AU327" s="87"/>
      <c r="AV327" s="87"/>
      <c r="AW327" s="87"/>
      <c r="AX327" s="87"/>
      <c r="AY327" s="87"/>
      <c r="AZ327" s="87"/>
      <c r="BA327" s="87"/>
      <c r="BB327" s="87"/>
      <c r="BC327">
        <v>2</v>
      </c>
      <c r="BD327" s="86" t="str">
        <f>REPLACE(INDEX(GroupVertices[Group],MATCH(Edges[[#This Row],[Vertex 1]],GroupVertices[Vertex],0)),1,1,"")</f>
        <v>4</v>
      </c>
      <c r="BE327" s="86" t="str">
        <f>REPLACE(INDEX(GroupVertices[Group],MATCH(Edges[[#This Row],[Vertex 2]],GroupVertices[Vertex],0)),1,1,"")</f>
        <v>4</v>
      </c>
      <c r="BF327" s="48">
        <v>0</v>
      </c>
      <c r="BG327" s="49">
        <v>0</v>
      </c>
      <c r="BH327" s="48">
        <v>0</v>
      </c>
      <c r="BI327" s="49">
        <v>0</v>
      </c>
      <c r="BJ327" s="48">
        <v>0</v>
      </c>
      <c r="BK327" s="49">
        <v>0</v>
      </c>
      <c r="BL327" s="48">
        <v>30</v>
      </c>
      <c r="BM327" s="49">
        <v>100</v>
      </c>
      <c r="BN327" s="48">
        <v>30</v>
      </c>
    </row>
    <row r="328" spans="1:66" ht="15">
      <c r="A328" s="78" t="s">
        <v>362</v>
      </c>
      <c r="B328" s="78" t="s">
        <v>364</v>
      </c>
      <c r="C328" s="79" t="s">
        <v>4023</v>
      </c>
      <c r="D328" s="80">
        <v>3</v>
      </c>
      <c r="E328" s="79" t="s">
        <v>132</v>
      </c>
      <c r="F328" s="81">
        <v>32</v>
      </c>
      <c r="G328" s="79"/>
      <c r="H328" s="82"/>
      <c r="I328" s="83"/>
      <c r="J328" s="83"/>
      <c r="K328" s="34" t="s">
        <v>65</v>
      </c>
      <c r="L328" s="84">
        <v>328</v>
      </c>
      <c r="M328" s="84"/>
      <c r="N328" s="85"/>
      <c r="O328" s="88" t="s">
        <v>450</v>
      </c>
      <c r="P328" s="91">
        <v>43695.61048611111</v>
      </c>
      <c r="Q328" s="88" t="s">
        <v>595</v>
      </c>
      <c r="R328" s="88"/>
      <c r="S328" s="88"/>
      <c r="T328" s="88"/>
      <c r="U328" s="88"/>
      <c r="V328" s="94" t="s">
        <v>793</v>
      </c>
      <c r="W328" s="91">
        <v>43695.61048611111</v>
      </c>
      <c r="X328" s="97">
        <v>43695</v>
      </c>
      <c r="Y328" s="100" t="s">
        <v>1032</v>
      </c>
      <c r="Z328" s="94" t="s">
        <v>1278</v>
      </c>
      <c r="AA328" s="88"/>
      <c r="AB328" s="88"/>
      <c r="AC328" s="100" t="s">
        <v>1524</v>
      </c>
      <c r="AD328" s="88"/>
      <c r="AE328" s="88" t="b">
        <v>0</v>
      </c>
      <c r="AF328" s="88">
        <v>0</v>
      </c>
      <c r="AG328" s="100" t="s">
        <v>1564</v>
      </c>
      <c r="AH328" s="88" t="b">
        <v>0</v>
      </c>
      <c r="AI328" s="88" t="s">
        <v>1597</v>
      </c>
      <c r="AJ328" s="88"/>
      <c r="AK328" s="100" t="s">
        <v>1564</v>
      </c>
      <c r="AL328" s="88" t="b">
        <v>0</v>
      </c>
      <c r="AM328" s="88">
        <v>1</v>
      </c>
      <c r="AN328" s="100" t="s">
        <v>1523</v>
      </c>
      <c r="AO328" s="88" t="s">
        <v>1604</v>
      </c>
      <c r="AP328" s="88" t="b">
        <v>0</v>
      </c>
      <c r="AQ328" s="100" t="s">
        <v>1523</v>
      </c>
      <c r="AR328" s="88" t="s">
        <v>197</v>
      </c>
      <c r="AS328" s="88">
        <v>0</v>
      </c>
      <c r="AT328" s="88">
        <v>0</v>
      </c>
      <c r="AU328" s="88"/>
      <c r="AV328" s="88"/>
      <c r="AW328" s="88"/>
      <c r="AX328" s="88"/>
      <c r="AY328" s="88"/>
      <c r="AZ328" s="88"/>
      <c r="BA328" s="88"/>
      <c r="BB328" s="88"/>
      <c r="BC328">
        <v>1</v>
      </c>
      <c r="BD328" s="86" t="str">
        <f>REPLACE(INDEX(GroupVertices[Group],MATCH(Edges[[#This Row],[Vertex 1]],GroupVertices[Vertex],0)),1,1,"")</f>
        <v>4</v>
      </c>
      <c r="BE328" s="86" t="str">
        <f>REPLACE(INDEX(GroupVertices[Group],MATCH(Edges[[#This Row],[Vertex 2]],GroupVertices[Vertex],0)),1,1,"")</f>
        <v>4</v>
      </c>
      <c r="BF328" s="48">
        <v>0</v>
      </c>
      <c r="BG328" s="49">
        <v>0</v>
      </c>
      <c r="BH328" s="48">
        <v>0</v>
      </c>
      <c r="BI328" s="49">
        <v>0</v>
      </c>
      <c r="BJ328" s="48">
        <v>0</v>
      </c>
      <c r="BK328" s="49">
        <v>0</v>
      </c>
      <c r="BL328" s="48">
        <v>30</v>
      </c>
      <c r="BM328" s="49">
        <v>100</v>
      </c>
      <c r="BN328" s="48">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8"/>
    <dataValidation allowBlank="1" showErrorMessage="1" sqref="N2:N3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8"/>
    <dataValidation allowBlank="1" showInputMessage="1" promptTitle="Edge Color" prompt="To select an optional edge color, right-click and select Select Color on the right-click menu." sqref="C3:C328"/>
    <dataValidation allowBlank="1" showInputMessage="1" promptTitle="Edge Width" prompt="Enter an optional edge width between 1 and 10." errorTitle="Invalid Edge Width" error="The optional edge width must be a whole number between 1 and 10." sqref="D3:D328"/>
    <dataValidation allowBlank="1" showInputMessage="1" promptTitle="Edge Opacity" prompt="Enter an optional edge opacity between 0 (transparent) and 100 (opaque)." errorTitle="Invalid Edge Opacity" error="The optional edge opacity must be a whole number between 0 and 10." sqref="F3:F3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8">
      <formula1>ValidEdgeVisibilities</formula1>
    </dataValidation>
    <dataValidation allowBlank="1" showInputMessage="1" showErrorMessage="1" promptTitle="Vertex 1 Name" prompt="Enter the name of the edge's first vertex." sqref="A3:A328"/>
    <dataValidation allowBlank="1" showInputMessage="1" showErrorMessage="1" promptTitle="Vertex 2 Name" prompt="Enter the name of the edge's second vertex." sqref="B3:B328"/>
    <dataValidation allowBlank="1" showInputMessage="1" showErrorMessage="1" promptTitle="Edge Label" prompt="Enter an optional edge label." errorTitle="Invalid Edge Visibility" error="You have entered an unrecognized edge visibility.  Try selecting from the drop-down list instead." sqref="H3:H3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8"/>
  </dataValidations>
  <hyperlinks>
    <hyperlink ref="Q158" r:id="rId1" display="https://t.co/GShXZy32dT"/>
    <hyperlink ref="Q159" r:id="rId2" display="https://t.co/nnIqVCBxJI"/>
    <hyperlink ref="Q227" r:id="rId3" display="https://t.co/h0jet9zGxY"/>
    <hyperlink ref="Q228" r:id="rId4" display="https://t.co/dfIwIEV03w"/>
    <hyperlink ref="Q229" r:id="rId5" display="https://t.co/uPEwuNa0Uc"/>
    <hyperlink ref="Q230" r:id="rId6" display="https://t.co/IZXbrj2v82"/>
    <hyperlink ref="Q231" r:id="rId7" display="https://t.co/mtsxLoOnsF"/>
    <hyperlink ref="Q232" r:id="rId8" display="https://t.co/P7bs2ScJCj"/>
    <hyperlink ref="Q233" r:id="rId9" display="https://t.co/hP7j1R83CR"/>
    <hyperlink ref="Q234" r:id="rId10" display="https://t.co/m7poOcPi76"/>
    <hyperlink ref="Q235" r:id="rId11" display="https://t.co/TNuWbotK8g"/>
    <hyperlink ref="Q236" r:id="rId12" display="https://t.co/unFzAYlIeg"/>
    <hyperlink ref="Q237" r:id="rId13" display="https://t.co/rIyz5Vsq5Q"/>
    <hyperlink ref="Q238" r:id="rId14" display="https://t.co/v8V3T1XDxw"/>
    <hyperlink ref="Q239" r:id="rId15" display="https://t.co/V07KUe2qM4"/>
    <hyperlink ref="Q240" r:id="rId16" display="https://t.co/9mwpYd1GHo"/>
    <hyperlink ref="Q241" r:id="rId17" display="https://t.co/lL0jfHVtfy"/>
    <hyperlink ref="Q242" r:id="rId18" display="https://t.co/H3zSr4mahM"/>
    <hyperlink ref="Q243" r:id="rId19" display="https://t.co/HyWQ0KPuQw"/>
    <hyperlink ref="Q244" r:id="rId20" display="https://t.co/MIYVrQoQzG"/>
    <hyperlink ref="Q245" r:id="rId21" display="https://t.co/ajit1nEhM9"/>
    <hyperlink ref="Q246" r:id="rId22" display="https://t.co/QEjhy6GRrZ"/>
    <hyperlink ref="Q247" r:id="rId23" display="https://t.co/aiptzPvB4D"/>
    <hyperlink ref="R24" r:id="rId24" display="https://redox.dk/nyheder/mosbjerg-2015-hoejrefloejs-vips-og-blood-honour-sympatisoerer/"/>
    <hyperlink ref="R41" r:id="rId25" display="https://www.spreaker.com/user/nordiskradio"/>
    <hyperlink ref="R44" r:id="rId26" display="https://www.vastarinta.com/juutalaisen-pedofiilijohtaja-jeffrey-epsteinin-itsemurha-herattaa-kysymyksia/"/>
    <hyperlink ref="R56" r:id="rId27" display="https://gangrapesweden.nordfront.se/grovvaldtakt.php"/>
    <hyperlink ref="R57" r:id="rId28" display="https://gangrapesweden.nordfront.se/grovvaldtakt.php"/>
    <hyperlink ref="R58" r:id="rId29" display="https://gangrapesweden.nordfront.se/grovvaldtakt.php"/>
    <hyperlink ref="R59" r:id="rId30" display="https://gangrapesweden.nordfront.se/"/>
    <hyperlink ref="R60" r:id="rId31" display="https://gangrapesweden.nordfront.se/"/>
    <hyperlink ref="R61" r:id="rId32" display="https://gangrapesweden.nordfront.se/"/>
    <hyperlink ref="R62" r:id="rId33" display="https://gangrapesweden.nordfront.se/"/>
    <hyperlink ref="R63" r:id="rId34" display="https://gangrapesweden.nordfront.se/"/>
    <hyperlink ref="R64" r:id="rId35" display="https://gangrapesweden.nordfront.se/"/>
    <hyperlink ref="R65" r:id="rId36" display="https://gangrapesweden.nordfront.se/"/>
    <hyperlink ref="R72" r:id="rId37" display="https://twitter.com/Historiekritisk/status/1160515859913293825"/>
    <hyperlink ref="R75" r:id="rId38" display="https://www.vg.no/nyheter/innenriks/i/Wbxn6G/medelever-var-bekymret-for-siktedes-holdninger-jeg-skjoente-at-noe-saant-kunne-skje?utm_source=vgfront&amp;utm_content=row-1"/>
    <hyperlink ref="R114" r:id="rId39" display="https://www.tv2.no/a/10774451/"/>
    <hyperlink ref="R117" r:id="rId40" display="https://www.vg.no/nyheter/innenriks/i/Wbxn6G/medelever-var-bekymret-for-siktedes-holdninger-jeg-skjoente-at-noe-saant-kunne-skje"/>
    <hyperlink ref="R126" r:id="rId41" display="https://help.twitter.com/articles/20169199"/>
    <hyperlink ref="R127" r:id="rId42" display="https://help.twitter.com/articles/20169199"/>
    <hyperlink ref="R130" r:id="rId43" display="https://www.tv2.no/nyheter/10774451/"/>
    <hyperlink ref="R132" r:id="rId44" display="https://www.vastarinta.com/juutalaisjohtajat-valkoisia-kansallismielisia-kohdeltava-kuin-muslimiterroristeja/"/>
    <hyperlink ref="R134" r:id="rId45" display="https://www.vastarinta.com/naetko-antisemitismia-tassa-pilakuvassa-juutalaisjarjestot-nakevat/"/>
    <hyperlink ref="R135" r:id="rId46" display="https://www.vastarinta.com/juutalaisjohtajat-valkoisia-kansallismielisia-kohdeltava-kuin-muslimiterroristeja/?fbclid=IwAR3iPII-dr4WG22XV7Jw-n8ZTOMi8x_nmoXP0kYvtoSlzVhhzHLrzKLD618"/>
    <hyperlink ref="R142" r:id="rId47" display="https://www.youtube.com/watch?v=p1btQfF4F3U"/>
    <hyperlink ref="R158" r:id="rId48" display="https://www.google.com/imgres?imgurl=https://www.nordfront.se/wp-content/uploads/2015/01/soros-460x267.jpg&amp;imgrefurl=https://www.nordfront.se/ferguson-protestanter-protesterar-mot-uteblivna-betalningar.smr&amp;docid=I26gA2wH9ysZQM&amp;tbnid=EXLV4HUL5CdUvM:&amp;vet=1&amp;w=460&amp;h=267&amp;source=sh/x/im"/>
    <hyperlink ref="R159" r:id="rId49" display="https://www.google.com/imgres?imgurl=https://www.nordfront.se/wp-content/uploads/2015/01/soros-460x267.jpg&amp;imgrefurl=https://www.nordfront.se/ferguson-protestanter-protesterar-mot-uteblivna-betalningar.smr&amp;docid=I26gA2wH9ysZQM&amp;tbnid=EXLV4HUL5CdUvM:&amp;vet=1&amp;w=460&amp;h=267&amp;source=sh/x/im"/>
    <hyperlink ref="R167" r:id="rId50" display="https://www.vastarinta.com/turun-terrori-iskun-muistotapahtuma-kokoontuu-vahatorilla/"/>
    <hyperlink ref="R176" r:id="rId51" display="https://www.vastarinta.com/kokoelma-naurettavimpia-holokaustivalheita/"/>
    <hyperlink ref="R177" r:id="rId52" display="https://www.vastarinta.com/vihreiden-pekka-hatosesta-tuli-mainehaitta-polpolle/"/>
    <hyperlink ref="R178" r:id="rId53" display="https://www.vastarinta.com/turun-terrori-iskun-muistotapahtuma-kokoontuu-vahatorilla/"/>
    <hyperlink ref="R179" r:id="rId54" display="https://www.vastarinta.com/viikon-kappale-ultima-thule-my-land/"/>
    <hyperlink ref="R184" r:id="rId55" display="https://www.brighteon.com/6d2b6a15-4bfb-4598-bd01-c746a8726346"/>
    <hyperlink ref="R188" r:id="rId56" display="https://www.vastarinta.com/turun-terrori-iskun-muistotapahtuma-kokoontuu-vahatorilla/"/>
    <hyperlink ref="R190" r:id="rId57" display="https://www.vastarinta.com/viikon-kappale-ultima-thule-my-land/"/>
    <hyperlink ref="R191" r:id="rId58" display="https://www.vastarinta.com/lisaa-suomalaisten-rahaa-afrikkaan-hallitus-nostaa-kehitysyhteistyon-maaraa/"/>
    <hyperlink ref="R192" r:id="rId59" display="https://www.vastarinta.com/kaksi-vuotta-turun-monikulttuurisesta-terrori-iskusta/"/>
    <hyperlink ref="R195" r:id="rId60" display="https://www.nordfront.se/just-nu-nordiska-motstandsrorelsen-i-stockholm.smr"/>
    <hyperlink ref="R196" r:id="rId61" display="https://www.nordfront.se/just-nu-nordiska-motstandsrorelsen-i-stockholm.smr"/>
    <hyperlink ref="R201" r:id="rId62" display="https://www.nordfront.se/just-nu-nordiska-motstandsrorelsen-i-stockholm.smr"/>
    <hyperlink ref="R202" r:id="rId63" display="https://www.nordfront.se/just-nu-nordiska-motstandsrorelsen-i-stockholm.smr"/>
    <hyperlink ref="R203" r:id="rId64" display="https://www.nordfront.se/just-nu-nordiska-motstandsrorelsen-i-stockholm.smr"/>
    <hyperlink ref="R204" r:id="rId65" display="https://www.aftonbladet.se/nyheter/samhalle/a/wEmypM/hyllade-nazister--nu-ar-han-sd-ordforande"/>
    <hyperlink ref="R205" r:id="rId66" display="https://www.aftonbladet.se/nyheter/samhalle/a/wEmypM/hyllade-nazister--nu-ar-han-sd-ordforande"/>
    <hyperlink ref="R206" r:id="rId67" display="https://www.aftonbladet.se/nyheter/samhalle/a/wEmypM/hyllade-nazister--nu-ar-han-sd-ordforande"/>
    <hyperlink ref="R207" r:id="rId68" display="https://www.aftonbladet.se/nyheter/samhalle/a/wEmypM/hyllade-nazister--nu-ar-han-sd-ordforande"/>
    <hyperlink ref="R208" r:id="rId69" display="https://www.aftonbladet.se/nyheter/samhalle/a/wEmypM/hyllade-nazister--nu-ar-han-sd-ordforande"/>
    <hyperlink ref="R209" r:id="rId70" display="https://www.aftonbladet.se/nyheter/samhalle/a/wEmypM/hyllade-nazister--nu-ar-han-sd-ordforande"/>
    <hyperlink ref="R210" r:id="rId71" display="https://www.aftonbladet.se/nyheter/samhalle/a/wEmypM/hyllade-nazister--nu-ar-han-sd-ordforande"/>
    <hyperlink ref="R211" r:id="rId72" display="https://www.aftonbladet.se/nyheter/samhalle/a/wEmypM/hyllade-nazister--nu-ar-han-sd-ordforande"/>
    <hyperlink ref="R212" r:id="rId73" display="https://www.aftonbladet.se/nyheter/samhalle/a/wEmypM/hyllade-nazister--nu-ar-han-sd-ordforande"/>
    <hyperlink ref="R213" r:id="rId74" display="https://www.aftonbladet.se/nyheter/samhalle/a/wEmypM/hyllade-nazister--nu-ar-han-sd-ordforande"/>
    <hyperlink ref="R214" r:id="rId75" display="https://www.aftonbladet.se/nyheter/samhalle/a/wEmypM/hyllade-nazister--nu-ar-han-sd-ordforande"/>
    <hyperlink ref="R220" r:id="rId76" display="https://www.blockchain.com/btc/tx/057b2286c988a528f06f754d372a2c58f8fc90cc250cef089c5b2c29370ee5ea"/>
    <hyperlink ref="R227" r:id="rId77" display="https://www.vastarinta.com/aanikirja-ss-culture-series/"/>
    <hyperlink ref="R228" r:id="rId78" display="https://www.vastarinta.com/twitter-pahoillaan-kayttajien-tietojen-jakamisesta-ilman-lupaa/"/>
    <hyperlink ref="R229" r:id="rId79" display="https://www.vastarinta.com/helsingin-sanomat-kannustaa-valtioita-velkaantumaan/"/>
    <hyperlink ref="R230" r:id="rId80" display="https://www.vastarinta.com/51-amerikan-vuoden-2019-joukkoampujista-tahan-mennessa-mustia/"/>
    <hyperlink ref="R231" r:id="rId81" display="https://www.vastarinta.com/usan-ulkoministerio-maaritteli-israelin-vertailun-natseihin-antisemitismiksi/"/>
    <hyperlink ref="R232" r:id="rId82" display="https://www.vastarinta.com/afrikkalaiset-jatkavat-toistensa-orjuuttamista/"/>
    <hyperlink ref="R233" r:id="rId83" display="https://www.vastarinta.com/professori-italia-jarjestanee-kansanaanestyksen-euroerosta/"/>
    <hyperlink ref="R234" r:id="rId84" display="https://www.vastarinta.com/illinois-loi-lapi-lain-joka-vaatii-lgbt-historian-opettamisen-kouluissa/"/>
    <hyperlink ref="R235" r:id="rId85" display="https://www.vastarinta.com/berliinin-vanhin-poikakuoro-haastettu-oikeuteen-sukupuolisyrjinnasta/"/>
    <hyperlink ref="R236" r:id="rId86" display="https://www.vastarinta.com/pankit-suunnittelevat-negatiivisia-korkoja-talletuksille-kansalaisista-tahdotaan-porssipelureita/"/>
    <hyperlink ref="R237" r:id="rId87" display="https://www.vastarinta.com/naetko-antisemitismia-tassa-pilakuvassa-juutalaisjarjestot-nakevat/"/>
    <hyperlink ref="R238" r:id="rId88" display="https://www.vastarinta.com/nordic-voice-6-activist-bible/"/>
    <hyperlink ref="R239" r:id="rId89" display="https://www.vastarinta.com/maahanmuuttajat-raiskasivat-helsingissa-vierailleen-naisen/"/>
    <hyperlink ref="R240" r:id="rId90" display="https://www.vastarinta.com/william-pierce-mika-on-kaikkein-tarkeinta-elamassasi/"/>
    <hyperlink ref="R241" r:id="rId91" display="https://www.vastarinta.com/kokoelma-naurettavimpia-holokaustivalheita/"/>
    <hyperlink ref="R242" r:id="rId92" display="https://www.vastarinta.com/vihreiden-pekka-hatosesta-tuli-mainehaitta-polpolle/"/>
    <hyperlink ref="R243" r:id="rId93" display="https://www.vastarinta.com/turun-terrori-iskun-muistotapahtuma-kokoontuu-vahatorilla/"/>
    <hyperlink ref="R244" r:id="rId94" display="https://www.vastarinta.com/kaksi-vuotta-turun-monikulttuurisesta-terrori-iskusta/"/>
    <hyperlink ref="R245" r:id="rId95" display="https://www.vastarinta.com/pedofiilijohtaja-epsteinin-juutalainen-oikea-kasi-edelleen-piilossa/"/>
    <hyperlink ref="R246" r:id="rId96" display="https://www.vastarinta.com/lisaa-uusia-peltipolpoja-valtatie-neljalle/"/>
    <hyperlink ref="R247" r:id="rId97" display="https://www.vastarinta.com/lisaa-suomalaisten-rahaa-afrikkaan-hallitus-nostaa-kehitysyhteistyon-maaraa/"/>
    <hyperlink ref="R248" r:id="rId98" display="https://www.vastarinta.com/kaksi-vuotta-turun-monikulttuurisesta-terrori-iskusta/"/>
    <hyperlink ref="R252" r:id="rId99" display="https://www.nordfront.se/veckans-memer-2019-29.smr"/>
    <hyperlink ref="R253" r:id="rId100" display="https://www.nordfront.se/just-nu-nordiska-motstandsrorelsen-i-stockholm.smr"/>
    <hyperlink ref="R254" r:id="rId101" display="https://www.nordfront.se/veckans-memer-2019-29.smr"/>
    <hyperlink ref="R255" r:id="rId102" display="https://www.nordfront.se/veckans-memer-2019-29.smr"/>
    <hyperlink ref="R258" r:id="rId103" display="https://www.google.se/imgres?imgurl=https://www.nordfront.se/wp-content/uploads/2018/07/homoflagga2.jpeg&amp;imgrefurl=https://www.nordfront.se/lasarbilder-prideflagga-motte-sitt-ode-i-boden.smr&amp;tbnid=jeEpAWII-IQ_bM&amp;vet=1&amp;docid=edMCc5KJUGW4TM&amp;w=2304&amp;h=1088&amp;hl=sv-se&amp;source=sh/x/im"/>
    <hyperlink ref="R259" r:id="rId104" display="https://www.google.se/imgres?imgurl=https://www.nordfront.se/wp-content/uploads/2018/07/homoflagga2.jpeg&amp;imgrefurl=https://www.nordfront.se/lasarbilder-prideflagga-motte-sitt-ode-i-boden.smr&amp;tbnid=jeEpAWII-IQ_bM&amp;vet=1&amp;docid=edMCc5KJUGW4TM&amp;w=2304&amp;h=1088&amp;hl=sv-se&amp;source=sh/x/im"/>
    <hyperlink ref="R260" r:id="rId105" display="https://help.twitter.com/articles/20169199"/>
    <hyperlink ref="R261" r:id="rId106" display="https://help.twitter.com/articles/20169199"/>
    <hyperlink ref="R262" r:id="rId107" display="https://help.twitter.com/articles/20169199"/>
    <hyperlink ref="R263" r:id="rId108" display="https://help.twitter.com/articles/20169199"/>
    <hyperlink ref="R264" r:id="rId109" display="https://help.twitter.com/articles/20169199"/>
    <hyperlink ref="R265" r:id="rId110" display="https://help.twitter.com/articles/20169199"/>
    <hyperlink ref="R266" r:id="rId111" display="https://help.twitter.com/articles/20169199"/>
    <hyperlink ref="R267" r:id="rId112" display="https://help.twitter.com/articles/20169199"/>
    <hyperlink ref="R268" r:id="rId113" display="https://help.twitter.com/articles/20169199"/>
    <hyperlink ref="R269" r:id="rId114" display="https://help.twitter.com/articles/20169199"/>
    <hyperlink ref="R270" r:id="rId115" display="https://help.twitter.com/articles/20169199"/>
    <hyperlink ref="R271" r:id="rId116" display="https://help.twitter.com/articles/20169199"/>
    <hyperlink ref="R272" r:id="rId117" display="https://help.twitter.com/articles/20169199"/>
    <hyperlink ref="R273" r:id="rId118" display="https://help.twitter.com/articles/20169199"/>
    <hyperlink ref="R274" r:id="rId119" display="https://help.twitter.com/articles/20169199"/>
    <hyperlink ref="R275" r:id="rId120" display="https://help.twitter.com/articles/20169199"/>
    <hyperlink ref="R276" r:id="rId121" display="https://www.vastarinta.com/polpon-hatonen-kaynnisti-rikostutkinnan-vieraslajipuheesta-juutalainen-scheinin-kannattaa/"/>
    <hyperlink ref="R278" r:id="rId122" display="https://www.vastarinta.com/aanikirja-ss-culture-series/"/>
    <hyperlink ref="R279" r:id="rId123" display="https://www.vastarinta.com/twitter-pahoillaan-kayttajien-tietojen-jakamisesta-ilman-lupaa/"/>
    <hyperlink ref="R280" r:id="rId124" display="https://www.vastarinta.com/viikon-levy-2-danheim-runagaldr/"/>
    <hyperlink ref="R281" r:id="rId125" display="https://www.vastarinta.com/helsingin-sanomat-kannustaa-valtioita-velkaantumaan/"/>
    <hyperlink ref="R282" r:id="rId126" display="https://www.vastarinta.com/51-amerikan-vuoden-2019-joukkoampujista-tahan-mennessa-mustia/"/>
    <hyperlink ref="R283" r:id="rId127" display="https://www.vastarinta.com/usan-ulkoministerio-maaritteli-israelin-vertailun-natseihin-antisemitismiksi/"/>
    <hyperlink ref="R284" r:id="rId128" display="https://www.vastarinta.com/afrikkalaiset-jatkavat-toistensa-orjuuttamista/"/>
    <hyperlink ref="R285" r:id="rId129" display="https://www.vastarinta.com/juutalaisen-pedofiilijohtaja-jeffrey-epsteinin-itsemurha-herattaa-kysymyksia/"/>
    <hyperlink ref="R286" r:id="rId130" display="https://www.vastarinta.com/illinois-loi-lapi-lain-joka-vaatii-lgbt-historian-opettamisen-kouluissa/"/>
    <hyperlink ref="R287" r:id="rId131" display="https://www.vastarinta.com/berliinin-vanhin-poikakuoro-haastettu-oikeuteen-sukupuolisyrjinnasta/"/>
    <hyperlink ref="R288" r:id="rId132" display="https://www.vastarinta.com/pankit-suunnittelevat-negatiivisia-korkoja-talletuksille-kansalaisista-tahdotaan-porssipelureita/"/>
    <hyperlink ref="R289" r:id="rId133" display="https://www.vastarinta.com/naetko-antisemitismia-tassa-pilakuvassa-juutalaisjarjestot-nakevat/"/>
    <hyperlink ref="R290" r:id="rId134" display="https://www.vastarinta.com/polpon-hatonen-kaynnisti-rikostutkinnan-vieraslajipuheesta-juutalainen-scheinin-kannattaa/"/>
    <hyperlink ref="R291" r:id="rId135" display="https://www.vastarinta.com/nordic-voice-6-activist-bible/"/>
    <hyperlink ref="R292" r:id="rId136" display="https://www.vastarinta.com/maahanmuuttajat-raiskasivat-helsingissa-vierailleen-naisen/"/>
    <hyperlink ref="R293" r:id="rId137" display="https://www.vastarinta.com/william-pierce-mika-on-kaikkein-tarkeinta-elamassasi/"/>
    <hyperlink ref="R294" r:id="rId138" display="https://www.vastarinta.com/kokoelma-naurettavimpia-holokaustivalheita/"/>
    <hyperlink ref="R295" r:id="rId139" display="https://www.vastarinta.com/vihreiden-pekka-hatosesta-tuli-mainehaitta-polpolle/"/>
    <hyperlink ref="R296" r:id="rId140" display="https://www.vastarinta.com/turun-terrori-iskun-muistotapahtuma-kokoontuu-vahatorilla/"/>
    <hyperlink ref="R297" r:id="rId141" display="https://www.vastarinta.com/juutalainen-ihmisoikeusprofessori-jatkaa-polpo-hatosen-puolustelua/"/>
    <hyperlink ref="R298" r:id="rId142" display="https://www.vastarinta.com/pedofiilijohtaja-epsteinin-juutalainen-oikea-kasi-edelleen-piilossa/"/>
    <hyperlink ref="R299" r:id="rId143" display="https://www.vastarinta.com/viikon-kappale-ultima-thule-my-land/"/>
    <hyperlink ref="R300" r:id="rId144" display="https://www.vastarinta.com/lisaa-uusia-peltipolpoja-valtatie-neljalle/"/>
    <hyperlink ref="R301" r:id="rId145" display="https://www.vastarinta.com/lisaa-suomalaisten-rahaa-afrikkaan-hallitus-nostaa-kehitysyhteistyon-maaraa/"/>
    <hyperlink ref="R302" r:id="rId146" display="https://www.vastarinta.com/kaksi-vuotta-turun-monikulttuurisesta-terrori-iskusta/"/>
    <hyperlink ref="R303" r:id="rId147" display="https://www.vastarinta.com/epsteinin-kotoa-loydetty-maalaus-bill-clintonista-transuna/"/>
    <hyperlink ref="R304" r:id="rId148" display="https://www.vastarinta.com/kokoelma-naurettavimpia-holokaustivalheita/"/>
    <hyperlink ref="R305" r:id="rId149" display="https://www.vastarinta.com/kokoelma-naurettavimpia-holokaustivalheita/"/>
    <hyperlink ref="R306" r:id="rId150" display="https://www.vastarinta.com/paikallismedia-soros-rahoittaa-hong-kongin-mellakoita/"/>
    <hyperlink ref="R307" r:id="rId151" display="https://www.vastarinta.com/paikallismedia-soros-rahoittaa-hong-kongin-mellakoita/"/>
    <hyperlink ref="R308" r:id="rId152" display="https://www.vastarinta.com/liettuan-ainut-synagoga-suljettiin-natsipelon-vuoksi/"/>
    <hyperlink ref="R309" r:id="rId153" display="https://www.vastarinta.com/juutalainen-ihmisoikeusprofessori-jatkaa-polpo-hatosen-puolustelua/"/>
    <hyperlink ref="R310" r:id="rId154" display="https://www.vastarinta.com/turun-terrori-iskun-muistotapahtuma-kokoontuu-vahatorilla/"/>
    <hyperlink ref="R311" r:id="rId155" display="https://www.vastarinta.com/kaksi-vuotta-turun-monikulttuurisesta-terrori-iskusta/"/>
    <hyperlink ref="R313" r:id="rId156" display="https://www.vastarinta.com/liettuan-ainut-synagoga-suljettiin-natsipelon-vuoksi/"/>
    <hyperlink ref="R314" r:id="rId157" display="https://www.vastarinta.com/naetko-antisemitismia-tassa-pilakuvassa-juutalaisjarjestot-nakevat/"/>
    <hyperlink ref="R315" r:id="rId158" display="https://www.vastarinta.com/kokoelma-naurettavimpia-holokaustivalheita/"/>
    <hyperlink ref="R316" r:id="rId159" display="https://www.vastarinta.com/vihreiden-pekka-hatosesta-tuli-mainehaitta-polpolle/"/>
    <hyperlink ref="R317" r:id="rId160" display="https://www.vastarinta.com/turun-terrori-iskun-muistotapahtuma-kokoontuu-vahatorilla/"/>
    <hyperlink ref="R318" r:id="rId161" display="https://www.vastarinta.com/juutalainen-ihmisoikeusprofessori-jatkaa-polpo-hatosen-puolustelua/"/>
    <hyperlink ref="R319" r:id="rId162" display="https://www.vastarinta.com/pedofiilijohtaja-epsteinin-juutalainen-oikea-kasi-edelleen-piilossa/"/>
    <hyperlink ref="R320" r:id="rId163" display="https://www.vastarinta.com/viikon-kappale-ultima-thule-my-land/"/>
    <hyperlink ref="R321" r:id="rId164" display="https://www.vastarinta.com/lisaa-uusia-peltipolpoja-valtatie-neljalle/"/>
    <hyperlink ref="R322" r:id="rId165" display="https://www.vastarinta.com/lisaa-suomalaisten-rahaa-afrikkaan-hallitus-nostaa-kehitysyhteistyon-maaraa/"/>
    <hyperlink ref="R323" r:id="rId166" display="https://www.vastarinta.com/kaksi-vuotta-turun-monikulttuurisesta-terrori-iskusta/"/>
    <hyperlink ref="R324" r:id="rId167" display="https://www.vastarinta.com/epsteinin-kotoa-loydetty-maalaus-bill-clintonista-transuna/"/>
    <hyperlink ref="R325" r:id="rId168" display="https://www.vastarinta.com/kaksi-vuotta-turun-monikulttuurisesta-terrori-iskusta/"/>
    <hyperlink ref="R326" r:id="rId169" display="https://www.vastarinta.com/epsteinin-kotoa-loydetty-maalaus-bill-clintonista-transuna/"/>
    <hyperlink ref="R327" r:id="rId170" display="https://www.vastarinta.com/paikallismedia-soros-rahoittaa-hong-kongin-mellakoita/"/>
    <hyperlink ref="U56" r:id="rId171" display="https://pbs.twimg.com/media/EBtcKPdXkAACyB9.jpg"/>
    <hyperlink ref="U57" r:id="rId172" display="https://pbs.twimg.com/media/EBtcKPdXkAACyB9.jpg"/>
    <hyperlink ref="U58" r:id="rId173" display="https://pbs.twimg.com/media/EBtcKPdXkAACyB9.jpg"/>
    <hyperlink ref="U59" r:id="rId174" display="https://pbs.twimg.com/media/EBtzh0HXYAI4org.png"/>
    <hyperlink ref="U60" r:id="rId175" display="https://pbs.twimg.com/media/EBtzh0HXYAI4org.png"/>
    <hyperlink ref="U61" r:id="rId176" display="https://pbs.twimg.com/media/EBtzh0HXYAI4org.png"/>
    <hyperlink ref="U62" r:id="rId177" display="https://pbs.twimg.com/media/EBtzh0HXYAI4org.png"/>
    <hyperlink ref="U63" r:id="rId178" display="https://pbs.twimg.com/media/EBtzh0HXYAI4org.png"/>
    <hyperlink ref="U64" r:id="rId179" display="https://pbs.twimg.com/media/EBtzh0HXYAI4org.png"/>
    <hyperlink ref="U65" r:id="rId180" display="https://pbs.twimg.com/media/EBtzh0HXYAI4org.png"/>
    <hyperlink ref="U93" r:id="rId181" display="https://pbs.twimg.com/media/EBlyM8jXoAIqW_p.png"/>
    <hyperlink ref="U94" r:id="rId182" display="https://pbs.twimg.com/media/EBwFaN7WkAAF9IB.png"/>
    <hyperlink ref="U152" r:id="rId183" display="https://pbs.twimg.com/media/EB7l2gsWsAAvW7I.jpg"/>
    <hyperlink ref="U161" r:id="rId184" display="https://pbs.twimg.com/media/EB_U-2MWkAEPILS.jpg"/>
    <hyperlink ref="U167" r:id="rId185" display="https://pbs.twimg.com/media/ECBDa_xXYAAOV6u.jpg"/>
    <hyperlink ref="U195" r:id="rId186" display="https://pbs.twimg.com/media/ECKrTcDXUAIOv7S.jpg"/>
    <hyperlink ref="U196" r:id="rId187" display="https://pbs.twimg.com/media/ECKrTcDXUAIOv7S.jpg"/>
    <hyperlink ref="U201" r:id="rId188" display="https://pbs.twimg.com/media/ECKrTcDXUAIOv7S.jpg"/>
    <hyperlink ref="U202" r:id="rId189" display="https://pbs.twimg.com/media/ECKrTcDXUAIOv7S.jpg"/>
    <hyperlink ref="U203" r:id="rId190" display="https://pbs.twimg.com/media/ECKrTcDXUAIOv7S.jpg"/>
    <hyperlink ref="U249" r:id="rId191" display="https://pbs.twimg.com/media/ECLljh9XUAA6_Dg.jpg"/>
    <hyperlink ref="U250" r:id="rId192" display="https://pbs.twimg.com/media/ECLljh9XUAA6_Dg.jpg"/>
    <hyperlink ref="U251" r:id="rId193" display="https://pbs.twimg.com/media/ECLljh9XUAA6_Dg.jpg"/>
    <hyperlink ref="U252" r:id="rId194" display="https://pbs.twimg.com/media/ECMF9MxW4AUII_s.jpg"/>
    <hyperlink ref="U253" r:id="rId195" display="https://pbs.twimg.com/media/ECKrTcDXUAIOv7S.jpg"/>
    <hyperlink ref="U254" r:id="rId196" display="https://pbs.twimg.com/media/ECMF9MxW4AUII_s.jpg"/>
    <hyperlink ref="U255" r:id="rId197" display="https://pbs.twimg.com/media/ECMF9MxW4AUII_s.jpg"/>
    <hyperlink ref="U326" r:id="rId198" display="https://pbs.twimg.com/media/ECQlQmDXYAA77rt.png"/>
    <hyperlink ref="U327" r:id="rId199" display="https://pbs.twimg.com/ext_tw_video_thumb/1163096015383216129/pu/img/hOfqIy2albylFoZ0.jpg"/>
    <hyperlink ref="V3" r:id="rId200" display="http://pbs.twimg.com/profile_images/1083813122065002496/Zv200g1j_normal.jpg"/>
    <hyperlink ref="V4" r:id="rId201" display="http://pbs.twimg.com/profile_images/1083813122065002496/Zv200g1j_normal.jpg"/>
    <hyperlink ref="V5" r:id="rId202" display="http://pbs.twimg.com/profile_images/1083813122065002496/Zv200g1j_normal.jpg"/>
    <hyperlink ref="V6" r:id="rId203" display="http://pbs.twimg.com/profile_images/1083813122065002496/Zv200g1j_normal.jpg"/>
    <hyperlink ref="V7" r:id="rId204" display="http://pbs.twimg.com/profile_images/1083813122065002496/Zv200g1j_normal.jpg"/>
    <hyperlink ref="V8" r:id="rId205" display="http://pbs.twimg.com/profile_images/1083813122065002496/Zv200g1j_normal.jpg"/>
    <hyperlink ref="V9" r:id="rId206" display="http://pbs.twimg.com/profile_images/1083813122065002496/Zv200g1j_normal.jpg"/>
    <hyperlink ref="V10" r:id="rId207" display="http://pbs.twimg.com/profile_images/1083813122065002496/Zv200g1j_normal.jpg"/>
    <hyperlink ref="V11" r:id="rId208" display="http://pbs.twimg.com/profile_images/1083813122065002496/Zv200g1j_normal.jpg"/>
    <hyperlink ref="V12" r:id="rId209" display="http://pbs.twimg.com/profile_images/1009387782874202112/phlRHKty_normal.jpg"/>
    <hyperlink ref="V13" r:id="rId210" display="http://pbs.twimg.com/profile_images/1095689864341790725/s-ckgiF1_normal.png"/>
    <hyperlink ref="V14" r:id="rId211" display="http://pbs.twimg.com/profile_images/1095689864341790725/s-ckgiF1_normal.png"/>
    <hyperlink ref="V15" r:id="rId212" display="http://pbs.twimg.com/profile_images/1095689864341790725/s-ckgiF1_normal.png"/>
    <hyperlink ref="V16" r:id="rId213" display="http://pbs.twimg.com/profile_images/1009387782874202112/phlRHKty_normal.jpg"/>
    <hyperlink ref="V17" r:id="rId214" display="http://pbs.twimg.com/profile_images/1095689864341790725/s-ckgiF1_normal.png"/>
    <hyperlink ref="V18" r:id="rId215" display="http://pbs.twimg.com/profile_images/1095689864341790725/s-ckgiF1_normal.png"/>
    <hyperlink ref="V19" r:id="rId216" display="http://pbs.twimg.com/profile_images/1095689864341790725/s-ckgiF1_normal.png"/>
    <hyperlink ref="V20" r:id="rId217" display="http://pbs.twimg.com/profile_images/1009387782874202112/phlRHKty_normal.jpg"/>
    <hyperlink ref="V21" r:id="rId218" display="http://pbs.twimg.com/profile_images/1095689864341790725/s-ckgiF1_normal.png"/>
    <hyperlink ref="V22" r:id="rId219" display="http://pbs.twimg.com/profile_images/1095689864341790725/s-ckgiF1_normal.png"/>
    <hyperlink ref="V23" r:id="rId220" display="http://pbs.twimg.com/profile_images/1095689864341790725/s-ckgiF1_normal.png"/>
    <hyperlink ref="V24" r:id="rId221" display="http://pbs.twimg.com/profile_images/1234560934/7219_158050226499_520566499_3348160_6370743_n_normal.jpg"/>
    <hyperlink ref="V25" r:id="rId222" display="http://pbs.twimg.com/profile_images/1119263658478063617/m8ajQIih_normal.jpg"/>
    <hyperlink ref="V26" r:id="rId223" display="http://pbs.twimg.com/profile_images/1133871356624408577/EDqitmeR_normal.jpg"/>
    <hyperlink ref="V27" r:id="rId224" display="http://pbs.twimg.com/profile_images/1133871356624408577/EDqitmeR_normal.jpg"/>
    <hyperlink ref="V28" r:id="rId225" display="http://pbs.twimg.com/profile_images/1160452241461055488/6ZB1TfnR_normal.jpg"/>
    <hyperlink ref="V29" r:id="rId226" display="http://pbs.twimg.com/profile_images/1160452241461055488/6ZB1TfnR_normal.jpg"/>
    <hyperlink ref="V30" r:id="rId227" display="http://pbs.twimg.com/profile_images/1111548659857063936/p0h6OSC2_normal.png"/>
    <hyperlink ref="V31" r:id="rId228" display="http://pbs.twimg.com/profile_images/1111548659857063936/p0h6OSC2_normal.png"/>
    <hyperlink ref="V32" r:id="rId229" display="http://pbs.twimg.com/profile_images/1080405165759492097/r9N7AduA_normal.jpg"/>
    <hyperlink ref="V33" r:id="rId230" display="http://pbs.twimg.com/profile_images/1080405165759492097/r9N7AduA_normal.jpg"/>
    <hyperlink ref="V34" r:id="rId231" display="http://pbs.twimg.com/profile_images/1065204413931929602/wDows1XR_normal.jpg"/>
    <hyperlink ref="V35" r:id="rId232" display="http://pbs.twimg.com/profile_images/1065204413931929602/wDows1XR_normal.jpg"/>
    <hyperlink ref="V36" r:id="rId233" display="http://pbs.twimg.com/profile_images/1065204413931929602/wDows1XR_normal.jpg"/>
    <hyperlink ref="V37" r:id="rId234" display="http://pbs.twimg.com/profile_images/1037840687218208768/D-II6vGi_normal.jpg"/>
    <hyperlink ref="V38" r:id="rId235" display="http://pbs.twimg.com/profile_images/1037840687218208768/D-II6vGi_normal.jpg"/>
    <hyperlink ref="V39" r:id="rId236" display="http://pbs.twimg.com/profile_images/1037840687218208768/D-II6vGi_normal.jpg"/>
    <hyperlink ref="V40" r:id="rId237" display="http://pbs.twimg.com/profile_images/1037840687218208768/D-II6vGi_normal.jpg"/>
    <hyperlink ref="V41" r:id="rId238" display="http://pbs.twimg.com/profile_images/1060215120507342848/SqOZi1Oo_normal.jpg"/>
    <hyperlink ref="V42" r:id="rId239" display="http://pbs.twimg.com/profile_images/1151207505277665287/UykYgIHu_normal.jpg"/>
    <hyperlink ref="V43" r:id="rId240" display="http://pbs.twimg.com/profile_images/1146532887354839041/d0LkMMOD_normal.jpg"/>
    <hyperlink ref="V44" r:id="rId241" display="http://pbs.twimg.com/profile_images/848635167107403776/mtaLJg4P_normal.jpg"/>
    <hyperlink ref="V45" r:id="rId242" display="http://pbs.twimg.com/profile_images/1094906798572752896/DkXUPY7b_normal.jpg"/>
    <hyperlink ref="V46" r:id="rId243" display="http://pbs.twimg.com/profile_images/485823583059341312/5Kb8zIPY_normal.jpeg"/>
    <hyperlink ref="V47" r:id="rId244" display="http://pbs.twimg.com/profile_images/943147069392539648/OmnnabwR_normal.jpg"/>
    <hyperlink ref="V48" r:id="rId245" display="http://pbs.twimg.com/profile_images/1101892626444369920/hvE5nfH3_normal.jpg"/>
    <hyperlink ref="V49" r:id="rId246" display="http://pbs.twimg.com/profile_images/1133779057118711816/kmevvNBG_normal.jpg"/>
    <hyperlink ref="V50" r:id="rId247" display="http://pbs.twimg.com/profile_images/553523428620120064/V8cp7i6r_normal.jpeg"/>
    <hyperlink ref="V51" r:id="rId248" display="http://pbs.twimg.com/profile_images/1115981408894377984/S_rdNnWQ_normal.jpg"/>
    <hyperlink ref="V52" r:id="rId249" display="http://pbs.twimg.com/profile_images/1147194688786616322/abw2ST-w_normal.png"/>
    <hyperlink ref="V53" r:id="rId250" display="http://pbs.twimg.com/profile_images/508230060633890817/TOm-rzru_normal.jpeg"/>
    <hyperlink ref="V54" r:id="rId251" display="http://pbs.twimg.com/profile_images/1157696518461280263/KR2aC_3p_normal.jpg"/>
    <hyperlink ref="V55" r:id="rId252" display="http://pbs.twimg.com/profile_images/500970847943684096/TP8IR1jQ_normal.jpeg"/>
    <hyperlink ref="V56" r:id="rId253" display="https://pbs.twimg.com/media/EBtcKPdXkAACyB9.jpg"/>
    <hyperlink ref="V57" r:id="rId254" display="https://pbs.twimg.com/media/EBtcKPdXkAACyB9.jpg"/>
    <hyperlink ref="V58" r:id="rId255" display="https://pbs.twimg.com/media/EBtcKPdXkAACyB9.jpg"/>
    <hyperlink ref="V59" r:id="rId256" display="https://pbs.twimg.com/media/EBtzh0HXYAI4org.png"/>
    <hyperlink ref="V60" r:id="rId257" display="https://pbs.twimg.com/media/EBtzh0HXYAI4org.png"/>
    <hyperlink ref="V61" r:id="rId258" display="https://pbs.twimg.com/media/EBtzh0HXYAI4org.png"/>
    <hyperlink ref="V62" r:id="rId259" display="https://pbs.twimg.com/media/EBtzh0HXYAI4org.png"/>
    <hyperlink ref="V63" r:id="rId260" display="https://pbs.twimg.com/media/EBtzh0HXYAI4org.png"/>
    <hyperlink ref="V64" r:id="rId261" display="https://pbs.twimg.com/media/EBtzh0HXYAI4org.png"/>
    <hyperlink ref="V65" r:id="rId262" display="https://pbs.twimg.com/media/EBtzh0HXYAI4org.png"/>
    <hyperlink ref="V66" r:id="rId263" display="http://pbs.twimg.com/profile_images/730446211107409920/Dkg_d7BI_normal.jpg"/>
    <hyperlink ref="V67" r:id="rId264" display="http://pbs.twimg.com/profile_images/460929918/bd382574042d65757a86343439619da0_normal.png"/>
    <hyperlink ref="V68" r:id="rId265" display="http://pbs.twimg.com/profile_images/460929918/bd382574042d65757a86343439619da0_normal.png"/>
    <hyperlink ref="V69" r:id="rId266" display="http://pbs.twimg.com/profile_images/805882272629063680/NW4bdxmj_normal.jpg"/>
    <hyperlink ref="V70" r:id="rId267" display="http://pbs.twimg.com/profile_images/1138854299679756289/qnKLq33A_normal.jpg"/>
    <hyperlink ref="V71" r:id="rId268" display="http://pbs.twimg.com/profile_images/1133503439122644992/prB9IIgf_normal.jpg"/>
    <hyperlink ref="V72" r:id="rId269" display="http://pbs.twimg.com/profile_images/1159258204481761281/4sycEQpv_normal.jpg"/>
    <hyperlink ref="V73" r:id="rId270" display="http://pbs.twimg.com/profile_images/2681181353/447dfa4d255cbfa69c34b3bc8d3db1b9_normal.jpeg"/>
    <hyperlink ref="V74" r:id="rId271" display="http://pbs.twimg.com/profile_images/546337093106933761/DYmew9fV_normal.jpeg"/>
    <hyperlink ref="V75" r:id="rId272" display="http://pbs.twimg.com/profile_images/1138615482418892800/C3Q0dGqh_normal.jpg"/>
    <hyperlink ref="V76" r:id="rId273" display="http://pbs.twimg.com/profile_images/1162800936848437248/wmnfRNGK_normal.jpg"/>
    <hyperlink ref="V77" r:id="rId274" display="http://pbs.twimg.com/profile_images/1162800936848437248/wmnfRNGK_normal.jpg"/>
    <hyperlink ref="V78" r:id="rId275" display="http://pbs.twimg.com/profile_images/963287482853937152/O7MSowcE_normal.jpg"/>
    <hyperlink ref="V79" r:id="rId276" display="http://pbs.twimg.com/profile_images/963287482853937152/O7MSowcE_normal.jpg"/>
    <hyperlink ref="V80" r:id="rId277" display="http://pbs.twimg.com/profile_images/963287482853937152/O7MSowcE_normal.jpg"/>
    <hyperlink ref="V81" r:id="rId278" display="http://pbs.twimg.com/profile_images/963287482853937152/O7MSowcE_normal.jpg"/>
    <hyperlink ref="V82" r:id="rId279" display="http://pbs.twimg.com/profile_images/1085274719186796544/dALtEfH7_normal.jpg"/>
    <hyperlink ref="V83" r:id="rId280" display="http://pbs.twimg.com/profile_images/1085274719186796544/dALtEfH7_normal.jpg"/>
    <hyperlink ref="V84" r:id="rId281" display="http://pbs.twimg.com/profile_images/1085274719186796544/dALtEfH7_normal.jpg"/>
    <hyperlink ref="V85" r:id="rId282" display="http://pbs.twimg.com/profile_images/1085274719186796544/dALtEfH7_normal.jpg"/>
    <hyperlink ref="V86" r:id="rId283" display="http://pbs.twimg.com/profile_images/1085274719186796544/dALtEfH7_normal.jpg"/>
    <hyperlink ref="V87" r:id="rId284" display="http://pbs.twimg.com/profile_images/694454219626135553/T2ApGt_j_normal.jpg"/>
    <hyperlink ref="V88" r:id="rId285" display="http://pbs.twimg.com/profile_images/1145582822792597505/XUCTWfE1_normal.jpg"/>
    <hyperlink ref="V89" r:id="rId286" display="http://pbs.twimg.com/profile_images/1145582822792597505/XUCTWfE1_normal.jpg"/>
    <hyperlink ref="V90" r:id="rId287" display="http://pbs.twimg.com/profile_images/902495246306521088/IhBQ1RCB_normal.jpg"/>
    <hyperlink ref="V91" r:id="rId288" display="http://pbs.twimg.com/profile_images/902495246306521088/IhBQ1RCB_normal.jpg"/>
    <hyperlink ref="V92" r:id="rId289" display="http://pbs.twimg.com/profile_images/902495246306521088/IhBQ1RCB_normal.jpg"/>
    <hyperlink ref="V93" r:id="rId290" display="https://pbs.twimg.com/media/EBlyM8jXoAIqW_p.png"/>
    <hyperlink ref="V94" r:id="rId291" display="https://pbs.twimg.com/media/EBwFaN7WkAAF9IB.png"/>
    <hyperlink ref="V96" r:id="rId292" display="http://pbs.twimg.com/profile_images/1907287329/profil-komprimert_normal.jpg"/>
    <hyperlink ref="V97" r:id="rId293" display="http://pbs.twimg.com/profile_images/1036937001671512064/A57PiWfC_normal.jpg"/>
    <hyperlink ref="V98" r:id="rId294" display="http://pbs.twimg.com/profile_images/1036937001671512064/A57PiWfC_normal.jpg"/>
    <hyperlink ref="V99" r:id="rId295" display="http://pbs.twimg.com/profile_images/1036937001671512064/A57PiWfC_normal.jpg"/>
    <hyperlink ref="V100" r:id="rId296" display="http://pbs.twimg.com/profile_images/1150531284302737408/XXIl0o46_normal.jpg"/>
    <hyperlink ref="V101" r:id="rId297" display="http://pbs.twimg.com/profile_images/1160261732893450240/5Xr0kF1K_normal.jpg"/>
    <hyperlink ref="V102" r:id="rId298" display="http://pbs.twimg.com/profile_images/1124980989107802112/v07O_55k_normal.jpg"/>
    <hyperlink ref="V103" r:id="rId299" display="http://pbs.twimg.com/profile_images/999575213460226048/_SMBmW45_normal.jpg"/>
    <hyperlink ref="V104" r:id="rId300" display="http://pbs.twimg.com/profile_images/1141339247/kul-figur2_normal.png"/>
    <hyperlink ref="V105" r:id="rId301" display="http://pbs.twimg.com/profile_images/1153052862492155904/cRfZk-AV_normal.jpg"/>
    <hyperlink ref="V106" r:id="rId302" display="http://pbs.twimg.com/profile_images/3318728693/04376ec2a0d6e7a172c67d37637e0d38_normal.jpeg"/>
    <hyperlink ref="V107" r:id="rId303" display="http://pbs.twimg.com/profile_images/3318728693/04376ec2a0d6e7a172c67d37637e0d38_normal.jpeg"/>
    <hyperlink ref="V108" r:id="rId304" display="http://pbs.twimg.com/profile_images/1111750477895663618/nGAeah3g_normal.jpg"/>
    <hyperlink ref="V109" r:id="rId305" display="http://pbs.twimg.com/profile_images/710541804710580225/MwmP2Bmc_normal.jpg"/>
    <hyperlink ref="V110" r:id="rId306" display="http://pbs.twimg.com/profile_images/1158266777031335936/9zKQz-4C_normal.jpg"/>
    <hyperlink ref="V111" r:id="rId307" display="http://pbs.twimg.com/profile_images/1126644418033983488/wTXf1QEQ_normal.png"/>
    <hyperlink ref="V112" r:id="rId308" display="http://pbs.twimg.com/profile_images/984918607200169986/xoPgBPgO_normal.jpg"/>
    <hyperlink ref="V113" r:id="rId309" display="http://pbs.twimg.com/profile_images/517892129021231104/5TZFJG-F_normal.jpeg"/>
    <hyperlink ref="V114" r:id="rId310" display="http://pbs.twimg.com/profile_images/1081866755130175490/r9qvM_OK_normal.jpg"/>
    <hyperlink ref="V115" r:id="rId311" display="http://pbs.twimg.com/profile_images/1143139053396791298/AVy0k2Vf_normal.png"/>
    <hyperlink ref="V116" r:id="rId312" display="http://pbs.twimg.com/profile_images/1153662708266557440/DB0Biu7Q_normal.jpg"/>
    <hyperlink ref="V117" r:id="rId313" display="http://pbs.twimg.com/profile_images/1145418372680753152/GE3GxRNG_normal.jpg"/>
    <hyperlink ref="V118" r:id="rId314" display="http://pbs.twimg.com/profile_images/1139193086364520449/6Uj1qmNe_normal.jpg"/>
    <hyperlink ref="V119" r:id="rId315" display="http://pbs.twimg.com/profile_images/1139193086364520449/6Uj1qmNe_normal.jpg"/>
    <hyperlink ref="V120" r:id="rId316" display="http://pbs.twimg.com/profile_images/1137442362236571653/7VjWv-B3_normal.png"/>
    <hyperlink ref="V121" r:id="rId317" display="http://pbs.twimg.com/profile_images/1137442362236571653/7VjWv-B3_normal.png"/>
    <hyperlink ref="V122" r:id="rId318" display="http://pbs.twimg.com/profile_images/1137442362236571653/7VjWv-B3_normal.png"/>
    <hyperlink ref="V123" r:id="rId319" display="http://pbs.twimg.com/profile_images/1137442362236571653/7VjWv-B3_normal.png"/>
    <hyperlink ref="V124" r:id="rId320" display="http://pbs.twimg.com/profile_images/1137442362236571653/7VjWv-B3_normal.png"/>
    <hyperlink ref="V125" r:id="rId321" display="http://pbs.twimg.com/profile_images/1137442362236571653/7VjWv-B3_normal.png"/>
    <hyperlink ref="V126" r:id="rId322" display="http://pbs.twimg.com/profile_images/1156639507372019712/VkhtnWt5_normal.jpg"/>
    <hyperlink ref="V127" r:id="rId323" display="http://pbs.twimg.com/profile_images/1156639507372019712/VkhtnWt5_normal.jpg"/>
    <hyperlink ref="V128" r:id="rId324" display="http://pbs.twimg.com/profile_images/1141638516532756480/cB0TUy5O_normal.jpg"/>
    <hyperlink ref="V129" r:id="rId325" display="http://pbs.twimg.com/profile_images/1009394262075756544/h2iEOFlf_normal.jpg"/>
    <hyperlink ref="V130" r:id="rId326" display="http://pbs.twimg.com/profile_images/1145281147657756677/aQiUuzZs_normal.jpg"/>
    <hyperlink ref="V131" r:id="rId327" display="http://pbs.twimg.com/profile_images/1114629105226518528/gzLmbybQ_normal.jpg"/>
    <hyperlink ref="V132" r:id="rId328" display="http://pbs.twimg.com/profile_images/1047278632635432963/-zbMVwP8_normal.jpg"/>
    <hyperlink ref="V133" r:id="rId329" display="http://pbs.twimg.com/profile_images/1066095478050353152/bn5s8n2C_normal.jpg"/>
    <hyperlink ref="V134" r:id="rId330" display="http://pbs.twimg.com/profile_images/1075618295590596609/NbQX8Ptb_normal.jpg"/>
    <hyperlink ref="V135" r:id="rId331" display="http://pbs.twimg.com/profile_images/959424749817552896/NjFbL-ms_normal.jpg"/>
    <hyperlink ref="V136" r:id="rId332" display="http://abs.twimg.com/sticky/default_profile_images/default_profile_normal.png"/>
    <hyperlink ref="V137" r:id="rId333" display="http://abs.twimg.com/sticky/default_profile_images/default_profile_normal.png"/>
    <hyperlink ref="V138" r:id="rId334" display="http://abs.twimg.com/sticky/default_profile_images/default_profile_normal.png"/>
    <hyperlink ref="V139" r:id="rId335" display="http://abs.twimg.com/sticky/default_profile_images/default_profile_normal.png"/>
    <hyperlink ref="V140" r:id="rId336" display="http://abs.twimg.com/sticky/default_profile_images/default_profile_normal.png"/>
    <hyperlink ref="V141" r:id="rId337" display="http://abs.twimg.com/sticky/default_profile_images/default_profile_normal.png"/>
    <hyperlink ref="V142" r:id="rId338" display="http://pbs.twimg.com/profile_images/1147411254803337217/z5Y5E-Cn_normal.png"/>
    <hyperlink ref="V143" r:id="rId339" display="http://pbs.twimg.com/profile_images/1030871190888480769/xkgBf8eu_normal.jpg"/>
    <hyperlink ref="V144" r:id="rId340" display="http://pbs.twimg.com/profile_images/984371345994772480/04b1mHI4_normal.jpg"/>
    <hyperlink ref="V145" r:id="rId341" display="http://pbs.twimg.com/profile_images/511086795585355777/u75bFZrw_normal.jpeg"/>
    <hyperlink ref="V146" r:id="rId342" display="http://pbs.twimg.com/profile_images/2583093721/qvvb64see5i9ez4pae94_normal.jpeg"/>
    <hyperlink ref="V147" r:id="rId343" display="http://pbs.twimg.com/profile_images/1121692256069505025/HP5zRyM0_normal.jpg"/>
    <hyperlink ref="V148" r:id="rId344" display="http://pbs.twimg.com/profile_images/1058061678678601728/C9Ovq9XR_normal.jpg"/>
    <hyperlink ref="V149" r:id="rId345" display="http://pbs.twimg.com/profile_images/965611480434577408/pl6uipva_normal.jpg"/>
    <hyperlink ref="V150" r:id="rId346" display="http://pbs.twimg.com/profile_images/1076764291838210048/9aBWJHrY_normal.jpg"/>
    <hyperlink ref="V151" r:id="rId347" display="http://pbs.twimg.com/profile_images/1076764291838210048/9aBWJHrY_normal.jpg"/>
    <hyperlink ref="V152" r:id="rId348" display="https://pbs.twimg.com/media/EB7l2gsWsAAvW7I.jpg"/>
    <hyperlink ref="V153" r:id="rId349" display="http://pbs.twimg.com/profile_images/948981304699379712/G-lhwtFt_normal.jpg"/>
    <hyperlink ref="V154" r:id="rId350" display="http://pbs.twimg.com/profile_images/948981304699379712/G-lhwtFt_normal.jpg"/>
    <hyperlink ref="V155" r:id="rId351" display="http://pbs.twimg.com/profile_images/714043199132712961/vi0HOaiv_normal.jpg"/>
    <hyperlink ref="V156" r:id="rId352" display="http://pbs.twimg.com/profile_images/1133005925730672642/q0IL02tQ_normal.png"/>
    <hyperlink ref="V157" r:id="rId353" display="http://pbs.twimg.com/profile_images/1133005925730672642/q0IL02tQ_normal.png"/>
    <hyperlink ref="V158" r:id="rId354" display="http://pbs.twimg.com/profile_images/1125860444436975616/8gnh55TZ_normal.jpg"/>
    <hyperlink ref="V159" r:id="rId355" display="http://pbs.twimg.com/profile_images/1125860444436975616/8gnh55TZ_normal.jpg"/>
    <hyperlink ref="V160" r:id="rId356" display="http://pbs.twimg.com/profile_images/1131823575281930242/m0SpnEWY_normal.jpg"/>
    <hyperlink ref="V161" r:id="rId357" display="https://pbs.twimg.com/media/EB_U-2MWkAEPILS.jpg"/>
    <hyperlink ref="V162" r:id="rId358" display="http://pbs.twimg.com/profile_images/645858352950460416/L4n3hvPM_normal.jpg"/>
    <hyperlink ref="V163" r:id="rId359" display="http://pbs.twimg.com/profile_images/983647596999737345/fEENoj05_normal.jpg"/>
    <hyperlink ref="V164" r:id="rId360" display="http://pbs.twimg.com/profile_images/983647596999737345/fEENoj05_normal.jpg"/>
    <hyperlink ref="V165" r:id="rId361" display="http://pbs.twimg.com/profile_images/983647596999737345/fEENoj05_normal.jpg"/>
    <hyperlink ref="V166" r:id="rId362" display="http://pbs.twimg.com/profile_images/1082315152874242058/L8J67S6U_normal.jpg"/>
    <hyperlink ref="V167" r:id="rId363" display="https://pbs.twimg.com/media/ECBDa_xXYAAOV6u.jpg"/>
    <hyperlink ref="V168" r:id="rId364" display="http://pbs.twimg.com/profile_images/422378225/n574737088_3038_normal.jpg"/>
    <hyperlink ref="V169" r:id="rId365" display="http://abs.twimg.com/sticky/default_profile_images/default_profile_normal.png"/>
    <hyperlink ref="V170" r:id="rId366" display="http://abs.twimg.com/sticky/default_profile_images/default_profile_normal.png"/>
    <hyperlink ref="V171" r:id="rId367" display="http://abs.twimg.com/sticky/default_profile_images/default_profile_normal.png"/>
    <hyperlink ref="V172" r:id="rId368" display="http://abs.twimg.com/sticky/default_profile_images/default_profile_normal.png"/>
    <hyperlink ref="V173" r:id="rId369" display="http://abs.twimg.com/sticky/default_profile_images/default_profile_normal.png"/>
    <hyperlink ref="V174" r:id="rId370" display="http://pbs.twimg.com/profile_images/1151409434394013697/fsEhNnYI_normal.jpg"/>
    <hyperlink ref="V175" r:id="rId371" display="http://pbs.twimg.com/profile_images/1151409434394013697/fsEhNnYI_normal.jpg"/>
    <hyperlink ref="V176" r:id="rId372" display="http://pbs.twimg.com/profile_images/1153025965146222592/2Sj9UZIY_normal.jpg"/>
    <hyperlink ref="V177" r:id="rId373" display="http://pbs.twimg.com/profile_images/1153025965146222592/2Sj9UZIY_normal.jpg"/>
    <hyperlink ref="V178" r:id="rId374" display="http://pbs.twimg.com/profile_images/1153025965146222592/2Sj9UZIY_normal.jpg"/>
    <hyperlink ref="V179" r:id="rId375" display="http://pbs.twimg.com/profile_images/1153025965146222592/2Sj9UZIY_normal.jpg"/>
    <hyperlink ref="V180" r:id="rId376" display="http://pbs.twimg.com/profile_images/1115675674918948865/wQlN8Anz_normal.jpg"/>
    <hyperlink ref="V181" r:id="rId377" display="http://pbs.twimg.com/profile_images/1115675674918948865/wQlN8Anz_normal.jpg"/>
    <hyperlink ref="V182" r:id="rId378" display="http://pbs.twimg.com/profile_images/1115675674918948865/wQlN8Anz_normal.jpg"/>
    <hyperlink ref="V183" r:id="rId379" display="http://pbs.twimg.com/profile_images/1115675674918948865/wQlN8Anz_normal.jpg"/>
    <hyperlink ref="V184" r:id="rId380" display="http://pbs.twimg.com/profile_images/1115675674918948865/wQlN8Anz_normal.jpg"/>
    <hyperlink ref="V185" r:id="rId381" display="http://pbs.twimg.com/profile_images/1115675674918948865/wQlN8Anz_normal.jpg"/>
    <hyperlink ref="V186" r:id="rId382" display="http://pbs.twimg.com/profile_images/1115675674918948865/wQlN8Anz_normal.jpg"/>
    <hyperlink ref="V187" r:id="rId383" display="http://pbs.twimg.com/profile_images/639548820892717056/tmwKKrl7_normal.jpg"/>
    <hyperlink ref="V188" r:id="rId384" display="http://pbs.twimg.com/profile_images/1138379698940063744/VTxbhTdp_normal.jpg"/>
    <hyperlink ref="V189" r:id="rId385" display="http://pbs.twimg.com/profile_images/1138379698940063744/VTxbhTdp_normal.jpg"/>
    <hyperlink ref="V190" r:id="rId386" display="http://pbs.twimg.com/profile_images/1149835838617989120/dcOrcTYX_normal.jpg"/>
    <hyperlink ref="V191" r:id="rId387" display="http://pbs.twimg.com/profile_images/1149835838617989120/dcOrcTYX_normal.jpg"/>
    <hyperlink ref="V192" r:id="rId388" display="http://pbs.twimg.com/profile_images/1149835838617989120/dcOrcTYX_normal.jpg"/>
    <hyperlink ref="V193" r:id="rId389" display="http://pbs.twimg.com/profile_images/1149755328466161666/6oOnnVMC_normal.jpg"/>
    <hyperlink ref="V194" r:id="rId390" display="http://pbs.twimg.com/profile_images/1149755328466161666/6oOnnVMC_normal.jpg"/>
    <hyperlink ref="V195" r:id="rId391" display="https://pbs.twimg.com/media/ECKrTcDXUAIOv7S.jpg"/>
    <hyperlink ref="V196" r:id="rId392" display="https://pbs.twimg.com/media/ECKrTcDXUAIOv7S.jpg"/>
    <hyperlink ref="V197" r:id="rId393" display="http://pbs.twimg.com/profile_images/1157009381172682752/pY0ySH1D_normal.jpg"/>
    <hyperlink ref="V198" r:id="rId394" display="http://pbs.twimg.com/profile_images/1059146154858950656/jNiOBur7_normal.jpg"/>
    <hyperlink ref="V199" r:id="rId395" display="http://pbs.twimg.com/profile_images/1059146154858950656/jNiOBur7_normal.jpg"/>
    <hyperlink ref="V200" r:id="rId396" display="http://pbs.twimg.com/profile_images/1154554082058801152/7IQCyuh7_normal.jpg"/>
    <hyperlink ref="V201" r:id="rId397" display="https://pbs.twimg.com/media/ECKrTcDXUAIOv7S.jpg"/>
    <hyperlink ref="V202" r:id="rId398" display="https://pbs.twimg.com/media/ECKrTcDXUAIOv7S.jpg"/>
    <hyperlink ref="V203" r:id="rId399" display="https://pbs.twimg.com/media/ECKrTcDXUAIOv7S.jpg"/>
    <hyperlink ref="V204" r:id="rId400" display="http://pbs.twimg.com/profile_images/1155769260926545920/Is7ncIYS_normal.jpg"/>
    <hyperlink ref="V205" r:id="rId401" display="http://pbs.twimg.com/profile_images/1155769260926545920/Is7ncIYS_normal.jpg"/>
    <hyperlink ref="V206" r:id="rId402" display="http://pbs.twimg.com/profile_images/1155769260926545920/Is7ncIYS_normal.jpg"/>
    <hyperlink ref="V207" r:id="rId403" display="http://pbs.twimg.com/profile_images/1155769260926545920/Is7ncIYS_normal.jpg"/>
    <hyperlink ref="V208" r:id="rId404" display="http://pbs.twimg.com/profile_images/1155769260926545920/Is7ncIYS_normal.jpg"/>
    <hyperlink ref="V209" r:id="rId405" display="http://pbs.twimg.com/profile_images/1155769260926545920/Is7ncIYS_normal.jpg"/>
    <hyperlink ref="V210" r:id="rId406" display="http://pbs.twimg.com/profile_images/1155769260926545920/Is7ncIYS_normal.jpg"/>
    <hyperlink ref="V211" r:id="rId407" display="http://pbs.twimg.com/profile_images/1155769260926545920/Is7ncIYS_normal.jpg"/>
    <hyperlink ref="V212" r:id="rId408" display="http://pbs.twimg.com/profile_images/1155769260926545920/Is7ncIYS_normal.jpg"/>
    <hyperlink ref="V213" r:id="rId409" display="http://pbs.twimg.com/profile_images/1155769260926545920/Is7ncIYS_normal.jpg"/>
    <hyperlink ref="V214" r:id="rId410" display="http://pbs.twimg.com/profile_images/1155769260926545920/Is7ncIYS_normal.jpg"/>
    <hyperlink ref="V215" r:id="rId411" display="http://pbs.twimg.com/profile_images/989218356560580613/kaaF8ocD_normal.jpg"/>
    <hyperlink ref="V216" r:id="rId412" display="http://pbs.twimg.com/profile_images/989218356560580613/kaaF8ocD_normal.jpg"/>
    <hyperlink ref="V217" r:id="rId413" display="http://pbs.twimg.com/profile_images/898575863410601984/dBxCWaFf_normal.jpg"/>
    <hyperlink ref="V218" r:id="rId414" display="http://pbs.twimg.com/profile_images/898575863410601984/dBxCWaFf_normal.jpg"/>
    <hyperlink ref="V219" r:id="rId415" display="http://pbs.twimg.com/profile_images/898575863410601984/dBxCWaFf_normal.jpg"/>
    <hyperlink ref="V220" r:id="rId416" display="http://pbs.twimg.com/profile_images/898575863410601984/dBxCWaFf_normal.jpg"/>
    <hyperlink ref="V221" r:id="rId417" display="http://pbs.twimg.com/profile_images/898575863410601984/dBxCWaFf_normal.jpg"/>
    <hyperlink ref="V222" r:id="rId418" display="http://pbs.twimg.com/profile_images/898575863410601984/dBxCWaFf_normal.jpg"/>
    <hyperlink ref="V223" r:id="rId419" display="http://pbs.twimg.com/profile_images/898575863410601984/dBxCWaFf_normal.jpg"/>
    <hyperlink ref="V224" r:id="rId420" display="http://pbs.twimg.com/profile_images/898575863410601984/dBxCWaFf_normal.jpg"/>
    <hyperlink ref="V225" r:id="rId421" display="http://pbs.twimg.com/profile_images/898575863410601984/dBxCWaFf_normal.jpg"/>
    <hyperlink ref="V226" r:id="rId422" display="http://pbs.twimg.com/profile_images/898575863410601984/dBxCWaFf_normal.jpg"/>
    <hyperlink ref="V227" r:id="rId423" display="http://pbs.twimg.com/profile_images/1066319274590040065/f4RWAJrD_normal.jpg"/>
    <hyperlink ref="V228" r:id="rId424" display="http://pbs.twimg.com/profile_images/1066319274590040065/f4RWAJrD_normal.jpg"/>
    <hyperlink ref="V229" r:id="rId425" display="http://pbs.twimg.com/profile_images/1066319274590040065/f4RWAJrD_normal.jpg"/>
    <hyperlink ref="V230" r:id="rId426" display="http://pbs.twimg.com/profile_images/1066319274590040065/f4RWAJrD_normal.jpg"/>
    <hyperlink ref="V231" r:id="rId427" display="http://pbs.twimg.com/profile_images/1066319274590040065/f4RWAJrD_normal.jpg"/>
    <hyperlink ref="V232" r:id="rId428" display="http://pbs.twimg.com/profile_images/1066319274590040065/f4RWAJrD_normal.jpg"/>
    <hyperlink ref="V233" r:id="rId429" display="http://pbs.twimg.com/profile_images/1066319274590040065/f4RWAJrD_normal.jpg"/>
    <hyperlink ref="V234" r:id="rId430" display="http://pbs.twimg.com/profile_images/1066319274590040065/f4RWAJrD_normal.jpg"/>
    <hyperlink ref="V235" r:id="rId431" display="http://pbs.twimg.com/profile_images/1066319274590040065/f4RWAJrD_normal.jpg"/>
    <hyperlink ref="V236" r:id="rId432" display="http://pbs.twimg.com/profile_images/1066319274590040065/f4RWAJrD_normal.jpg"/>
    <hyperlink ref="V237" r:id="rId433" display="http://pbs.twimg.com/profile_images/1066319274590040065/f4RWAJrD_normal.jpg"/>
    <hyperlink ref="V238" r:id="rId434" display="http://pbs.twimg.com/profile_images/1066319274590040065/f4RWAJrD_normal.jpg"/>
    <hyperlink ref="V239" r:id="rId435" display="http://pbs.twimg.com/profile_images/1066319274590040065/f4RWAJrD_normal.jpg"/>
    <hyperlink ref="V240" r:id="rId436" display="http://pbs.twimg.com/profile_images/1066319274590040065/f4RWAJrD_normal.jpg"/>
    <hyperlink ref="V241" r:id="rId437" display="http://pbs.twimg.com/profile_images/1066319274590040065/f4RWAJrD_normal.jpg"/>
    <hyperlink ref="V242" r:id="rId438" display="http://pbs.twimg.com/profile_images/1066319274590040065/f4RWAJrD_normal.jpg"/>
    <hyperlink ref="V243" r:id="rId439" display="http://pbs.twimg.com/profile_images/1066319274590040065/f4RWAJrD_normal.jpg"/>
    <hyperlink ref="V244" r:id="rId440" display="http://pbs.twimg.com/profile_images/1066319274590040065/f4RWAJrD_normal.jpg"/>
    <hyperlink ref="V245" r:id="rId441" display="http://pbs.twimg.com/profile_images/1066319274590040065/f4RWAJrD_normal.jpg"/>
    <hyperlink ref="V246" r:id="rId442" display="http://pbs.twimg.com/profile_images/1066319274590040065/f4RWAJrD_normal.jpg"/>
    <hyperlink ref="V247" r:id="rId443" display="http://pbs.twimg.com/profile_images/1066319274590040065/f4RWAJrD_normal.jpg"/>
    <hyperlink ref="V248" r:id="rId444" display="http://pbs.twimg.com/profile_images/1054870016703705089/kemiJnf0_normal.jpg"/>
    <hyperlink ref="V249" r:id="rId445" display="https://pbs.twimg.com/media/ECLljh9XUAA6_Dg.jpg"/>
    <hyperlink ref="V250" r:id="rId446" display="https://pbs.twimg.com/media/ECLljh9XUAA6_Dg.jpg"/>
    <hyperlink ref="V251" r:id="rId447" display="https://pbs.twimg.com/media/ECLljh9XUAA6_Dg.jpg"/>
    <hyperlink ref="V252" r:id="rId448" display="https://pbs.twimg.com/media/ECMF9MxW4AUII_s.jpg"/>
    <hyperlink ref="V253" r:id="rId449" display="https://pbs.twimg.com/media/ECKrTcDXUAIOv7S.jpg"/>
    <hyperlink ref="V254" r:id="rId450" display="https://pbs.twimg.com/media/ECMF9MxW4AUII_s.jpg"/>
    <hyperlink ref="V255" r:id="rId451" display="https://pbs.twimg.com/media/ECMF9MxW4AUII_s.jpg"/>
    <hyperlink ref="V256" r:id="rId452" display="http://pbs.twimg.com/profile_images/746380534809518080/mhN6QjLT_normal.jpg"/>
    <hyperlink ref="V257" r:id="rId453" display="http://pbs.twimg.com/profile_images/746380534809518080/mhN6QjLT_normal.jpg"/>
    <hyperlink ref="V258" r:id="rId454" display="http://pbs.twimg.com/profile_images/1031546022860873728/SVdqXkPQ_normal.jpg"/>
    <hyperlink ref="V259" r:id="rId455" display="http://pbs.twimg.com/profile_images/1031546022860873728/SVdqXkPQ_normal.jpg"/>
    <hyperlink ref="V274" r:id="rId456" display="http://abs.twimg.com/sticky/default_profile_images/default_profile_normal.png"/>
    <hyperlink ref="V275" r:id="rId457" display="http://abs.twimg.com/sticky/default_profile_images/default_profile_normal.png"/>
    <hyperlink ref="V276" r:id="rId458" display="http://abs.twimg.com/sticky/default_profile_images/default_profile_normal.png"/>
    <hyperlink ref="V277" r:id="rId459" display="http://abs.twimg.com/sticky/default_profile_images/default_profile_normal.png"/>
    <hyperlink ref="V278" r:id="rId460" display="http://pbs.twimg.com/profile_images/1107616805869228032/4zmrI9I1_normal.png"/>
    <hyperlink ref="V279" r:id="rId461" display="http://pbs.twimg.com/profile_images/1107616805869228032/4zmrI9I1_normal.png"/>
    <hyperlink ref="V280" r:id="rId462" display="http://pbs.twimg.com/profile_images/1107616805869228032/4zmrI9I1_normal.png"/>
    <hyperlink ref="V281" r:id="rId463" display="http://pbs.twimg.com/profile_images/1107616805869228032/4zmrI9I1_normal.png"/>
    <hyperlink ref="V282" r:id="rId464" display="http://pbs.twimg.com/profile_images/1107616805869228032/4zmrI9I1_normal.png"/>
    <hyperlink ref="V283" r:id="rId465" display="http://pbs.twimg.com/profile_images/1107616805869228032/4zmrI9I1_normal.png"/>
    <hyperlink ref="V284" r:id="rId466" display="http://pbs.twimg.com/profile_images/1107616805869228032/4zmrI9I1_normal.png"/>
    <hyperlink ref="V285" r:id="rId467" display="http://pbs.twimg.com/profile_images/1107616805869228032/4zmrI9I1_normal.png"/>
    <hyperlink ref="V286" r:id="rId468" display="http://pbs.twimg.com/profile_images/1107616805869228032/4zmrI9I1_normal.png"/>
    <hyperlink ref="V287" r:id="rId469" display="http://pbs.twimg.com/profile_images/1107616805869228032/4zmrI9I1_normal.png"/>
    <hyperlink ref="V288" r:id="rId470" display="http://pbs.twimg.com/profile_images/1107616805869228032/4zmrI9I1_normal.png"/>
    <hyperlink ref="V289" r:id="rId471" display="http://pbs.twimg.com/profile_images/1107616805869228032/4zmrI9I1_normal.png"/>
    <hyperlink ref="V290" r:id="rId472" display="http://pbs.twimg.com/profile_images/1107616805869228032/4zmrI9I1_normal.png"/>
    <hyperlink ref="V291" r:id="rId473" display="http://pbs.twimg.com/profile_images/1107616805869228032/4zmrI9I1_normal.png"/>
    <hyperlink ref="V292" r:id="rId474" display="http://pbs.twimg.com/profile_images/1107616805869228032/4zmrI9I1_normal.png"/>
    <hyperlink ref="V293" r:id="rId475" display="http://pbs.twimg.com/profile_images/1107616805869228032/4zmrI9I1_normal.png"/>
    <hyperlink ref="V294" r:id="rId476" display="http://pbs.twimg.com/profile_images/1107616805869228032/4zmrI9I1_normal.png"/>
    <hyperlink ref="V295" r:id="rId477" display="http://pbs.twimg.com/profile_images/1107616805869228032/4zmrI9I1_normal.png"/>
    <hyperlink ref="V296" r:id="rId478" display="http://pbs.twimg.com/profile_images/1107616805869228032/4zmrI9I1_normal.png"/>
    <hyperlink ref="V297" r:id="rId479" display="http://pbs.twimg.com/profile_images/1107616805869228032/4zmrI9I1_normal.png"/>
    <hyperlink ref="V298" r:id="rId480" display="http://pbs.twimg.com/profile_images/1107616805869228032/4zmrI9I1_normal.png"/>
    <hyperlink ref="V299" r:id="rId481" display="http://pbs.twimg.com/profile_images/1107616805869228032/4zmrI9I1_normal.png"/>
    <hyperlink ref="V300" r:id="rId482" display="http://pbs.twimg.com/profile_images/1107616805869228032/4zmrI9I1_normal.png"/>
    <hyperlink ref="V301" r:id="rId483" display="http://pbs.twimg.com/profile_images/1107616805869228032/4zmrI9I1_normal.png"/>
    <hyperlink ref="V302" r:id="rId484" display="http://pbs.twimg.com/profile_images/1107616805869228032/4zmrI9I1_normal.png"/>
    <hyperlink ref="V303" r:id="rId485" display="http://pbs.twimg.com/profile_images/1107616805869228032/4zmrI9I1_normal.png"/>
    <hyperlink ref="V304" r:id="rId486" display="http://pbs.twimg.com/profile_images/1125085403839651842/dOpjZSFF_normal.jpg"/>
    <hyperlink ref="V305" r:id="rId487" display="http://pbs.twimg.com/profile_images/1162640625143095296/2LtZkeoL_normal.jpg"/>
    <hyperlink ref="V306" r:id="rId488" display="http://pbs.twimg.com/profile_images/1162640625143095296/2LtZkeoL_normal.jpg"/>
    <hyperlink ref="V307" r:id="rId489" display="http://pbs.twimg.com/profile_images/1125355368429887489/G5e0TcBF_normal.jpg"/>
    <hyperlink ref="V308" r:id="rId490" display="http://pbs.twimg.com/profile_images/1125355368429887489/G5e0TcBF_normal.jpg"/>
    <hyperlink ref="V309" r:id="rId491" display="http://pbs.twimg.com/profile_images/1125355368429887489/G5e0TcBF_normal.jpg"/>
    <hyperlink ref="V310" r:id="rId492" display="http://pbs.twimg.com/profile_images/1107362831924637697/sE6Mkm6v_normal.png"/>
    <hyperlink ref="V311" r:id="rId493" display="http://pbs.twimg.com/profile_images/1107362831924637697/sE6Mkm6v_normal.png"/>
    <hyperlink ref="V312" r:id="rId494" display="http://pbs.twimg.com/profile_images/1151281954484031489/mtgX5szv_normal.jpg"/>
    <hyperlink ref="V313" r:id="rId495" display="http://pbs.twimg.com/profile_images/1082633921152602112/eT_CJ4n__normal.jpg"/>
    <hyperlink ref="V314" r:id="rId496" display="http://pbs.twimg.com/profile_images/1082633921152602112/eT_CJ4n__normal.jpg"/>
    <hyperlink ref="V315" r:id="rId497" display="http://pbs.twimg.com/profile_images/1082633921152602112/eT_CJ4n__normal.jpg"/>
    <hyperlink ref="V316" r:id="rId498" display="http://pbs.twimg.com/profile_images/1082633921152602112/eT_CJ4n__normal.jpg"/>
    <hyperlink ref="V317" r:id="rId499" display="http://pbs.twimg.com/profile_images/1082633921152602112/eT_CJ4n__normal.jpg"/>
    <hyperlink ref="V318" r:id="rId500" display="http://pbs.twimg.com/profile_images/1082633921152602112/eT_CJ4n__normal.jpg"/>
    <hyperlink ref="V319" r:id="rId501" display="http://pbs.twimg.com/profile_images/1082633921152602112/eT_CJ4n__normal.jpg"/>
    <hyperlink ref="V320" r:id="rId502" display="http://pbs.twimg.com/profile_images/1082633921152602112/eT_CJ4n__normal.jpg"/>
    <hyperlink ref="V321" r:id="rId503" display="http://pbs.twimg.com/profile_images/1082633921152602112/eT_CJ4n__normal.jpg"/>
    <hyperlink ref="V322" r:id="rId504" display="http://pbs.twimg.com/profile_images/1082633921152602112/eT_CJ4n__normal.jpg"/>
    <hyperlink ref="V323" r:id="rId505" display="http://pbs.twimg.com/profile_images/1082633921152602112/eT_CJ4n__normal.jpg"/>
    <hyperlink ref="V324" r:id="rId506" display="http://pbs.twimg.com/profile_images/1082633921152602112/eT_CJ4n__normal.jpg"/>
    <hyperlink ref="V325" r:id="rId507" display="http://pbs.twimg.com/profile_images/1151281954484031489/mtgX5szv_normal.jpg"/>
    <hyperlink ref="V326" r:id="rId508" display="https://pbs.twimg.com/media/ECQlQmDXYAA77rt.png"/>
    <hyperlink ref="V327" r:id="rId509" display="https://pbs.twimg.com/ext_tw_video_thumb/1163096015383216129/pu/img/hOfqIy2albylFoZ0.jpg"/>
    <hyperlink ref="V328" r:id="rId510" display="http://pbs.twimg.com/profile_images/1151281954484031489/mtgX5szv_normal.jpg"/>
    <hyperlink ref="Z3" r:id="rId511" display="https://twitter.com/attiandersson/status/1159961224035143680"/>
    <hyperlink ref="Z4" r:id="rId512" display="https://twitter.com/attiandersson/status/1159961224035143680"/>
    <hyperlink ref="Z5" r:id="rId513" display="https://twitter.com/attiandersson/status/1159961224035143680"/>
    <hyperlink ref="Z6" r:id="rId514" display="https://twitter.com/attiandersson/status/1159961224035143680"/>
    <hyperlink ref="Z7" r:id="rId515" display="https://twitter.com/attiandersson/status/1159961224035143680"/>
    <hyperlink ref="Z8" r:id="rId516" display="https://twitter.com/attiandersson/status/1159961224035143680"/>
    <hyperlink ref="Z9" r:id="rId517" display="https://twitter.com/attiandersson/status/1159961224035143680"/>
    <hyperlink ref="Z10" r:id="rId518" display="https://twitter.com/attiandersson/status/1159961224035143680"/>
    <hyperlink ref="Z11" r:id="rId519" display="https://twitter.com/attiandersson/status/1159961224035143680"/>
    <hyperlink ref="Z12" r:id="rId520" display="https://twitter.com/abrahamsson_sv/status/1159932892790886401"/>
    <hyperlink ref="Z13" r:id="rId521" display="https://twitter.com/karpstryparn_ii/status/1159927130492407810"/>
    <hyperlink ref="Z14" r:id="rId522" display="https://twitter.com/karpstryparn_ii/status/1160135646939402242"/>
    <hyperlink ref="Z15" r:id="rId523" display="https://twitter.com/karpstryparn_ii/status/1160135858965663744"/>
    <hyperlink ref="Z16" r:id="rId524" display="https://twitter.com/abrahamsson_sv/status/1159932892790886401"/>
    <hyperlink ref="Z17" r:id="rId525" display="https://twitter.com/karpstryparn_ii/status/1159927130492407810"/>
    <hyperlink ref="Z18" r:id="rId526" display="https://twitter.com/karpstryparn_ii/status/1160135646939402242"/>
    <hyperlink ref="Z19" r:id="rId527" display="https://twitter.com/karpstryparn_ii/status/1160135858965663744"/>
    <hyperlink ref="Z20" r:id="rId528" display="https://twitter.com/abrahamsson_sv/status/1159932892790886401"/>
    <hyperlink ref="Z21" r:id="rId529" display="https://twitter.com/karpstryparn_ii/status/1159927130492407810"/>
    <hyperlink ref="Z22" r:id="rId530" display="https://twitter.com/karpstryparn_ii/status/1160135646939402242"/>
    <hyperlink ref="Z23" r:id="rId531" display="https://twitter.com/karpstryparn_ii/status/1160135858965663744"/>
    <hyperlink ref="Z24" r:id="rId532" display="https://twitter.com/fransmeyer/status/1160195001042853888"/>
    <hyperlink ref="Z25" r:id="rId533" display="https://twitter.com/eerolasami/status/1160546059254403072"/>
    <hyperlink ref="Z26" r:id="rId534" display="https://twitter.com/protestera_mera/status/1160547479793872896"/>
    <hyperlink ref="Z27" r:id="rId535" display="https://twitter.com/protestera_mera/status/1160547479793872896"/>
    <hyperlink ref="Z28" r:id="rId536" display="https://twitter.com/marizanti/status/1160548620472635393"/>
    <hyperlink ref="Z29" r:id="rId537" display="https://twitter.com/marizanti/status/1160548620472635393"/>
    <hyperlink ref="Z30" r:id="rId538" display="https://twitter.com/notofnandeu/status/1160549735612243968"/>
    <hyperlink ref="Z31" r:id="rId539" display="https://twitter.com/notofnandeu/status/1160549735612243968"/>
    <hyperlink ref="Z32" r:id="rId540" display="https://twitter.com/kimthecynic/status/1160556811843506177"/>
    <hyperlink ref="Z33" r:id="rId541" display="https://twitter.com/kimthecynic/status/1160556811843506177"/>
    <hyperlink ref="Z34" r:id="rId542" display="https://twitter.com/broaddict2/status/1160569019910578183"/>
    <hyperlink ref="Z35" r:id="rId543" display="https://twitter.com/broaddict2/status/1160569019910578183"/>
    <hyperlink ref="Z36" r:id="rId544" display="https://twitter.com/broaddict2/status/1160569019910578183"/>
    <hyperlink ref="Z37" r:id="rId545" display="https://twitter.com/runriste/status/1160579229643366400"/>
    <hyperlink ref="Z38" r:id="rId546" display="https://twitter.com/runriste/status/1160579229643366400"/>
    <hyperlink ref="Z39" r:id="rId547" display="https://twitter.com/runriste/status/1160579229643366400"/>
    <hyperlink ref="Z40" r:id="rId548" display="https://twitter.com/runriste/status/1160579229643366400"/>
    <hyperlink ref="Z41" r:id="rId549" display="https://twitter.com/koshermackan/status/1160611596995047425"/>
    <hyperlink ref="Z42" r:id="rId550" display="https://twitter.com/olavmosfjell/status/1151207052313845760"/>
    <hyperlink ref="Z43" r:id="rId551" display="https://twitter.com/holdkjeftayat/status/1160614877733502977"/>
    <hyperlink ref="Z44" r:id="rId552" display="https://twitter.com/timoriikonen67/status/1160622362242494470"/>
    <hyperlink ref="Z45" r:id="rId553" display="https://twitter.com/batcheeba/status/1160625162208907264"/>
    <hyperlink ref="Z46" r:id="rId554" display="https://twitter.com/olavtorvund/status/1160631651237552130"/>
    <hyperlink ref="Z47" r:id="rId555" display="https://twitter.com/stigfostervold/status/1160631899083005954"/>
    <hyperlink ref="Z48" r:id="rId556" display="https://twitter.com/syklemil/status/1160632785641648128"/>
    <hyperlink ref="Z49" r:id="rId557" display="https://twitter.com/muihonlau/status/1160632886380376064"/>
    <hyperlink ref="Z50" r:id="rId558" display="https://twitter.com/haakon_d/status/1160634483323916288"/>
    <hyperlink ref="Z51" r:id="rId559" display="https://twitter.com/vhd_feminist/status/1160634967984156672"/>
    <hyperlink ref="Z52" r:id="rId560" display="https://twitter.com/ayaanle_bdi/status/1160635139929661441"/>
    <hyperlink ref="Z53" r:id="rId561" display="https://twitter.com/fykomfei/status/1160640901615628289"/>
    <hyperlink ref="Z54" r:id="rId562" display="https://twitter.com/dunyadufria/status/1160646435085410304"/>
    <hyperlink ref="Z55" r:id="rId563" display="https://twitter.com/gunleik/status/1160646755291213824"/>
    <hyperlink ref="Z56" r:id="rId564" display="https://twitter.com/unrealfredrik/status/1160622678459506688"/>
    <hyperlink ref="Z57" r:id="rId565" display="https://twitter.com/unrealfredrik/status/1160622678459506688"/>
    <hyperlink ref="Z58" r:id="rId566" display="https://twitter.com/unrealfredrik/status/1160622678459506688"/>
    <hyperlink ref="Z59" r:id="rId567" display="https://twitter.com/unrealfredrik/status/1160648359297916929"/>
    <hyperlink ref="Z60" r:id="rId568" display="https://twitter.com/unrealfredrik/status/1160648359297916929"/>
    <hyperlink ref="Z61" r:id="rId569" display="https://twitter.com/unrealfredrik/status/1160648359297916929"/>
    <hyperlink ref="Z62" r:id="rId570" display="https://twitter.com/unrealfredrik/status/1160648359297916929"/>
    <hyperlink ref="Z63" r:id="rId571" display="https://twitter.com/unrealfredrik/status/1160648359297916929"/>
    <hyperlink ref="Z64" r:id="rId572" display="https://twitter.com/unrealfredrik/status/1160648359297916929"/>
    <hyperlink ref="Z65" r:id="rId573" display="https://twitter.com/unrealfredrik/status/1160648359297916929"/>
    <hyperlink ref="Z66" r:id="rId574" display="https://twitter.com/hawatako/status/1160657011601739776"/>
    <hyperlink ref="Z67" r:id="rId575" display="https://twitter.com/kattaren/status/1160661881771765761"/>
    <hyperlink ref="Z68" r:id="rId576" display="https://twitter.com/kattaren/status/1160661881771765761"/>
    <hyperlink ref="Z69" r:id="rId577" display="https://twitter.com/mortenwinnberg/status/1160663565700874240"/>
    <hyperlink ref="Z70" r:id="rId578" display="https://twitter.com/56rasin/status/1160673566217707520"/>
    <hyperlink ref="Z71" r:id="rId579" display="https://twitter.com/gardrotmo/status/1160680938273234944"/>
    <hyperlink ref="Z72" r:id="rId580" display="https://twitter.com/naughtybadgoy/status/1160687319244058625"/>
    <hyperlink ref="Z73" r:id="rId581" display="https://twitter.com/torwiig/status/1160756809977778177"/>
    <hyperlink ref="Z74" r:id="rId582" display="https://twitter.com/chmrazzaq/status/1160785553572413440"/>
    <hyperlink ref="Z75" r:id="rId583" display="https://twitter.com/torveteran/status/1160792381513523201"/>
    <hyperlink ref="Z76" r:id="rId584" display="https://twitter.com/sgaarder/status/1160793531771961344"/>
    <hyperlink ref="Z77" r:id="rId585" display="https://twitter.com/sgaarder/status/1160663323131752451"/>
    <hyperlink ref="Z78" r:id="rId586" display="https://twitter.com/pelle_z/status/1160642681275637760"/>
    <hyperlink ref="Z79" r:id="rId587" display="https://twitter.com/pelle_z/status/1160642681275637760"/>
    <hyperlink ref="Z80" r:id="rId588" display="https://twitter.com/pelle_z/status/1160642681275637760"/>
    <hyperlink ref="Z81" r:id="rId589" display="https://twitter.com/pelle_z/status/1160642681275637760"/>
    <hyperlink ref="Z82" r:id="rId590" display="https://twitter.com/solrosp/status/1160794509317480451"/>
    <hyperlink ref="Z83" r:id="rId591" display="https://twitter.com/solrosp/status/1160794509317480451"/>
    <hyperlink ref="Z84" r:id="rId592" display="https://twitter.com/solrosp/status/1160794509317480451"/>
    <hyperlink ref="Z85" r:id="rId593" display="https://twitter.com/solrosp/status/1160794509317480451"/>
    <hyperlink ref="Z86" r:id="rId594" display="https://twitter.com/solrosp/status/1160794509317480451"/>
    <hyperlink ref="Z87" r:id="rId595" display="https://twitter.com/doublewsinglev/status/1160807014525755392"/>
    <hyperlink ref="Z88" r:id="rId596" display="https://twitter.com/perarnebjrk/status/1160793777390477312"/>
    <hyperlink ref="Z89" r:id="rId597" display="https://twitter.com/perarnebjrk/status/1160793777390477312"/>
    <hyperlink ref="Z90" r:id="rId598" display="https://twitter.com/madeleinemaddis/status/1160807119773417472"/>
    <hyperlink ref="Z91" r:id="rId599" display="https://twitter.com/madeleinemaddis/status/1160807119773417472"/>
    <hyperlink ref="Z92" r:id="rId600" display="https://twitter.com/madeleinemaddis/status/1160807119773417472"/>
    <hyperlink ref="Z93" r:id="rId601" display="https://twitter.com/sirajs0l/status/1160083946866192384"/>
    <hyperlink ref="Z94" r:id="rId602" display="https://twitter.com/sirajs0l/status/1160808752947372032"/>
    <hyperlink ref="Z95" r:id="rId603" display="https://twitter.com/sirajs0l/status/1160808977799757824"/>
    <hyperlink ref="Z96" r:id="rId604" display="https://twitter.com/idlandk/status/1160846560357494784"/>
    <hyperlink ref="Z97" r:id="rId605" display="https://twitter.com/ns_norden/status/1160849877104037888"/>
    <hyperlink ref="Z98" r:id="rId606" display="https://twitter.com/ns_norden/status/1160849877104037888"/>
    <hyperlink ref="Z99" r:id="rId607" display="https://twitter.com/ns_norden/status/1160849877104037888"/>
    <hyperlink ref="Z100" r:id="rId608" display="https://twitter.com/thaumpenguin/status/1160855992365723648"/>
    <hyperlink ref="Z101" r:id="rId609" display="https://twitter.com/mansoor1982/status/1160945296341381123"/>
    <hyperlink ref="Z102" r:id="rId610" display="https://twitter.com/sortulv/status/1160964677276524546"/>
    <hyperlink ref="Z103" r:id="rId611" display="https://twitter.com/hansbrenna/status/1160965433505341441"/>
    <hyperlink ref="Z104" r:id="rId612" display="https://twitter.com/erikbra/status/1160968186822582273"/>
    <hyperlink ref="Z105" r:id="rId613" display="https://twitter.com/linguistvera/status/1160974968475332608"/>
    <hyperlink ref="Z106" r:id="rId614" display="https://twitter.com/ragnarbangmoe/status/1160648165844049926"/>
    <hyperlink ref="Z107" r:id="rId615" display="https://twitter.com/ragnarbangmoe/status/1160994436521832449"/>
    <hyperlink ref="Z108" r:id="rId616" display="https://twitter.com/vetlemravnvedal/status/1160997611433803776"/>
    <hyperlink ref="Z109" r:id="rId617" display="https://twitter.com/monastrand/status/1161000962074525696"/>
    <hyperlink ref="Z110" r:id="rId618" display="https://twitter.com/nummisuutatwit/status/1161024566401163266"/>
    <hyperlink ref="Z111" r:id="rId619" display="https://twitter.com/fadumoooooo/status/1161032242451439617"/>
    <hyperlink ref="Z112" r:id="rId620" display="https://twitter.com/unnimay/status/1161035876929036289"/>
    <hyperlink ref="Z113" r:id="rId621" display="https://twitter.com/bessviken/status/1161106156485599232"/>
    <hyperlink ref="Z114" r:id="rId622" display="https://twitter.com/johanbendtsen/status/1161157842700816386"/>
    <hyperlink ref="Z115" r:id="rId623" display="https://twitter.com/lyktestolpe/status/1161186179867447296"/>
    <hyperlink ref="Z116" r:id="rId624" display="https://twitter.com/markrial/status/1161187554311442432"/>
    <hyperlink ref="Z117" r:id="rId625" display="https://twitter.com/mohamabd86/status/1160630848695279616"/>
    <hyperlink ref="Z118" r:id="rId626" display="https://twitter.com/squintyswij/status/1160660137293602816"/>
    <hyperlink ref="Z119" r:id="rId627" display="https://twitter.com/squintyswij/status/1161188053328830464"/>
    <hyperlink ref="Z120" r:id="rId628" display="https://twitter.com/permanentnick/status/1160192621081444354"/>
    <hyperlink ref="Z121" r:id="rId629" display="https://twitter.com/permanentnick/status/1160195694436786176"/>
    <hyperlink ref="Z122" r:id="rId630" display="https://twitter.com/permanentnick/status/1160192621081444354"/>
    <hyperlink ref="Z123" r:id="rId631" display="https://twitter.com/permanentnick/status/1160195694436786176"/>
    <hyperlink ref="Z124" r:id="rId632" display="https://twitter.com/permanentnick/status/1161194605057961984"/>
    <hyperlink ref="Z125" r:id="rId633" display="https://twitter.com/permanentnick/status/1161194605057961984"/>
    <hyperlink ref="Z126" r:id="rId634" display="https://twitter.com/hmmmhmmmmhmm/status/1161199910936555520"/>
    <hyperlink ref="Z127" r:id="rId635" display="https://twitter.com/hmmmhmmmmhmm/status/1161199910936555520"/>
    <hyperlink ref="Z128" r:id="rId636" display="https://twitter.com/bulmersjente/status/1161203443069050880"/>
    <hyperlink ref="Z129" r:id="rId637" display="https://twitter.com/eivindtraedal/status/1161220726160023552"/>
    <hyperlink ref="Z130" r:id="rId638" display="https://twitter.com/supercamilla/status/1160964453506146306"/>
    <hyperlink ref="Z131" r:id="rId639" display="https://twitter.com/carnage_con/status/1161270545670950912"/>
    <hyperlink ref="Z132" r:id="rId640" display="https://twitter.com/politiikkatv/status/1161287284421009408"/>
    <hyperlink ref="Z133" r:id="rId641" display="https://twitter.com/findusfindus1/status/1161341949267329024"/>
    <hyperlink ref="Z134" r:id="rId642" display="https://twitter.com/vonjari/status/1161365865675272192"/>
    <hyperlink ref="Z135" r:id="rId643" display="https://twitter.com/queenofonnela/status/1161401032171278338"/>
    <hyperlink ref="Z136" r:id="rId644" display="https://twitter.com/thinkingness9/status/1161020190739636229"/>
    <hyperlink ref="Z137" r:id="rId645" display="https://twitter.com/thinkingness9/status/1161020190739636229"/>
    <hyperlink ref="Z138" r:id="rId646" display="https://twitter.com/thinkingness9/status/1161020190739636229"/>
    <hyperlink ref="Z139" r:id="rId647" display="https://twitter.com/thinkingness9/status/1161020190739636229"/>
    <hyperlink ref="Z140" r:id="rId648" display="https://twitter.com/thinkingness9/status/1161431088809619456"/>
    <hyperlink ref="Z141" r:id="rId649" display="https://twitter.com/thinkingness9/status/1161431088809619456"/>
    <hyperlink ref="Z142" r:id="rId650" display="https://twitter.com/truth_detectiv3/status/1161473226029117440"/>
    <hyperlink ref="Z143" r:id="rId651" display="https://twitter.com/apepusekatt/status/1161530839433396224"/>
    <hyperlink ref="Z144" r:id="rId652" display="https://twitter.com/knooten/status/1161533748078424066"/>
    <hyperlink ref="Z145" r:id="rId653" display="https://twitter.com/alfhaga/status/1161584142359891968"/>
    <hyperlink ref="Z146" r:id="rId654" display="https://twitter.com/oscar_hp/status/1161587710915764224"/>
    <hyperlink ref="Z147" r:id="rId655" display="https://twitter.com/simen_eriksen/status/1161594562059616256"/>
    <hyperlink ref="Z148" r:id="rId656" display="https://twitter.com/ragholmas/status/1161595155343912963"/>
    <hyperlink ref="Z149" r:id="rId657" display="https://twitter.com/aslakr/status/1161596638940606464"/>
    <hyperlink ref="Z150" r:id="rId658" display="https://twitter.com/fyrmorsaren/status/1161616698966978562"/>
    <hyperlink ref="Z151" r:id="rId659" display="https://twitter.com/fyrmorsaren/status/1161616698966978562"/>
    <hyperlink ref="Z152" r:id="rId660" display="https://twitter.com/pojken_ade/status/1161618571765735427"/>
    <hyperlink ref="Z153" r:id="rId661" display="https://twitter.com/kruxigt/status/1161627113893650433"/>
    <hyperlink ref="Z154" r:id="rId662" display="https://twitter.com/kruxigt/status/1161627113893650433"/>
    <hyperlink ref="Z155" r:id="rId663" display="https://twitter.com/ingridnesse/status/1161628971009740801"/>
    <hyperlink ref="Z156" r:id="rId664" display="https://twitter.com/svenskrebell/status/1161739433571319808"/>
    <hyperlink ref="Z157" r:id="rId665" display="https://twitter.com/svenskrebell/status/1161739433571319808"/>
    <hyperlink ref="Z158" r:id="rId666" display="https://twitter.com/blanchebullshit/status/1161869599014416384"/>
    <hyperlink ref="Z159" r:id="rId667" display="https://twitter.com/blanchebullshit/status/1161869648893116416"/>
    <hyperlink ref="Z160" r:id="rId668" display="https://twitter.com/tarukemppainen/status/1161889931981144064"/>
    <hyperlink ref="Z161" r:id="rId669" display="https://twitter.com/tuijavuorinen/status/1161881417929936897"/>
    <hyperlink ref="Z162" r:id="rId670" display="https://twitter.com/villemakel/status/1161896779832537089"/>
    <hyperlink ref="Z163" r:id="rId671" display="https://twitter.com/noirdavi/status/1161896983596081152"/>
    <hyperlink ref="Z164" r:id="rId672" display="https://twitter.com/noirdavi/status/1161896983596081152"/>
    <hyperlink ref="Z165" r:id="rId673" display="https://twitter.com/noirdavi/status/1161896983596081152"/>
    <hyperlink ref="Z166" r:id="rId674" display="https://twitter.com/jantunenkaarina/status/1161933450879913984"/>
    <hyperlink ref="Z167" r:id="rId675" display="https://twitter.com/vapaustaistelu/status/1162002842305093632"/>
    <hyperlink ref="Z168" r:id="rId676" display="https://twitter.com/mikaeljungner/status/1162015043891974144"/>
    <hyperlink ref="Z169" r:id="rId677" display="https://twitter.com/fingerlickins/status/1162066555951288321"/>
    <hyperlink ref="Z170" r:id="rId678" display="https://twitter.com/fingerlickins/status/1162066555951288321"/>
    <hyperlink ref="Z171" r:id="rId679" display="https://twitter.com/fingerlickins/status/1162066555951288321"/>
    <hyperlink ref="Z172" r:id="rId680" display="https://twitter.com/fingerlickins/status/1162066555951288321"/>
    <hyperlink ref="Z173" r:id="rId681" display="https://twitter.com/fingerlickins/status/1162066555951288321"/>
    <hyperlink ref="Z174" r:id="rId682" display="https://twitter.com/gospelofpuns/status/1162395484343930881"/>
    <hyperlink ref="Z175" r:id="rId683" display="https://twitter.com/gospelofpuns/status/1162395484343930881"/>
    <hyperlink ref="Z176" r:id="rId684" display="https://twitter.com/finlandpost/status/1161799756487827457"/>
    <hyperlink ref="Z177" r:id="rId685" display="https://twitter.com/finlandpost/status/1161875219268669440"/>
    <hyperlink ref="Z178" r:id="rId686" display="https://twitter.com/finlandpost/status/1161933503459659776"/>
    <hyperlink ref="Z179" r:id="rId687" display="https://twitter.com/finlandpost/status/1162464138800566272"/>
    <hyperlink ref="Z180" r:id="rId688" display="https://twitter.com/hgtvp_msga/status/1162508519939149824"/>
    <hyperlink ref="Z181" r:id="rId689" display="https://twitter.com/hgtvp_msga/status/1162508519939149824"/>
    <hyperlink ref="Z182" r:id="rId690" display="https://twitter.com/hgtvp_msga/status/1162508519939149824"/>
    <hyperlink ref="Z183" r:id="rId691" display="https://twitter.com/hgtvp_msga/status/1162508519939149824"/>
    <hyperlink ref="Z184" r:id="rId692" display="https://twitter.com/hgtvp_msga/status/1160545838827016193"/>
    <hyperlink ref="Z185" r:id="rId693" display="https://twitter.com/hgtvp_msga/status/1162508519939149824"/>
    <hyperlink ref="Z186" r:id="rId694" display="https://twitter.com/hgtvp_msga/status/1162508519939149824"/>
    <hyperlink ref="Z187" r:id="rId695" display="https://twitter.com/tiinakeskimki/status/1162671324617224192"/>
    <hyperlink ref="Z188" r:id="rId696" display="https://twitter.com/plaitteri/status/1161895164866117632"/>
    <hyperlink ref="Z189" r:id="rId697" display="https://twitter.com/plaitteri/status/1162675444535189505"/>
    <hyperlink ref="Z190" r:id="rId698" display="https://twitter.com/antirasisti/status/1162454862933741569"/>
    <hyperlink ref="Z191" r:id="rId699" display="https://twitter.com/antirasisti/status/1162632624780840961"/>
    <hyperlink ref="Z192" r:id="rId700" display="https://twitter.com/antirasisti/status/1162676532466376706"/>
    <hyperlink ref="Z193" r:id="rId701" display="https://twitter.com/dalmas69166141/status/1160943522117312512"/>
    <hyperlink ref="Z194" r:id="rId702" display="https://twitter.com/dalmas69166141/status/1160943522117312512"/>
    <hyperlink ref="Z195" r:id="rId703" display="https://twitter.com/dalmas69166141/status/1162681108913360896"/>
    <hyperlink ref="Z196" r:id="rId704" display="https://twitter.com/se_illusionen14/status/1162681620136177664"/>
    <hyperlink ref="Z197" r:id="rId705" display="https://twitter.com/mariacancan/status/1162689965710594050"/>
    <hyperlink ref="Z198" r:id="rId706" display="https://twitter.com/fuchsiablix/status/856857193651609600"/>
    <hyperlink ref="Z199" r:id="rId707" display="https://twitter.com/fuchsiablix/status/1161594377623494657"/>
    <hyperlink ref="Z200" r:id="rId708" display="https://twitter.com/frebrake/status/1162690144916377600"/>
    <hyperlink ref="Z201" r:id="rId709" display="https://twitter.com/david_nilssonn6/status/1162692142080372736"/>
    <hyperlink ref="Z202" r:id="rId710" display="https://twitter.com/jasperton9/status/1162711737159827459"/>
    <hyperlink ref="Z203" r:id="rId711" display="https://twitter.com/icelandicnation/status/1162717418889908224"/>
    <hyperlink ref="Z204" r:id="rId712" display="https://twitter.com/kentflink1/status/1159897632984260608"/>
    <hyperlink ref="Z205" r:id="rId713" display="https://twitter.com/kentflink1/status/1159897632984260608"/>
    <hyperlink ref="Z206" r:id="rId714" display="https://twitter.com/kentflink1/status/1161284554214301697"/>
    <hyperlink ref="Z207" r:id="rId715" display="https://twitter.com/kentflink1/status/1161284554214301697"/>
    <hyperlink ref="Z208" r:id="rId716" display="https://twitter.com/kentflink1/status/1161578426484101121"/>
    <hyperlink ref="Z209" r:id="rId717" display="https://twitter.com/kentflink1/status/1161578426484101121"/>
    <hyperlink ref="Z210" r:id="rId718" display="https://twitter.com/kentflink1/status/1161578426484101121"/>
    <hyperlink ref="Z211" r:id="rId719" display="https://twitter.com/kentflink1/status/1162043282513440768"/>
    <hyperlink ref="Z212" r:id="rId720" display="https://twitter.com/kentflink1/status/1162043282513440768"/>
    <hyperlink ref="Z213" r:id="rId721" display="https://twitter.com/kentflink1/status/1162747733779931136"/>
    <hyperlink ref="Z214" r:id="rId722" display="https://twitter.com/kentflink1/status/1162747733779931136"/>
    <hyperlink ref="Z215" r:id="rId723" display="https://twitter.com/talginjektion/status/1162780868324274177"/>
    <hyperlink ref="Z216" r:id="rId724" display="https://twitter.com/talginjektion/status/1162780868324274177"/>
    <hyperlink ref="Z217" r:id="rId725" display="https://twitter.com/neonaziwallets/status/1159883802841374720"/>
    <hyperlink ref="Z218" r:id="rId726" display="https://twitter.com/neonaziwallets/status/1160246192162430976"/>
    <hyperlink ref="Z219" r:id="rId727" display="https://twitter.com/neonaziwallets/status/1160608583815503872"/>
    <hyperlink ref="Z220" r:id="rId728" display="https://twitter.com/neonaziwallets/status/1160736913617297408"/>
    <hyperlink ref="Z221" r:id="rId729" display="https://twitter.com/neonaziwallets/status/1160970971572035584"/>
    <hyperlink ref="Z222" r:id="rId730" display="https://twitter.com/neonaziwallets/status/1161333358988857345"/>
    <hyperlink ref="Z223" r:id="rId731" display="https://twitter.com/neonaziwallets/status/1161695748355960833"/>
    <hyperlink ref="Z224" r:id="rId732" display="https://twitter.com/neonaziwallets/status/1162058139560288258"/>
    <hyperlink ref="Z225" r:id="rId733" display="https://twitter.com/neonaziwallets/status/1162420521784549376"/>
    <hyperlink ref="Z226" r:id="rId734" display="https://twitter.com/neonaziwallets/status/1162782914435788802"/>
    <hyperlink ref="Z227" r:id="rId735" display="https://twitter.com/fagermerja/status/1159890249646051331"/>
    <hyperlink ref="Z228" r:id="rId736" display="https://twitter.com/fagermerja/status/1159890726152540160"/>
    <hyperlink ref="Z229" r:id="rId737" display="https://twitter.com/fagermerja/status/1160616516993372164"/>
    <hyperlink ref="Z230" r:id="rId738" display="https://twitter.com/fagermerja/status/1160617318113841163"/>
    <hyperlink ref="Z231" r:id="rId739" display="https://twitter.com/fagermerja/status/1160618451368579077"/>
    <hyperlink ref="Z232" r:id="rId740" display="https://twitter.com/fagermerja/status/1160619461726081024"/>
    <hyperlink ref="Z233" r:id="rId741" display="https://twitter.com/fagermerja/status/1160620494346956800"/>
    <hyperlink ref="Z234" r:id="rId742" display="https://twitter.com/fagermerja/status/1160984348717441024"/>
    <hyperlink ref="Z235" r:id="rId743" display="https://twitter.com/fagermerja/status/1160984851723386880"/>
    <hyperlink ref="Z236" r:id="rId744" display="https://twitter.com/fagermerja/status/1161549603315113984"/>
    <hyperlink ref="Z237" r:id="rId745" display="https://twitter.com/fagermerja/status/1161550195735310337"/>
    <hyperlink ref="Z238" r:id="rId746" display="https://twitter.com/fagermerja/status/1161550528339501057"/>
    <hyperlink ref="Z239" r:id="rId747" display="https://twitter.com/fagermerja/status/1161550992644743168"/>
    <hyperlink ref="Z240" r:id="rId748" display="https://twitter.com/fagermerja/status/1161551351966556161"/>
    <hyperlink ref="Z241" r:id="rId749" display="https://twitter.com/fagermerja/status/1161900281346646016"/>
    <hyperlink ref="Z242" r:id="rId750" display="https://twitter.com/fagermerja/status/1162084097772216322"/>
    <hyperlink ref="Z243" r:id="rId751" display="https://twitter.com/fagermerja/status/1162085278053523456"/>
    <hyperlink ref="Z244" r:id="rId752" display="https://twitter.com/fagermerja/status/1162667986014154752"/>
    <hyperlink ref="Z245" r:id="rId753" display="https://twitter.com/fagermerja/status/1162794337551491085"/>
    <hyperlink ref="Z246" r:id="rId754" display="https://twitter.com/fagermerja/status/1162794622990606338"/>
    <hyperlink ref="Z247" r:id="rId755" display="https://twitter.com/fagermerja/status/1162795022791643136"/>
    <hyperlink ref="Z248" r:id="rId756" display="https://twitter.com/patriootti63/status/1162830221252472832"/>
    <hyperlink ref="Z249" r:id="rId757" display="https://twitter.com/martin__nf/status/1162761651944329216"/>
    <hyperlink ref="Z250" r:id="rId758" display="https://twitter.com/holmqvist_nf/status/1162744088921280512"/>
    <hyperlink ref="Z251" r:id="rId759" display="https://twitter.com/holmqvist_nf/status/1162746164514570240"/>
    <hyperlink ref="Z252" r:id="rId760" display="https://twitter.com/holmqvist_nf/status/1162848245275607042"/>
    <hyperlink ref="Z253" r:id="rId761" display="https://twitter.com/martin__nf/status/1162680065764839425"/>
    <hyperlink ref="Z254" r:id="rId762" display="https://twitter.com/martin__nf/status/1162779688881807360"/>
    <hyperlink ref="Z255" r:id="rId763" display="https://twitter.com/jonssondes/status/1162865229111468032"/>
    <hyperlink ref="Z256" r:id="rId764" display="https://twitter.com/theboytoknow/status/1162868730000490496"/>
    <hyperlink ref="Z257" r:id="rId765" display="https://twitter.com/theboytoknow/status/1162868730000490496"/>
    <hyperlink ref="Z258" r:id="rId766" display="https://twitter.com/hannes1236/status/1162989626228916224"/>
    <hyperlink ref="Z259" r:id="rId767" display="https://twitter.com/hannes1236/status/1162989626228916224"/>
    <hyperlink ref="Z260" r:id="rId768" display="https://twitter.com/juudassoini/status/1160935176731582464"/>
    <hyperlink ref="Z261" r:id="rId769" display="https://twitter.com/juudassoini/status/1160984739769139200"/>
    <hyperlink ref="Z262" r:id="rId770" display="https://twitter.com/juudassoini/status/1161005556674572288"/>
    <hyperlink ref="Z263" r:id="rId771" display="https://twitter.com/juudassoini/status/1161022875144523778"/>
    <hyperlink ref="Z264" r:id="rId772" display="https://twitter.com/juudassoini/status/1161040804921729024"/>
    <hyperlink ref="Z265" r:id="rId773" display="https://twitter.com/juudassoini/status/1161086270308831233"/>
    <hyperlink ref="Z266" r:id="rId774" display="https://twitter.com/juudassoini/status/1161103553437556739"/>
    <hyperlink ref="Z267" r:id="rId775" display="https://twitter.com/juudassoini/status/1161119797230407682"/>
    <hyperlink ref="Z268" r:id="rId776" display="https://twitter.com/juudassoini/status/1161136676187660288"/>
    <hyperlink ref="Z269" r:id="rId777" display="https://twitter.com/juudassoini/status/1161168567041232896"/>
    <hyperlink ref="Z270" r:id="rId778" display="https://twitter.com/juudassoini/status/1161185695962214400"/>
    <hyperlink ref="Z271" r:id="rId779" display="https://twitter.com/juudassoini/status/1161199816841596928"/>
    <hyperlink ref="Z272" r:id="rId780" display="https://twitter.com/juudassoini/status/1161238192428900353"/>
    <hyperlink ref="Z273" r:id="rId781" display="https://twitter.com/juudassoini/status/1161253394671185920"/>
    <hyperlink ref="Z274" r:id="rId782" display="https://twitter.com/suvikunnas/status/1161271355301617666"/>
    <hyperlink ref="Z275" r:id="rId783" display="https://twitter.com/suvikunnas/status/1161271355301617666"/>
    <hyperlink ref="Z276" r:id="rId784" display="https://twitter.com/suvikunnas/status/1161422775141249025"/>
    <hyperlink ref="Z277" r:id="rId785" display="https://twitter.com/suvikunnas/status/1162996405964890112"/>
    <hyperlink ref="Z278" r:id="rId786" display="https://twitter.com/suomisos/status/1159717965694210048"/>
    <hyperlink ref="Z279" r:id="rId787" display="https://twitter.com/suomisos/status/1159778396202819584"/>
    <hyperlink ref="Z280" r:id="rId788" display="https://twitter.com/suomisos/status/1159891136258990083"/>
    <hyperlink ref="Z281" r:id="rId789" display="https://twitter.com/suomisos/status/1160102533567832064"/>
    <hyperlink ref="Z282" r:id="rId790" display="https://twitter.com/suomisos/status/1160102535010631682"/>
    <hyperlink ref="Z283" r:id="rId791" display="https://twitter.com/suomisos/status/1160495130471751685"/>
    <hyperlink ref="Z284" r:id="rId792" display="https://twitter.com/suomisos/status/1160495133680386048"/>
    <hyperlink ref="Z285" r:id="rId793" display="https://twitter.com/suomisos/status/1160525354265657345"/>
    <hyperlink ref="Z286" r:id="rId794" display="https://twitter.com/suomisos/status/1160797126156324864"/>
    <hyperlink ref="Z287" r:id="rId795" display="https://twitter.com/suomisos/status/1160827316785864704"/>
    <hyperlink ref="Z288" r:id="rId796" display="https://twitter.com/suomisos/status/1161048508994117637"/>
    <hyperlink ref="Z289" r:id="rId797" display="https://twitter.com/suomisos/status/1161048511355523072"/>
    <hyperlink ref="Z290" r:id="rId798" display="https://twitter.com/suomisos/status/1161410888475271168"/>
    <hyperlink ref="Z291" r:id="rId799" display="https://twitter.com/suomisos/status/1161410890828328960"/>
    <hyperlink ref="Z292" r:id="rId800" display="https://twitter.com/suomisos/status/1161561903602290688"/>
    <hyperlink ref="Z293" r:id="rId801" display="https://twitter.com/suomisos/status/1161561906777329664"/>
    <hyperlink ref="Z294" r:id="rId802" display="https://twitter.com/suomisos/status/1161773394473431041"/>
    <hyperlink ref="Z295" r:id="rId803" display="https://twitter.com/suomisos/status/1161894225073627141"/>
    <hyperlink ref="Z296" r:id="rId804" display="https://twitter.com/suomisos/status/1161894228005412864"/>
    <hyperlink ref="Z297" r:id="rId805" display="https://twitter.com/suomisos/status/1162311395087704064"/>
    <hyperlink ref="Z298" r:id="rId806" display="https://twitter.com/suomisos/status/1162311399651139589"/>
    <hyperlink ref="Z299" r:id="rId807" display="https://twitter.com/suomisos/status/1162432302984716288"/>
    <hyperlink ref="Z300" r:id="rId808" display="https://twitter.com/suomisos/status/1162613328822378496"/>
    <hyperlink ref="Z301" r:id="rId809" display="https://twitter.com/suomisos/status/1162613330667823104"/>
    <hyperlink ref="Z302" r:id="rId810" display="https://twitter.com/suomisos/status/1162673782626168834"/>
    <hyperlink ref="Z303" r:id="rId811" display="https://twitter.com/suomisos/status/1163036270832029696"/>
    <hyperlink ref="Z304" r:id="rId812" display="https://twitter.com/askoliukkonen/status/1162253339922296832"/>
    <hyperlink ref="Z305" r:id="rId813" display="https://twitter.com/itsekurikunnia/status/1162594873020694528"/>
    <hyperlink ref="Z306" r:id="rId814" display="https://twitter.com/itsekurikunnia/status/1163054750054658048"/>
    <hyperlink ref="Z307" r:id="rId815" display="https://twitter.com/erkkipekkala1/status/1163062195305009153"/>
    <hyperlink ref="Z308" r:id="rId816" display="https://twitter.com/erkkipekkala1/status/1160940567200718848"/>
    <hyperlink ref="Z309" r:id="rId817" display="https://twitter.com/erkkipekkala1/status/1162447939073191942"/>
    <hyperlink ref="Z310" r:id="rId818" display="https://twitter.com/huuhtanenpanu/status/1161933186345119744"/>
    <hyperlink ref="Z311" r:id="rId819" display="https://twitter.com/huuhtanenpanu/status/1162670421562535936"/>
    <hyperlink ref="Z312" r:id="rId820" display="https://twitter.com/brookerpapper/status/1162673405537263616"/>
    <hyperlink ref="Z313" r:id="rId821" display="https://twitter.com/ilmastovaalit/status/1159161928125681669"/>
    <hyperlink ref="Z314" r:id="rId822" display="https://twitter.com/ilmastovaalit/status/1161056675589050369"/>
    <hyperlink ref="Z315" r:id="rId823" display="https://twitter.com/ilmastovaalit/status/1161783556164575232"/>
    <hyperlink ref="Z316" r:id="rId824" display="https://twitter.com/ilmastovaalit/status/1161874242809417733"/>
    <hyperlink ref="Z317" r:id="rId825" display="https://twitter.com/ilmastovaalit/status/1161891142423547904"/>
    <hyperlink ref="Z318" r:id="rId826" display="https://twitter.com/ilmastovaalit/status/1162311161389314048"/>
    <hyperlink ref="Z319" r:id="rId827" display="https://twitter.com/ilmastovaalit/status/1162325560636264448"/>
    <hyperlink ref="Z320" r:id="rId828" display="https://twitter.com/ilmastovaalit/status/1162409210530783237"/>
    <hyperlink ref="Z321" r:id="rId829" display="https://twitter.com/ilmastovaalit/status/1162606952267931649"/>
    <hyperlink ref="Z322" r:id="rId830" display="https://twitter.com/ilmastovaalit/status/1162626352094171136"/>
    <hyperlink ref="Z323" r:id="rId831" display="https://twitter.com/ilmastovaalit/status/1162666011272704000"/>
    <hyperlink ref="Z324" r:id="rId832" display="https://twitter.com/ilmastovaalit/status/1163021381493112832"/>
    <hyperlink ref="Z325" r:id="rId833" display="https://twitter.com/brookerpapper/status/1162673434008150016"/>
    <hyperlink ref="Z326" r:id="rId834" display="https://twitter.com/aseenkatkija/status/1163095584858918913"/>
    <hyperlink ref="Z327" r:id="rId835" display="https://twitter.com/aseenkatkija/status/1163096036233089024"/>
    <hyperlink ref="Z328" r:id="rId836" display="https://twitter.com/brookerpapper/status/1163097995614806016"/>
    <hyperlink ref="BB3" r:id="rId837" display="https://api.twitter.com/1.1/geo/id/7c70f10bed12be16.json"/>
    <hyperlink ref="BB4" r:id="rId838" display="https://api.twitter.com/1.1/geo/id/7c70f10bed12be16.json"/>
    <hyperlink ref="BB5" r:id="rId839" display="https://api.twitter.com/1.1/geo/id/7c70f10bed12be16.json"/>
    <hyperlink ref="BB6" r:id="rId840" display="https://api.twitter.com/1.1/geo/id/7c70f10bed12be16.json"/>
    <hyperlink ref="BB7" r:id="rId841" display="https://api.twitter.com/1.1/geo/id/7c70f10bed12be16.json"/>
    <hyperlink ref="BB8" r:id="rId842" display="https://api.twitter.com/1.1/geo/id/7c70f10bed12be16.json"/>
    <hyperlink ref="BB9" r:id="rId843" display="https://api.twitter.com/1.1/geo/id/7c70f10bed12be16.json"/>
    <hyperlink ref="BB10" r:id="rId844" display="https://api.twitter.com/1.1/geo/id/7c70f10bed12be16.json"/>
    <hyperlink ref="BB11" r:id="rId845" display="https://api.twitter.com/1.1/geo/id/7c70f10bed12be16.json"/>
    <hyperlink ref="BB130" r:id="rId846" display="https://api.twitter.com/1.1/geo/id/e42ed02b50d62e29.json"/>
    <hyperlink ref="BB248" r:id="rId847" display="https://api.twitter.com/1.1/geo/id/5ef832bb704339b0.json"/>
  </hyperlinks>
  <printOptions/>
  <pageMargins left="0.7" right="0.7" top="0.75" bottom="0.75" header="0.3" footer="0.3"/>
  <pageSetup horizontalDpi="600" verticalDpi="600" orientation="portrait" r:id="rId851"/>
  <legacyDrawing r:id="rId849"/>
  <tableParts>
    <tablePart r:id="rId85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E09B5-C14B-4A70-A556-F0D5CB88A6FB}">
  <dimension ref="A1:L101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3944</v>
      </c>
      <c r="B1" s="13" t="s">
        <v>3945</v>
      </c>
      <c r="C1" s="13" t="s">
        <v>3938</v>
      </c>
      <c r="D1" s="13" t="s">
        <v>3939</v>
      </c>
      <c r="E1" s="13" t="s">
        <v>3946</v>
      </c>
      <c r="F1" s="13" t="s">
        <v>144</v>
      </c>
      <c r="G1" s="13" t="s">
        <v>3947</v>
      </c>
      <c r="H1" s="13" t="s">
        <v>3948</v>
      </c>
      <c r="I1" s="13" t="s">
        <v>3949</v>
      </c>
      <c r="J1" s="13" t="s">
        <v>3950</v>
      </c>
      <c r="K1" s="13" t="s">
        <v>3951</v>
      </c>
      <c r="L1" s="13" t="s">
        <v>3952</v>
      </c>
    </row>
    <row r="2" spans="1:12" ht="15">
      <c r="A2" s="98" t="s">
        <v>3065</v>
      </c>
      <c r="B2" s="98" t="s">
        <v>3064</v>
      </c>
      <c r="C2" s="98">
        <v>48</v>
      </c>
      <c r="D2" s="122">
        <v>0.010919366540356766</v>
      </c>
      <c r="E2" s="122">
        <v>1.2947424829959815</v>
      </c>
      <c r="F2" s="98" t="s">
        <v>3940</v>
      </c>
      <c r="G2" s="98" t="b">
        <v>0</v>
      </c>
      <c r="H2" s="98" t="b">
        <v>0</v>
      </c>
      <c r="I2" s="98" t="b">
        <v>0</v>
      </c>
      <c r="J2" s="98" t="b">
        <v>0</v>
      </c>
      <c r="K2" s="98" t="b">
        <v>0</v>
      </c>
      <c r="L2" s="98" t="b">
        <v>0</v>
      </c>
    </row>
    <row r="3" spans="1:12" ht="15">
      <c r="A3" s="98" t="s">
        <v>3064</v>
      </c>
      <c r="B3" s="98" t="s">
        <v>3067</v>
      </c>
      <c r="C3" s="98">
        <v>39</v>
      </c>
      <c r="D3" s="122">
        <v>0.007021145510465522</v>
      </c>
      <c r="E3" s="122">
        <v>1.2616236187763747</v>
      </c>
      <c r="F3" s="98" t="s">
        <v>3940</v>
      </c>
      <c r="G3" s="98" t="b">
        <v>0</v>
      </c>
      <c r="H3" s="98" t="b">
        <v>0</v>
      </c>
      <c r="I3" s="98" t="b">
        <v>0</v>
      </c>
      <c r="J3" s="98" t="b">
        <v>0</v>
      </c>
      <c r="K3" s="98" t="b">
        <v>0</v>
      </c>
      <c r="L3" s="98" t="b">
        <v>0</v>
      </c>
    </row>
    <row r="4" spans="1:12" ht="15">
      <c r="A4" s="98" t="s">
        <v>3069</v>
      </c>
      <c r="B4" s="98" t="s">
        <v>3070</v>
      </c>
      <c r="C4" s="98">
        <v>27</v>
      </c>
      <c r="D4" s="122">
        <v>0.005831291077987526</v>
      </c>
      <c r="E4" s="122">
        <v>1.8932273216019393</v>
      </c>
      <c r="F4" s="98" t="s">
        <v>3940</v>
      </c>
      <c r="G4" s="98" t="b">
        <v>0</v>
      </c>
      <c r="H4" s="98" t="b">
        <v>0</v>
      </c>
      <c r="I4" s="98" t="b">
        <v>0</v>
      </c>
      <c r="J4" s="98" t="b">
        <v>0</v>
      </c>
      <c r="K4" s="98" t="b">
        <v>0</v>
      </c>
      <c r="L4" s="98" t="b">
        <v>0</v>
      </c>
    </row>
    <row r="5" spans="1:12" ht="15">
      <c r="A5" s="98" t="s">
        <v>3117</v>
      </c>
      <c r="B5" s="98" t="s">
        <v>3065</v>
      </c>
      <c r="C5" s="98">
        <v>25</v>
      </c>
      <c r="D5" s="122">
        <v>0.00558741333801115</v>
      </c>
      <c r="E5" s="122">
        <v>1.3241570082816079</v>
      </c>
      <c r="F5" s="98" t="s">
        <v>3940</v>
      </c>
      <c r="G5" s="98" t="b">
        <v>0</v>
      </c>
      <c r="H5" s="98" t="b">
        <v>0</v>
      </c>
      <c r="I5" s="98" t="b">
        <v>0</v>
      </c>
      <c r="J5" s="98" t="b">
        <v>0</v>
      </c>
      <c r="K5" s="98" t="b">
        <v>0</v>
      </c>
      <c r="L5" s="98" t="b">
        <v>0</v>
      </c>
    </row>
    <row r="6" spans="1:12" ht="15">
      <c r="A6" s="98" t="s">
        <v>3113</v>
      </c>
      <c r="B6" s="98" t="s">
        <v>3535</v>
      </c>
      <c r="C6" s="98">
        <v>24</v>
      </c>
      <c r="D6" s="122">
        <v>0.005459683270178383</v>
      </c>
      <c r="E6" s="122">
        <v>2.0235610900969454</v>
      </c>
      <c r="F6" s="98" t="s">
        <v>3940</v>
      </c>
      <c r="G6" s="98" t="b">
        <v>0</v>
      </c>
      <c r="H6" s="98" t="b">
        <v>0</v>
      </c>
      <c r="I6" s="98" t="b">
        <v>0</v>
      </c>
      <c r="J6" s="98" t="b">
        <v>0</v>
      </c>
      <c r="K6" s="98" t="b">
        <v>0</v>
      </c>
      <c r="L6" s="98" t="b">
        <v>0</v>
      </c>
    </row>
    <row r="7" spans="1:12" ht="15">
      <c r="A7" s="98" t="s">
        <v>3535</v>
      </c>
      <c r="B7" s="98" t="s">
        <v>3069</v>
      </c>
      <c r="C7" s="98">
        <v>24</v>
      </c>
      <c r="D7" s="122">
        <v>0.005459683270178383</v>
      </c>
      <c r="E7" s="122">
        <v>1.8932273216019393</v>
      </c>
      <c r="F7" s="98" t="s">
        <v>3940</v>
      </c>
      <c r="G7" s="98" t="b">
        <v>0</v>
      </c>
      <c r="H7" s="98" t="b">
        <v>0</v>
      </c>
      <c r="I7" s="98" t="b">
        <v>0</v>
      </c>
      <c r="J7" s="98" t="b">
        <v>0</v>
      </c>
      <c r="K7" s="98" t="b">
        <v>0</v>
      </c>
      <c r="L7" s="98" t="b">
        <v>0</v>
      </c>
    </row>
    <row r="8" spans="1:12" ht="15">
      <c r="A8" s="98" t="s">
        <v>3070</v>
      </c>
      <c r="B8" s="98" t="s">
        <v>3536</v>
      </c>
      <c r="C8" s="98">
        <v>24</v>
      </c>
      <c r="D8" s="122">
        <v>0.005459683270178383</v>
      </c>
      <c r="E8" s="122">
        <v>2.1942573172659205</v>
      </c>
      <c r="F8" s="98" t="s">
        <v>3940</v>
      </c>
      <c r="G8" s="98" t="b">
        <v>0</v>
      </c>
      <c r="H8" s="98" t="b">
        <v>0</v>
      </c>
      <c r="I8" s="98" t="b">
        <v>0</v>
      </c>
      <c r="J8" s="98" t="b">
        <v>0</v>
      </c>
      <c r="K8" s="98" t="b">
        <v>0</v>
      </c>
      <c r="L8" s="98" t="b">
        <v>0</v>
      </c>
    </row>
    <row r="9" spans="1:12" ht="15">
      <c r="A9" s="98" t="s">
        <v>3536</v>
      </c>
      <c r="B9" s="98" t="s">
        <v>3071</v>
      </c>
      <c r="C9" s="98">
        <v>24</v>
      </c>
      <c r="D9" s="122">
        <v>0.005459683270178383</v>
      </c>
      <c r="E9" s="122">
        <v>2.1632230835259514</v>
      </c>
      <c r="F9" s="98" t="s">
        <v>3940</v>
      </c>
      <c r="G9" s="98" t="b">
        <v>0</v>
      </c>
      <c r="H9" s="98" t="b">
        <v>0</v>
      </c>
      <c r="I9" s="98" t="b">
        <v>0</v>
      </c>
      <c r="J9" s="98" t="b">
        <v>0</v>
      </c>
      <c r="K9" s="98" t="b">
        <v>0</v>
      </c>
      <c r="L9" s="98" t="b">
        <v>0</v>
      </c>
    </row>
    <row r="10" spans="1:12" ht="15">
      <c r="A10" s="98" t="s">
        <v>3071</v>
      </c>
      <c r="B10" s="98" t="s">
        <v>3038</v>
      </c>
      <c r="C10" s="98">
        <v>24</v>
      </c>
      <c r="D10" s="122">
        <v>0.005459683270178383</v>
      </c>
      <c r="E10" s="122">
        <v>1.5181284599727873</v>
      </c>
      <c r="F10" s="98" t="s">
        <v>3940</v>
      </c>
      <c r="G10" s="98" t="b">
        <v>0</v>
      </c>
      <c r="H10" s="98" t="b">
        <v>0</v>
      </c>
      <c r="I10" s="98" t="b">
        <v>0</v>
      </c>
      <c r="J10" s="98" t="b">
        <v>0</v>
      </c>
      <c r="K10" s="98" t="b">
        <v>0</v>
      </c>
      <c r="L10" s="98" t="b">
        <v>0</v>
      </c>
    </row>
    <row r="11" spans="1:12" ht="15">
      <c r="A11" s="98" t="s">
        <v>3038</v>
      </c>
      <c r="B11" s="98" t="s">
        <v>3117</v>
      </c>
      <c r="C11" s="98">
        <v>24</v>
      </c>
      <c r="D11" s="122">
        <v>0.005459683270178383</v>
      </c>
      <c r="E11" s="122">
        <v>1.2360858559570602</v>
      </c>
      <c r="F11" s="98" t="s">
        <v>3940</v>
      </c>
      <c r="G11" s="98" t="b">
        <v>0</v>
      </c>
      <c r="H11" s="98" t="b">
        <v>0</v>
      </c>
      <c r="I11" s="98" t="b">
        <v>0</v>
      </c>
      <c r="J11" s="98" t="b">
        <v>0</v>
      </c>
      <c r="K11" s="98" t="b">
        <v>0</v>
      </c>
      <c r="L11" s="98" t="b">
        <v>0</v>
      </c>
    </row>
    <row r="12" spans="1:12" ht="15">
      <c r="A12" s="98" t="s">
        <v>3067</v>
      </c>
      <c r="B12" s="98" t="s">
        <v>3537</v>
      </c>
      <c r="C12" s="98">
        <v>24</v>
      </c>
      <c r="D12" s="122">
        <v>0.005459683270178383</v>
      </c>
      <c r="E12" s="122">
        <v>1.7743627327058324</v>
      </c>
      <c r="F12" s="98" t="s">
        <v>3940</v>
      </c>
      <c r="G12" s="98" t="b">
        <v>0</v>
      </c>
      <c r="H12" s="98" t="b">
        <v>0</v>
      </c>
      <c r="I12" s="98" t="b">
        <v>0</v>
      </c>
      <c r="J12" s="98" t="b">
        <v>0</v>
      </c>
      <c r="K12" s="98" t="b">
        <v>0</v>
      </c>
      <c r="L12" s="98" t="b">
        <v>0</v>
      </c>
    </row>
    <row r="13" spans="1:12" ht="15">
      <c r="A13" s="98" t="s">
        <v>3537</v>
      </c>
      <c r="B13" s="98" t="s">
        <v>3072</v>
      </c>
      <c r="C13" s="98">
        <v>24</v>
      </c>
      <c r="D13" s="122">
        <v>0.005459683270178383</v>
      </c>
      <c r="E13" s="122">
        <v>1.7995462787240812</v>
      </c>
      <c r="F13" s="98" t="s">
        <v>3940</v>
      </c>
      <c r="G13" s="98" t="b">
        <v>0</v>
      </c>
      <c r="H13" s="98" t="b">
        <v>0</v>
      </c>
      <c r="I13" s="98" t="b">
        <v>0</v>
      </c>
      <c r="J13" s="98" t="b">
        <v>0</v>
      </c>
      <c r="K13" s="98" t="b">
        <v>0</v>
      </c>
      <c r="L13" s="98" t="b">
        <v>0</v>
      </c>
    </row>
    <row r="14" spans="1:12" ht="15">
      <c r="A14" s="98" t="s">
        <v>3072</v>
      </c>
      <c r="B14" s="98" t="s">
        <v>3538</v>
      </c>
      <c r="C14" s="98">
        <v>24</v>
      </c>
      <c r="D14" s="122">
        <v>0.005459683270178383</v>
      </c>
      <c r="E14" s="122">
        <v>1.7995462787240812</v>
      </c>
      <c r="F14" s="98" t="s">
        <v>3940</v>
      </c>
      <c r="G14" s="98" t="b">
        <v>0</v>
      </c>
      <c r="H14" s="98" t="b">
        <v>0</v>
      </c>
      <c r="I14" s="98" t="b">
        <v>0</v>
      </c>
      <c r="J14" s="98" t="b">
        <v>0</v>
      </c>
      <c r="K14" s="98" t="b">
        <v>0</v>
      </c>
      <c r="L14" s="98" t="b">
        <v>0</v>
      </c>
    </row>
    <row r="15" spans="1:12" ht="15">
      <c r="A15" s="98" t="s">
        <v>3538</v>
      </c>
      <c r="B15" s="98" t="s">
        <v>3534</v>
      </c>
      <c r="C15" s="98">
        <v>24</v>
      </c>
      <c r="D15" s="122">
        <v>0.005459683270178383</v>
      </c>
      <c r="E15" s="122">
        <v>2.22768107275287</v>
      </c>
      <c r="F15" s="98" t="s">
        <v>3940</v>
      </c>
      <c r="G15" s="98" t="b">
        <v>0</v>
      </c>
      <c r="H15" s="98" t="b">
        <v>0</v>
      </c>
      <c r="I15" s="98" t="b">
        <v>0</v>
      </c>
      <c r="J15" s="98" t="b">
        <v>0</v>
      </c>
      <c r="K15" s="98" t="b">
        <v>0</v>
      </c>
      <c r="L15" s="98" t="b">
        <v>0</v>
      </c>
    </row>
    <row r="16" spans="1:12" ht="15">
      <c r="A16" s="98" t="s">
        <v>3534</v>
      </c>
      <c r="B16" s="98" t="s">
        <v>3135</v>
      </c>
      <c r="C16" s="98">
        <v>24</v>
      </c>
      <c r="D16" s="122">
        <v>0.005459683270178383</v>
      </c>
      <c r="E16" s="122">
        <v>1.8675296249702322</v>
      </c>
      <c r="F16" s="98" t="s">
        <v>3940</v>
      </c>
      <c r="G16" s="98" t="b">
        <v>0</v>
      </c>
      <c r="H16" s="98" t="b">
        <v>0</v>
      </c>
      <c r="I16" s="98" t="b">
        <v>0</v>
      </c>
      <c r="J16" s="98" t="b">
        <v>0</v>
      </c>
      <c r="K16" s="98" t="b">
        <v>0</v>
      </c>
      <c r="L16" s="98" t="b">
        <v>0</v>
      </c>
    </row>
    <row r="17" spans="1:12" ht="15">
      <c r="A17" s="98" t="s">
        <v>3135</v>
      </c>
      <c r="B17" s="98" t="s">
        <v>3065</v>
      </c>
      <c r="C17" s="98">
        <v>24</v>
      </c>
      <c r="D17" s="122">
        <v>0.005459683270178383</v>
      </c>
      <c r="E17" s="122">
        <v>1.3064282413211763</v>
      </c>
      <c r="F17" s="98" t="s">
        <v>3940</v>
      </c>
      <c r="G17" s="98" t="b">
        <v>0</v>
      </c>
      <c r="H17" s="98" t="b">
        <v>0</v>
      </c>
      <c r="I17" s="98" t="b">
        <v>0</v>
      </c>
      <c r="J17" s="98" t="b">
        <v>0</v>
      </c>
      <c r="K17" s="98" t="b">
        <v>0</v>
      </c>
      <c r="L17" s="98" t="b">
        <v>0</v>
      </c>
    </row>
    <row r="18" spans="1:12" ht="15">
      <c r="A18" s="98" t="s">
        <v>3064</v>
      </c>
      <c r="B18" s="98" t="s">
        <v>3539</v>
      </c>
      <c r="C18" s="98">
        <v>24</v>
      </c>
      <c r="D18" s="122">
        <v>0.005459683270178383</v>
      </c>
      <c r="E18" s="122">
        <v>1.5218173604689509</v>
      </c>
      <c r="F18" s="98" t="s">
        <v>3940</v>
      </c>
      <c r="G18" s="98" t="b">
        <v>0</v>
      </c>
      <c r="H18" s="98" t="b">
        <v>0</v>
      </c>
      <c r="I18" s="98" t="b">
        <v>0</v>
      </c>
      <c r="J18" s="98" t="b">
        <v>0</v>
      </c>
      <c r="K18" s="98" t="b">
        <v>0</v>
      </c>
      <c r="L18" s="98" t="b">
        <v>0</v>
      </c>
    </row>
    <row r="19" spans="1:12" ht="15">
      <c r="A19" s="98" t="s">
        <v>3539</v>
      </c>
      <c r="B19" s="98" t="s">
        <v>1596</v>
      </c>
      <c r="C19" s="98">
        <v>24</v>
      </c>
      <c r="D19" s="122">
        <v>0.005459683270178383</v>
      </c>
      <c r="E19" s="122">
        <v>2.2106477334540897</v>
      </c>
      <c r="F19" s="98" t="s">
        <v>3940</v>
      </c>
      <c r="G19" s="98" t="b">
        <v>0</v>
      </c>
      <c r="H19" s="98" t="b">
        <v>0</v>
      </c>
      <c r="I19" s="98" t="b">
        <v>0</v>
      </c>
      <c r="J19" s="98" t="b">
        <v>0</v>
      </c>
      <c r="K19" s="98" t="b">
        <v>0</v>
      </c>
      <c r="L19" s="98" t="b">
        <v>0</v>
      </c>
    </row>
    <row r="20" spans="1:12" ht="15">
      <c r="A20" s="98" t="s">
        <v>1596</v>
      </c>
      <c r="B20" s="98" t="s">
        <v>3065</v>
      </c>
      <c r="C20" s="98">
        <v>24</v>
      </c>
      <c r="D20" s="122">
        <v>0.005459683270178383</v>
      </c>
      <c r="E20" s="122">
        <v>1.6318175828446022</v>
      </c>
      <c r="F20" s="98" t="s">
        <v>3940</v>
      </c>
      <c r="G20" s="98" t="b">
        <v>0</v>
      </c>
      <c r="H20" s="98" t="b">
        <v>0</v>
      </c>
      <c r="I20" s="98" t="b">
        <v>0</v>
      </c>
      <c r="J20" s="98" t="b">
        <v>0</v>
      </c>
      <c r="K20" s="98" t="b">
        <v>0</v>
      </c>
      <c r="L20" s="98" t="b">
        <v>0</v>
      </c>
    </row>
    <row r="21" spans="1:12" ht="15">
      <c r="A21" s="98" t="s">
        <v>3065</v>
      </c>
      <c r="B21" s="98" t="s">
        <v>3540</v>
      </c>
      <c r="C21" s="98">
        <v>24</v>
      </c>
      <c r="D21" s="122">
        <v>0.005459683270178383</v>
      </c>
      <c r="E21" s="122">
        <v>1.666579689103814</v>
      </c>
      <c r="F21" s="98" t="s">
        <v>3940</v>
      </c>
      <c r="G21" s="98" t="b">
        <v>0</v>
      </c>
      <c r="H21" s="98" t="b">
        <v>0</v>
      </c>
      <c r="I21" s="98" t="b">
        <v>0</v>
      </c>
      <c r="J21" s="98" t="b">
        <v>0</v>
      </c>
      <c r="K21" s="98" t="b">
        <v>0</v>
      </c>
      <c r="L21" s="98" t="b">
        <v>0</v>
      </c>
    </row>
    <row r="22" spans="1:12" ht="15">
      <c r="A22" s="98" t="s">
        <v>3540</v>
      </c>
      <c r="B22" s="98" t="s">
        <v>3541</v>
      </c>
      <c r="C22" s="98">
        <v>24</v>
      </c>
      <c r="D22" s="122">
        <v>0.005459683270178383</v>
      </c>
      <c r="E22" s="122">
        <v>2.2454098397133015</v>
      </c>
      <c r="F22" s="98" t="s">
        <v>3940</v>
      </c>
      <c r="G22" s="98" t="b">
        <v>0</v>
      </c>
      <c r="H22" s="98" t="b">
        <v>0</v>
      </c>
      <c r="I22" s="98" t="b">
        <v>0</v>
      </c>
      <c r="J22" s="98" t="b">
        <v>0</v>
      </c>
      <c r="K22" s="98" t="b">
        <v>0</v>
      </c>
      <c r="L22" s="98" t="b">
        <v>0</v>
      </c>
    </row>
    <row r="23" spans="1:12" ht="15">
      <c r="A23" s="98" t="s">
        <v>3541</v>
      </c>
      <c r="B23" s="98" t="s">
        <v>3066</v>
      </c>
      <c r="C23" s="98">
        <v>24</v>
      </c>
      <c r="D23" s="122">
        <v>0.005459683270178383</v>
      </c>
      <c r="E23" s="122">
        <v>1.717136062546258</v>
      </c>
      <c r="F23" s="98" t="s">
        <v>3940</v>
      </c>
      <c r="G23" s="98" t="b">
        <v>0</v>
      </c>
      <c r="H23" s="98" t="b">
        <v>0</v>
      </c>
      <c r="I23" s="98" t="b">
        <v>0</v>
      </c>
      <c r="J23" s="98" t="b">
        <v>0</v>
      </c>
      <c r="K23" s="98" t="b">
        <v>0</v>
      </c>
      <c r="L23" s="98" t="b">
        <v>0</v>
      </c>
    </row>
    <row r="24" spans="1:12" ht="15">
      <c r="A24" s="98" t="s">
        <v>3066</v>
      </c>
      <c r="B24" s="98" t="s">
        <v>3533</v>
      </c>
      <c r="C24" s="98">
        <v>24</v>
      </c>
      <c r="D24" s="122">
        <v>0.005459683270178383</v>
      </c>
      <c r="E24" s="122">
        <v>1.6770451227819791</v>
      </c>
      <c r="F24" s="98" t="s">
        <v>3940</v>
      </c>
      <c r="G24" s="98" t="b">
        <v>0</v>
      </c>
      <c r="H24" s="98" t="b">
        <v>0</v>
      </c>
      <c r="I24" s="98" t="b">
        <v>0</v>
      </c>
      <c r="J24" s="98" t="b">
        <v>0</v>
      </c>
      <c r="K24" s="98" t="b">
        <v>0</v>
      </c>
      <c r="L24" s="98" t="b">
        <v>0</v>
      </c>
    </row>
    <row r="25" spans="1:12" ht="15">
      <c r="A25" s="98" t="s">
        <v>3533</v>
      </c>
      <c r="B25" s="98" t="s">
        <v>3067</v>
      </c>
      <c r="C25" s="98">
        <v>24</v>
      </c>
      <c r="D25" s="122">
        <v>0.005459683270178383</v>
      </c>
      <c r="E25" s="122">
        <v>1.7566339657454009</v>
      </c>
      <c r="F25" s="98" t="s">
        <v>3940</v>
      </c>
      <c r="G25" s="98" t="b">
        <v>0</v>
      </c>
      <c r="H25" s="98" t="b">
        <v>0</v>
      </c>
      <c r="I25" s="98" t="b">
        <v>0</v>
      </c>
      <c r="J25" s="98" t="b">
        <v>0</v>
      </c>
      <c r="K25" s="98" t="b">
        <v>0</v>
      </c>
      <c r="L25" s="98" t="b">
        <v>0</v>
      </c>
    </row>
    <row r="26" spans="1:12" ht="15">
      <c r="A26" s="98" t="s">
        <v>3067</v>
      </c>
      <c r="B26" s="98" t="s">
        <v>3542</v>
      </c>
      <c r="C26" s="98">
        <v>24</v>
      </c>
      <c r="D26" s="122">
        <v>0.005459683270178383</v>
      </c>
      <c r="E26" s="122">
        <v>1.7743627327058324</v>
      </c>
      <c r="F26" s="98" t="s">
        <v>3940</v>
      </c>
      <c r="G26" s="98" t="b">
        <v>0</v>
      </c>
      <c r="H26" s="98" t="b">
        <v>0</v>
      </c>
      <c r="I26" s="98" t="b">
        <v>0</v>
      </c>
      <c r="J26" s="98" t="b">
        <v>0</v>
      </c>
      <c r="K26" s="98" t="b">
        <v>0</v>
      </c>
      <c r="L26" s="98" t="b">
        <v>0</v>
      </c>
    </row>
    <row r="27" spans="1:12" ht="15">
      <c r="A27" s="98" t="s">
        <v>3542</v>
      </c>
      <c r="B27" s="98" t="s">
        <v>3066</v>
      </c>
      <c r="C27" s="98">
        <v>24</v>
      </c>
      <c r="D27" s="122">
        <v>0.005459683270178383</v>
      </c>
      <c r="E27" s="122">
        <v>1.717136062546258</v>
      </c>
      <c r="F27" s="98" t="s">
        <v>3940</v>
      </c>
      <c r="G27" s="98" t="b">
        <v>0</v>
      </c>
      <c r="H27" s="98" t="b">
        <v>0</v>
      </c>
      <c r="I27" s="98" t="b">
        <v>0</v>
      </c>
      <c r="J27" s="98" t="b">
        <v>0</v>
      </c>
      <c r="K27" s="98" t="b">
        <v>0</v>
      </c>
      <c r="L27" s="98" t="b">
        <v>0</v>
      </c>
    </row>
    <row r="28" spans="1:12" ht="15">
      <c r="A28" s="98" t="s">
        <v>3066</v>
      </c>
      <c r="B28" s="98" t="s">
        <v>3543</v>
      </c>
      <c r="C28" s="98">
        <v>24</v>
      </c>
      <c r="D28" s="122">
        <v>0.005459683270178383</v>
      </c>
      <c r="E28" s="122">
        <v>1.711807229041191</v>
      </c>
      <c r="F28" s="98" t="s">
        <v>3940</v>
      </c>
      <c r="G28" s="98" t="b">
        <v>0</v>
      </c>
      <c r="H28" s="98" t="b">
        <v>0</v>
      </c>
      <c r="I28" s="98" t="b">
        <v>0</v>
      </c>
      <c r="J28" s="98" t="b">
        <v>0</v>
      </c>
      <c r="K28" s="98" t="b">
        <v>0</v>
      </c>
      <c r="L28" s="98" t="b">
        <v>0</v>
      </c>
    </row>
    <row r="29" spans="1:12" ht="15">
      <c r="A29" s="98" t="s">
        <v>3543</v>
      </c>
      <c r="B29" s="98" t="s">
        <v>3544</v>
      </c>
      <c r="C29" s="98">
        <v>24</v>
      </c>
      <c r="D29" s="122">
        <v>0.005459683270178383</v>
      </c>
      <c r="E29" s="122">
        <v>2.2454098397133015</v>
      </c>
      <c r="F29" s="98" t="s">
        <v>3940</v>
      </c>
      <c r="G29" s="98" t="b">
        <v>0</v>
      </c>
      <c r="H29" s="98" t="b">
        <v>0</v>
      </c>
      <c r="I29" s="98" t="b">
        <v>0</v>
      </c>
      <c r="J29" s="98" t="b">
        <v>0</v>
      </c>
      <c r="K29" s="98" t="b">
        <v>0</v>
      </c>
      <c r="L29" s="98" t="b">
        <v>0</v>
      </c>
    </row>
    <row r="30" spans="1:12" ht="15">
      <c r="A30" s="98" t="s">
        <v>3544</v>
      </c>
      <c r="B30" s="98" t="s">
        <v>3545</v>
      </c>
      <c r="C30" s="98">
        <v>24</v>
      </c>
      <c r="D30" s="122">
        <v>0.005459683270178383</v>
      </c>
      <c r="E30" s="122">
        <v>2.2454098397133015</v>
      </c>
      <c r="F30" s="98" t="s">
        <v>3940</v>
      </c>
      <c r="G30" s="98" t="b">
        <v>0</v>
      </c>
      <c r="H30" s="98" t="b">
        <v>0</v>
      </c>
      <c r="I30" s="98" t="b">
        <v>0</v>
      </c>
      <c r="J30" s="98" t="b">
        <v>0</v>
      </c>
      <c r="K30" s="98" t="b">
        <v>0</v>
      </c>
      <c r="L30" s="98" t="b">
        <v>0</v>
      </c>
    </row>
    <row r="31" spans="1:12" ht="15">
      <c r="A31" s="98" t="s">
        <v>3545</v>
      </c>
      <c r="B31" s="98" t="s">
        <v>3546</v>
      </c>
      <c r="C31" s="98">
        <v>24</v>
      </c>
      <c r="D31" s="122">
        <v>0.005459683270178383</v>
      </c>
      <c r="E31" s="122">
        <v>2.2454098397133015</v>
      </c>
      <c r="F31" s="98" t="s">
        <v>3940</v>
      </c>
      <c r="G31" s="98" t="b">
        <v>0</v>
      </c>
      <c r="H31" s="98" t="b">
        <v>0</v>
      </c>
      <c r="I31" s="98" t="b">
        <v>0</v>
      </c>
      <c r="J31" s="98" t="b">
        <v>0</v>
      </c>
      <c r="K31" s="98" t="b">
        <v>0</v>
      </c>
      <c r="L31" s="98" t="b">
        <v>0</v>
      </c>
    </row>
    <row r="32" spans="1:12" ht="15">
      <c r="A32" s="98" t="s">
        <v>3546</v>
      </c>
      <c r="B32" s="98" t="s">
        <v>3531</v>
      </c>
      <c r="C32" s="98">
        <v>24</v>
      </c>
      <c r="D32" s="122">
        <v>0.005459683270178383</v>
      </c>
      <c r="E32" s="122">
        <v>1.992152625845321</v>
      </c>
      <c r="F32" s="98" t="s">
        <v>3940</v>
      </c>
      <c r="G32" s="98" t="b">
        <v>0</v>
      </c>
      <c r="H32" s="98" t="b">
        <v>0</v>
      </c>
      <c r="I32" s="98" t="b">
        <v>0</v>
      </c>
      <c r="J32" s="98" t="b">
        <v>0</v>
      </c>
      <c r="K32" s="98" t="b">
        <v>0</v>
      </c>
      <c r="L32" s="98" t="b">
        <v>0</v>
      </c>
    </row>
    <row r="33" spans="1:12" ht="15">
      <c r="A33" s="98" t="s">
        <v>3531</v>
      </c>
      <c r="B33" s="98" t="s">
        <v>3547</v>
      </c>
      <c r="C33" s="98">
        <v>24</v>
      </c>
      <c r="D33" s="122">
        <v>0.005459683270178383</v>
      </c>
      <c r="E33" s="122">
        <v>1.992152625845321</v>
      </c>
      <c r="F33" s="98" t="s">
        <v>3940</v>
      </c>
      <c r="G33" s="98" t="b">
        <v>0</v>
      </c>
      <c r="H33" s="98" t="b">
        <v>0</v>
      </c>
      <c r="I33" s="98" t="b">
        <v>0</v>
      </c>
      <c r="J33" s="98" t="b">
        <v>0</v>
      </c>
      <c r="K33" s="98" t="b">
        <v>0</v>
      </c>
      <c r="L33" s="98" t="b">
        <v>0</v>
      </c>
    </row>
    <row r="34" spans="1:12" ht="15">
      <c r="A34" s="98" t="s">
        <v>3038</v>
      </c>
      <c r="B34" s="98" t="s">
        <v>3066</v>
      </c>
      <c r="C34" s="98">
        <v>17</v>
      </c>
      <c r="D34" s="122">
        <v>0.004440302758795136</v>
      </c>
      <c r="E34" s="122">
        <v>0.9182012062393222</v>
      </c>
      <c r="F34" s="98" t="s">
        <v>3940</v>
      </c>
      <c r="G34" s="98" t="b">
        <v>0</v>
      </c>
      <c r="H34" s="98" t="b">
        <v>0</v>
      </c>
      <c r="I34" s="98" t="b">
        <v>0</v>
      </c>
      <c r="J34" s="98" t="b">
        <v>0</v>
      </c>
      <c r="K34" s="98" t="b">
        <v>0</v>
      </c>
      <c r="L34" s="98" t="b">
        <v>0</v>
      </c>
    </row>
    <row r="35" spans="1:12" ht="15">
      <c r="A35" s="98" t="s">
        <v>3112</v>
      </c>
      <c r="B35" s="98" t="s">
        <v>3064</v>
      </c>
      <c r="C35" s="98">
        <v>17</v>
      </c>
      <c r="D35" s="122">
        <v>0.004541043690210831</v>
      </c>
      <c r="E35" s="122">
        <v>1.1402337276381878</v>
      </c>
      <c r="F35" s="98" t="s">
        <v>3940</v>
      </c>
      <c r="G35" s="98" t="b">
        <v>0</v>
      </c>
      <c r="H35" s="98" t="b">
        <v>0</v>
      </c>
      <c r="I35" s="98" t="b">
        <v>0</v>
      </c>
      <c r="J35" s="98" t="b">
        <v>0</v>
      </c>
      <c r="K35" s="98" t="b">
        <v>0</v>
      </c>
      <c r="L35" s="98" t="b">
        <v>0</v>
      </c>
    </row>
    <row r="36" spans="1:12" ht="15">
      <c r="A36" s="98" t="s">
        <v>3094</v>
      </c>
      <c r="B36" s="98" t="s">
        <v>3095</v>
      </c>
      <c r="C36" s="98">
        <v>16</v>
      </c>
      <c r="D36" s="122">
        <v>0.004273923473139605</v>
      </c>
      <c r="E36" s="122">
        <v>2.421501098768983</v>
      </c>
      <c r="F36" s="98" t="s">
        <v>3940</v>
      </c>
      <c r="G36" s="98" t="b">
        <v>0</v>
      </c>
      <c r="H36" s="98" t="b">
        <v>0</v>
      </c>
      <c r="I36" s="98" t="b">
        <v>0</v>
      </c>
      <c r="J36" s="98" t="b">
        <v>0</v>
      </c>
      <c r="K36" s="98" t="b">
        <v>0</v>
      </c>
      <c r="L36" s="98" t="b">
        <v>0</v>
      </c>
    </row>
    <row r="37" spans="1:12" ht="15">
      <c r="A37" s="98" t="s">
        <v>3095</v>
      </c>
      <c r="B37" s="98" t="s">
        <v>3096</v>
      </c>
      <c r="C37" s="98">
        <v>16</v>
      </c>
      <c r="D37" s="122">
        <v>0.004273923473139605</v>
      </c>
      <c r="E37" s="122">
        <v>2.421501098768983</v>
      </c>
      <c r="F37" s="98" t="s">
        <v>3940</v>
      </c>
      <c r="G37" s="98" t="b">
        <v>0</v>
      </c>
      <c r="H37" s="98" t="b">
        <v>0</v>
      </c>
      <c r="I37" s="98" t="b">
        <v>0</v>
      </c>
      <c r="J37" s="98" t="b">
        <v>0</v>
      </c>
      <c r="K37" s="98" t="b">
        <v>0</v>
      </c>
      <c r="L37" s="98" t="b">
        <v>0</v>
      </c>
    </row>
    <row r="38" spans="1:12" ht="15">
      <c r="A38" s="98" t="s">
        <v>3096</v>
      </c>
      <c r="B38" s="98" t="s">
        <v>3097</v>
      </c>
      <c r="C38" s="98">
        <v>16</v>
      </c>
      <c r="D38" s="122">
        <v>0.004273923473139605</v>
      </c>
      <c r="E38" s="122">
        <v>2.421501098768983</v>
      </c>
      <c r="F38" s="98" t="s">
        <v>3940</v>
      </c>
      <c r="G38" s="98" t="b">
        <v>0</v>
      </c>
      <c r="H38" s="98" t="b">
        <v>0</v>
      </c>
      <c r="I38" s="98" t="b">
        <v>0</v>
      </c>
      <c r="J38" s="98" t="b">
        <v>0</v>
      </c>
      <c r="K38" s="98" t="b">
        <v>1</v>
      </c>
      <c r="L38" s="98" t="b">
        <v>0</v>
      </c>
    </row>
    <row r="39" spans="1:12" ht="15">
      <c r="A39" s="98" t="s">
        <v>3097</v>
      </c>
      <c r="B39" s="98" t="s">
        <v>3098</v>
      </c>
      <c r="C39" s="98">
        <v>16</v>
      </c>
      <c r="D39" s="122">
        <v>0.004273923473139605</v>
      </c>
      <c r="E39" s="122">
        <v>2.421501098768983</v>
      </c>
      <c r="F39" s="98" t="s">
        <v>3940</v>
      </c>
      <c r="G39" s="98" t="b">
        <v>0</v>
      </c>
      <c r="H39" s="98" t="b">
        <v>1</v>
      </c>
      <c r="I39" s="98" t="b">
        <v>0</v>
      </c>
      <c r="J39" s="98" t="b">
        <v>0</v>
      </c>
      <c r="K39" s="98" t="b">
        <v>0</v>
      </c>
      <c r="L39" s="98" t="b">
        <v>0</v>
      </c>
    </row>
    <row r="40" spans="1:12" ht="15">
      <c r="A40" s="98" t="s">
        <v>3098</v>
      </c>
      <c r="B40" s="98" t="s">
        <v>3093</v>
      </c>
      <c r="C40" s="98">
        <v>16</v>
      </c>
      <c r="D40" s="122">
        <v>0.004273923473139605</v>
      </c>
      <c r="E40" s="122">
        <v>2.421501098768983</v>
      </c>
      <c r="F40" s="98" t="s">
        <v>3940</v>
      </c>
      <c r="G40" s="98" t="b">
        <v>0</v>
      </c>
      <c r="H40" s="98" t="b">
        <v>0</v>
      </c>
      <c r="I40" s="98" t="b">
        <v>0</v>
      </c>
      <c r="J40" s="98" t="b">
        <v>0</v>
      </c>
      <c r="K40" s="98" t="b">
        <v>0</v>
      </c>
      <c r="L40" s="98" t="b">
        <v>0</v>
      </c>
    </row>
    <row r="41" spans="1:12" ht="15">
      <c r="A41" s="98" t="s">
        <v>3093</v>
      </c>
      <c r="B41" s="98" t="s">
        <v>3099</v>
      </c>
      <c r="C41" s="98">
        <v>16</v>
      </c>
      <c r="D41" s="122">
        <v>0.004273923473139605</v>
      </c>
      <c r="E41" s="122">
        <v>2.3688432213242847</v>
      </c>
      <c r="F41" s="98" t="s">
        <v>3940</v>
      </c>
      <c r="G41" s="98" t="b">
        <v>0</v>
      </c>
      <c r="H41" s="98" t="b">
        <v>0</v>
      </c>
      <c r="I41" s="98" t="b">
        <v>0</v>
      </c>
      <c r="J41" s="98" t="b">
        <v>0</v>
      </c>
      <c r="K41" s="98" t="b">
        <v>0</v>
      </c>
      <c r="L41" s="98" t="b">
        <v>0</v>
      </c>
    </row>
    <row r="42" spans="1:12" ht="15">
      <c r="A42" s="98" t="s">
        <v>3099</v>
      </c>
      <c r="B42" s="98" t="s">
        <v>3100</v>
      </c>
      <c r="C42" s="98">
        <v>16</v>
      </c>
      <c r="D42" s="122">
        <v>0.004273923473139605</v>
      </c>
      <c r="E42" s="122">
        <v>2.395172160046634</v>
      </c>
      <c r="F42" s="98" t="s">
        <v>3940</v>
      </c>
      <c r="G42" s="98" t="b">
        <v>0</v>
      </c>
      <c r="H42" s="98" t="b">
        <v>0</v>
      </c>
      <c r="I42" s="98" t="b">
        <v>0</v>
      </c>
      <c r="J42" s="98" t="b">
        <v>0</v>
      </c>
      <c r="K42" s="98" t="b">
        <v>0</v>
      </c>
      <c r="L42" s="98" t="b">
        <v>0</v>
      </c>
    </row>
    <row r="43" spans="1:12" ht="15">
      <c r="A43" s="98" t="s">
        <v>3100</v>
      </c>
      <c r="B43" s="98" t="s">
        <v>3101</v>
      </c>
      <c r="C43" s="98">
        <v>16</v>
      </c>
      <c r="D43" s="122">
        <v>0.004273923473139605</v>
      </c>
      <c r="E43" s="122">
        <v>2.421501098768983</v>
      </c>
      <c r="F43" s="98" t="s">
        <v>3940</v>
      </c>
      <c r="G43" s="98" t="b">
        <v>0</v>
      </c>
      <c r="H43" s="98" t="b">
        <v>0</v>
      </c>
      <c r="I43" s="98" t="b">
        <v>0</v>
      </c>
      <c r="J43" s="98" t="b">
        <v>0</v>
      </c>
      <c r="K43" s="98" t="b">
        <v>0</v>
      </c>
      <c r="L43" s="98" t="b">
        <v>0</v>
      </c>
    </row>
    <row r="44" spans="1:12" ht="15">
      <c r="A44" s="98" t="s">
        <v>3101</v>
      </c>
      <c r="B44" s="98" t="s">
        <v>3102</v>
      </c>
      <c r="C44" s="98">
        <v>16</v>
      </c>
      <c r="D44" s="122">
        <v>0.004273923473139605</v>
      </c>
      <c r="E44" s="122">
        <v>2.421501098768983</v>
      </c>
      <c r="F44" s="98" t="s">
        <v>3940</v>
      </c>
      <c r="G44" s="98" t="b">
        <v>0</v>
      </c>
      <c r="H44" s="98" t="b">
        <v>0</v>
      </c>
      <c r="I44" s="98" t="b">
        <v>0</v>
      </c>
      <c r="J44" s="98" t="b">
        <v>0</v>
      </c>
      <c r="K44" s="98" t="b">
        <v>0</v>
      </c>
      <c r="L44" s="98" t="b">
        <v>0</v>
      </c>
    </row>
    <row r="45" spans="1:12" ht="15">
      <c r="A45" s="98" t="s">
        <v>3137</v>
      </c>
      <c r="B45" s="98" t="s">
        <v>3038</v>
      </c>
      <c r="C45" s="98">
        <v>16</v>
      </c>
      <c r="D45" s="122">
        <v>0.004273923473139605</v>
      </c>
      <c r="E45" s="122">
        <v>1.357277167473843</v>
      </c>
      <c r="F45" s="98" t="s">
        <v>3940</v>
      </c>
      <c r="G45" s="98" t="b">
        <v>0</v>
      </c>
      <c r="H45" s="98" t="b">
        <v>0</v>
      </c>
      <c r="I45" s="98" t="b">
        <v>0</v>
      </c>
      <c r="J45" s="98" t="b">
        <v>0</v>
      </c>
      <c r="K45" s="98" t="b">
        <v>0</v>
      </c>
      <c r="L45" s="98" t="b">
        <v>0</v>
      </c>
    </row>
    <row r="46" spans="1:12" ht="15">
      <c r="A46" s="98" t="s">
        <v>3064</v>
      </c>
      <c r="B46" s="98" t="s">
        <v>3065</v>
      </c>
      <c r="C46" s="98">
        <v>15</v>
      </c>
      <c r="D46" s="122">
        <v>0.0041014309522204515</v>
      </c>
      <c r="E46" s="122">
        <v>0.7388672272035385</v>
      </c>
      <c r="F46" s="98" t="s">
        <v>3940</v>
      </c>
      <c r="G46" s="98" t="b">
        <v>0</v>
      </c>
      <c r="H46" s="98" t="b">
        <v>0</v>
      </c>
      <c r="I46" s="98" t="b">
        <v>0</v>
      </c>
      <c r="J46" s="98" t="b">
        <v>0</v>
      </c>
      <c r="K46" s="98" t="b">
        <v>0</v>
      </c>
      <c r="L46" s="98" t="b">
        <v>0</v>
      </c>
    </row>
    <row r="47" spans="1:12" ht="15">
      <c r="A47" s="98" t="s">
        <v>3065</v>
      </c>
      <c r="B47" s="98" t="s">
        <v>3553</v>
      </c>
      <c r="C47" s="98">
        <v>15</v>
      </c>
      <c r="D47" s="122">
        <v>0.0041014309522204515</v>
      </c>
      <c r="E47" s="122">
        <v>1.666579689103814</v>
      </c>
      <c r="F47" s="98" t="s">
        <v>3940</v>
      </c>
      <c r="G47" s="98" t="b">
        <v>0</v>
      </c>
      <c r="H47" s="98" t="b">
        <v>0</v>
      </c>
      <c r="I47" s="98" t="b">
        <v>0</v>
      </c>
      <c r="J47" s="98" t="b">
        <v>0</v>
      </c>
      <c r="K47" s="98" t="b">
        <v>0</v>
      </c>
      <c r="L47" s="98" t="b">
        <v>0</v>
      </c>
    </row>
    <row r="48" spans="1:12" ht="15">
      <c r="A48" s="98" t="s">
        <v>3553</v>
      </c>
      <c r="B48" s="98" t="s">
        <v>3554</v>
      </c>
      <c r="C48" s="98">
        <v>15</v>
      </c>
      <c r="D48" s="122">
        <v>0.0041014309522204515</v>
      </c>
      <c r="E48" s="122">
        <v>2.4495298223692266</v>
      </c>
      <c r="F48" s="98" t="s">
        <v>3940</v>
      </c>
      <c r="G48" s="98" t="b">
        <v>0</v>
      </c>
      <c r="H48" s="98" t="b">
        <v>0</v>
      </c>
      <c r="I48" s="98" t="b">
        <v>0</v>
      </c>
      <c r="J48" s="98" t="b">
        <v>0</v>
      </c>
      <c r="K48" s="98" t="b">
        <v>0</v>
      </c>
      <c r="L48" s="98" t="b">
        <v>0</v>
      </c>
    </row>
    <row r="49" spans="1:12" ht="15">
      <c r="A49" s="98" t="s">
        <v>3554</v>
      </c>
      <c r="B49" s="98" t="s">
        <v>3113</v>
      </c>
      <c r="C49" s="98">
        <v>15</v>
      </c>
      <c r="D49" s="122">
        <v>0.0041014309522204515</v>
      </c>
      <c r="E49" s="122">
        <v>2.421501098768983</v>
      </c>
      <c r="F49" s="98" t="s">
        <v>3940</v>
      </c>
      <c r="G49" s="98" t="b">
        <v>0</v>
      </c>
      <c r="H49" s="98" t="b">
        <v>0</v>
      </c>
      <c r="I49" s="98" t="b">
        <v>0</v>
      </c>
      <c r="J49" s="98" t="b">
        <v>0</v>
      </c>
      <c r="K49" s="98" t="b">
        <v>0</v>
      </c>
      <c r="L49" s="98" t="b">
        <v>0</v>
      </c>
    </row>
    <row r="50" spans="1:12" ht="15">
      <c r="A50" s="98" t="s">
        <v>3113</v>
      </c>
      <c r="B50" s="98" t="s">
        <v>3111</v>
      </c>
      <c r="C50" s="98">
        <v>15</v>
      </c>
      <c r="D50" s="122">
        <v>0.0041014309522204515</v>
      </c>
      <c r="E50" s="122">
        <v>1.7225310944329641</v>
      </c>
      <c r="F50" s="98" t="s">
        <v>3940</v>
      </c>
      <c r="G50" s="98" t="b">
        <v>0</v>
      </c>
      <c r="H50" s="98" t="b">
        <v>0</v>
      </c>
      <c r="I50" s="98" t="b">
        <v>0</v>
      </c>
      <c r="J50" s="98" t="b">
        <v>0</v>
      </c>
      <c r="K50" s="98" t="b">
        <v>0</v>
      </c>
      <c r="L50" s="98" t="b">
        <v>0</v>
      </c>
    </row>
    <row r="51" spans="1:12" ht="15">
      <c r="A51" s="98" t="s">
        <v>3111</v>
      </c>
      <c r="B51" s="98" t="s">
        <v>3555</v>
      </c>
      <c r="C51" s="98">
        <v>15</v>
      </c>
      <c r="D51" s="122">
        <v>0.0041014309522204515</v>
      </c>
      <c r="E51" s="122">
        <v>2.1484998267052453</v>
      </c>
      <c r="F51" s="98" t="s">
        <v>3940</v>
      </c>
      <c r="G51" s="98" t="b">
        <v>0</v>
      </c>
      <c r="H51" s="98" t="b">
        <v>0</v>
      </c>
      <c r="I51" s="98" t="b">
        <v>0</v>
      </c>
      <c r="J51" s="98" t="b">
        <v>0</v>
      </c>
      <c r="K51" s="98" t="b">
        <v>0</v>
      </c>
      <c r="L51" s="98" t="b">
        <v>0</v>
      </c>
    </row>
    <row r="52" spans="1:12" ht="15">
      <c r="A52" s="98" t="s">
        <v>3555</v>
      </c>
      <c r="B52" s="98" t="s">
        <v>3112</v>
      </c>
      <c r="C52" s="98">
        <v>15</v>
      </c>
      <c r="D52" s="122">
        <v>0.0041014309522204515</v>
      </c>
      <c r="E52" s="122">
        <v>1.9628632497433336</v>
      </c>
      <c r="F52" s="98" t="s">
        <v>3940</v>
      </c>
      <c r="G52" s="98" t="b">
        <v>0</v>
      </c>
      <c r="H52" s="98" t="b">
        <v>0</v>
      </c>
      <c r="I52" s="98" t="b">
        <v>0</v>
      </c>
      <c r="J52" s="98" t="b">
        <v>0</v>
      </c>
      <c r="K52" s="98" t="b">
        <v>0</v>
      </c>
      <c r="L52" s="98" t="b">
        <v>0</v>
      </c>
    </row>
    <row r="53" spans="1:12" ht="15">
      <c r="A53" s="98" t="s">
        <v>3112</v>
      </c>
      <c r="B53" s="98" t="s">
        <v>3556</v>
      </c>
      <c r="C53" s="98">
        <v>15</v>
      </c>
      <c r="D53" s="122">
        <v>0.0041014309522204515</v>
      </c>
      <c r="E53" s="122">
        <v>1.9628632497433336</v>
      </c>
      <c r="F53" s="98" t="s">
        <v>3940</v>
      </c>
      <c r="G53" s="98" t="b">
        <v>0</v>
      </c>
      <c r="H53" s="98" t="b">
        <v>0</v>
      </c>
      <c r="I53" s="98" t="b">
        <v>0</v>
      </c>
      <c r="J53" s="98" t="b">
        <v>0</v>
      </c>
      <c r="K53" s="98" t="b">
        <v>0</v>
      </c>
      <c r="L53" s="98" t="b">
        <v>0</v>
      </c>
    </row>
    <row r="54" spans="1:12" ht="15">
      <c r="A54" s="98" t="s">
        <v>3556</v>
      </c>
      <c r="B54" s="98" t="s">
        <v>3111</v>
      </c>
      <c r="C54" s="98">
        <v>15</v>
      </c>
      <c r="D54" s="122">
        <v>0.0041014309522204515</v>
      </c>
      <c r="E54" s="122">
        <v>2.1484998267052453</v>
      </c>
      <c r="F54" s="98" t="s">
        <v>3940</v>
      </c>
      <c r="G54" s="98" t="b">
        <v>0</v>
      </c>
      <c r="H54" s="98" t="b">
        <v>0</v>
      </c>
      <c r="I54" s="98" t="b">
        <v>0</v>
      </c>
      <c r="J54" s="98" t="b">
        <v>0</v>
      </c>
      <c r="K54" s="98" t="b">
        <v>0</v>
      </c>
      <c r="L54" s="98" t="b">
        <v>0</v>
      </c>
    </row>
    <row r="55" spans="1:12" ht="15">
      <c r="A55" s="98" t="s">
        <v>3111</v>
      </c>
      <c r="B55" s="98" t="s">
        <v>3072</v>
      </c>
      <c r="C55" s="98">
        <v>15</v>
      </c>
      <c r="D55" s="122">
        <v>0.0041014309522204515</v>
      </c>
      <c r="E55" s="122">
        <v>1.4985162830601</v>
      </c>
      <c r="F55" s="98" t="s">
        <v>3940</v>
      </c>
      <c r="G55" s="98" t="b">
        <v>0</v>
      </c>
      <c r="H55" s="98" t="b">
        <v>0</v>
      </c>
      <c r="I55" s="98" t="b">
        <v>0</v>
      </c>
      <c r="J55" s="98" t="b">
        <v>0</v>
      </c>
      <c r="K55" s="98" t="b">
        <v>0</v>
      </c>
      <c r="L55" s="98" t="b">
        <v>0</v>
      </c>
    </row>
    <row r="56" spans="1:12" ht="15">
      <c r="A56" s="98" t="s">
        <v>3072</v>
      </c>
      <c r="B56" s="98" t="s">
        <v>3557</v>
      </c>
      <c r="C56" s="98">
        <v>15</v>
      </c>
      <c r="D56" s="122">
        <v>0.0041014309522204515</v>
      </c>
      <c r="E56" s="122">
        <v>1.7995462787240812</v>
      </c>
      <c r="F56" s="98" t="s">
        <v>3940</v>
      </c>
      <c r="G56" s="98" t="b">
        <v>0</v>
      </c>
      <c r="H56" s="98" t="b">
        <v>0</v>
      </c>
      <c r="I56" s="98" t="b">
        <v>0</v>
      </c>
      <c r="J56" s="98" t="b">
        <v>0</v>
      </c>
      <c r="K56" s="98" t="b">
        <v>0</v>
      </c>
      <c r="L56" s="98" t="b">
        <v>0</v>
      </c>
    </row>
    <row r="57" spans="1:12" ht="15">
      <c r="A57" s="98" t="s">
        <v>3557</v>
      </c>
      <c r="B57" s="98" t="s">
        <v>3069</v>
      </c>
      <c r="C57" s="98">
        <v>15</v>
      </c>
      <c r="D57" s="122">
        <v>0.0041014309522204515</v>
      </c>
      <c r="E57" s="122">
        <v>1.8932273216019393</v>
      </c>
      <c r="F57" s="98" t="s">
        <v>3940</v>
      </c>
      <c r="G57" s="98" t="b">
        <v>0</v>
      </c>
      <c r="H57" s="98" t="b">
        <v>0</v>
      </c>
      <c r="I57" s="98" t="b">
        <v>0</v>
      </c>
      <c r="J57" s="98" t="b">
        <v>0</v>
      </c>
      <c r="K57" s="98" t="b">
        <v>0</v>
      </c>
      <c r="L57" s="98" t="b">
        <v>0</v>
      </c>
    </row>
    <row r="58" spans="1:12" ht="15">
      <c r="A58" s="98" t="s">
        <v>3069</v>
      </c>
      <c r="B58" s="98" t="s">
        <v>3550</v>
      </c>
      <c r="C58" s="98">
        <v>15</v>
      </c>
      <c r="D58" s="122">
        <v>0.0041014309522204515</v>
      </c>
      <c r="E58" s="122">
        <v>1.8651985980016956</v>
      </c>
      <c r="F58" s="98" t="s">
        <v>3940</v>
      </c>
      <c r="G58" s="98" t="b">
        <v>0</v>
      </c>
      <c r="H58" s="98" t="b">
        <v>0</v>
      </c>
      <c r="I58" s="98" t="b">
        <v>0</v>
      </c>
      <c r="J58" s="98" t="b">
        <v>0</v>
      </c>
      <c r="K58" s="98" t="b">
        <v>0</v>
      </c>
      <c r="L58" s="98" t="b">
        <v>0</v>
      </c>
    </row>
    <row r="59" spans="1:12" ht="15">
      <c r="A59" s="98" t="s">
        <v>3550</v>
      </c>
      <c r="B59" s="98" t="s">
        <v>3137</v>
      </c>
      <c r="C59" s="98">
        <v>15</v>
      </c>
      <c r="D59" s="122">
        <v>0.0041014309522204515</v>
      </c>
      <c r="E59" s="122">
        <v>2.150434326482445</v>
      </c>
      <c r="F59" s="98" t="s">
        <v>3940</v>
      </c>
      <c r="G59" s="98" t="b">
        <v>0</v>
      </c>
      <c r="H59" s="98" t="b">
        <v>0</v>
      </c>
      <c r="I59" s="98" t="b">
        <v>0</v>
      </c>
      <c r="J59" s="98" t="b">
        <v>0</v>
      </c>
      <c r="K59" s="98" t="b">
        <v>0</v>
      </c>
      <c r="L59" s="98" t="b">
        <v>0</v>
      </c>
    </row>
    <row r="60" spans="1:12" ht="15">
      <c r="A60" s="98" t="s">
        <v>3066</v>
      </c>
      <c r="B60" s="98" t="s">
        <v>3558</v>
      </c>
      <c r="C60" s="98">
        <v>15</v>
      </c>
      <c r="D60" s="122">
        <v>0.0041014309522204515</v>
      </c>
      <c r="E60" s="122">
        <v>1.711807229041191</v>
      </c>
      <c r="F60" s="98" t="s">
        <v>3940</v>
      </c>
      <c r="G60" s="98" t="b">
        <v>0</v>
      </c>
      <c r="H60" s="98" t="b">
        <v>0</v>
      </c>
      <c r="I60" s="98" t="b">
        <v>0</v>
      </c>
      <c r="J60" s="98" t="b">
        <v>0</v>
      </c>
      <c r="K60" s="98" t="b">
        <v>0</v>
      </c>
      <c r="L60" s="98" t="b">
        <v>0</v>
      </c>
    </row>
    <row r="61" spans="1:12" ht="15">
      <c r="A61" s="98" t="s">
        <v>3558</v>
      </c>
      <c r="B61" s="98" t="s">
        <v>3112</v>
      </c>
      <c r="C61" s="98">
        <v>15</v>
      </c>
      <c r="D61" s="122">
        <v>0.0041014309522204515</v>
      </c>
      <c r="E61" s="122">
        <v>1.9628632497433336</v>
      </c>
      <c r="F61" s="98" t="s">
        <v>3940</v>
      </c>
      <c r="G61" s="98" t="b">
        <v>0</v>
      </c>
      <c r="H61" s="98" t="b">
        <v>0</v>
      </c>
      <c r="I61" s="98" t="b">
        <v>0</v>
      </c>
      <c r="J61" s="98" t="b">
        <v>0</v>
      </c>
      <c r="K61" s="98" t="b">
        <v>0</v>
      </c>
      <c r="L61" s="98" t="b">
        <v>0</v>
      </c>
    </row>
    <row r="62" spans="1:12" ht="15">
      <c r="A62" s="98" t="s">
        <v>3064</v>
      </c>
      <c r="B62" s="98" t="s">
        <v>3549</v>
      </c>
      <c r="C62" s="98">
        <v>15</v>
      </c>
      <c r="D62" s="122">
        <v>0.0041014309522204515</v>
      </c>
      <c r="E62" s="122">
        <v>1.4937886368687074</v>
      </c>
      <c r="F62" s="98" t="s">
        <v>3940</v>
      </c>
      <c r="G62" s="98" t="b">
        <v>0</v>
      </c>
      <c r="H62" s="98" t="b">
        <v>0</v>
      </c>
      <c r="I62" s="98" t="b">
        <v>0</v>
      </c>
      <c r="J62" s="98" t="b">
        <v>0</v>
      </c>
      <c r="K62" s="98" t="b">
        <v>0</v>
      </c>
      <c r="L62" s="98" t="b">
        <v>0</v>
      </c>
    </row>
    <row r="63" spans="1:12" ht="15">
      <c r="A63" s="98" t="s">
        <v>3549</v>
      </c>
      <c r="B63" s="98" t="s">
        <v>3559</v>
      </c>
      <c r="C63" s="98">
        <v>15</v>
      </c>
      <c r="D63" s="122">
        <v>0.0041014309522204515</v>
      </c>
      <c r="E63" s="122">
        <v>2.421501098768983</v>
      </c>
      <c r="F63" s="98" t="s">
        <v>3940</v>
      </c>
      <c r="G63" s="98" t="b">
        <v>0</v>
      </c>
      <c r="H63" s="98" t="b">
        <v>0</v>
      </c>
      <c r="I63" s="98" t="b">
        <v>0</v>
      </c>
      <c r="J63" s="98" t="b">
        <v>0</v>
      </c>
      <c r="K63" s="98" t="b">
        <v>0</v>
      </c>
      <c r="L63" s="98" t="b">
        <v>0</v>
      </c>
    </row>
    <row r="64" spans="1:12" ht="15">
      <c r="A64" s="98" t="s">
        <v>3559</v>
      </c>
      <c r="B64" s="98" t="s">
        <v>3117</v>
      </c>
      <c r="C64" s="98">
        <v>15</v>
      </c>
      <c r="D64" s="122">
        <v>0.0041014309522204515</v>
      </c>
      <c r="E64" s="122">
        <v>1.8852583919306638</v>
      </c>
      <c r="F64" s="98" t="s">
        <v>3940</v>
      </c>
      <c r="G64" s="98" t="b">
        <v>0</v>
      </c>
      <c r="H64" s="98" t="b">
        <v>0</v>
      </c>
      <c r="I64" s="98" t="b">
        <v>0</v>
      </c>
      <c r="J64" s="98" t="b">
        <v>0</v>
      </c>
      <c r="K64" s="98" t="b">
        <v>0</v>
      </c>
      <c r="L64" s="98" t="b">
        <v>0</v>
      </c>
    </row>
    <row r="65" spans="1:12" ht="15">
      <c r="A65" s="98" t="s">
        <v>3117</v>
      </c>
      <c r="B65" s="98" t="s">
        <v>3560</v>
      </c>
      <c r="C65" s="98">
        <v>15</v>
      </c>
      <c r="D65" s="122">
        <v>0.0041014309522204515</v>
      </c>
      <c r="E65" s="122">
        <v>1.8852583919306638</v>
      </c>
      <c r="F65" s="98" t="s">
        <v>3940</v>
      </c>
      <c r="G65" s="98" t="b">
        <v>0</v>
      </c>
      <c r="H65" s="98" t="b">
        <v>0</v>
      </c>
      <c r="I65" s="98" t="b">
        <v>0</v>
      </c>
      <c r="J65" s="98" t="b">
        <v>0</v>
      </c>
      <c r="K65" s="98" t="b">
        <v>0</v>
      </c>
      <c r="L65" s="98" t="b">
        <v>0</v>
      </c>
    </row>
    <row r="66" spans="1:12" ht="15">
      <c r="A66" s="98" t="s">
        <v>3560</v>
      </c>
      <c r="B66" s="98" t="s">
        <v>3064</v>
      </c>
      <c r="C66" s="98">
        <v>15</v>
      </c>
      <c r="D66" s="122">
        <v>0.0041014309522204515</v>
      </c>
      <c r="E66" s="122">
        <v>1.572542637941488</v>
      </c>
      <c r="F66" s="98" t="s">
        <v>3940</v>
      </c>
      <c r="G66" s="98" t="b">
        <v>0</v>
      </c>
      <c r="H66" s="98" t="b">
        <v>0</v>
      </c>
      <c r="I66" s="98" t="b">
        <v>0</v>
      </c>
      <c r="J66" s="98" t="b">
        <v>0</v>
      </c>
      <c r="K66" s="98" t="b">
        <v>0</v>
      </c>
      <c r="L66" s="98" t="b">
        <v>0</v>
      </c>
    </row>
    <row r="67" spans="1:12" ht="15">
      <c r="A67" s="98" t="s">
        <v>3067</v>
      </c>
      <c r="B67" s="98" t="s">
        <v>3561</v>
      </c>
      <c r="C67" s="98">
        <v>15</v>
      </c>
      <c r="D67" s="122">
        <v>0.0041014309522204515</v>
      </c>
      <c r="E67" s="122">
        <v>1.7743627327058324</v>
      </c>
      <c r="F67" s="98" t="s">
        <v>3940</v>
      </c>
      <c r="G67" s="98" t="b">
        <v>0</v>
      </c>
      <c r="H67" s="98" t="b">
        <v>0</v>
      </c>
      <c r="I67" s="98" t="b">
        <v>0</v>
      </c>
      <c r="J67" s="98" t="b">
        <v>0</v>
      </c>
      <c r="K67" s="98" t="b">
        <v>0</v>
      </c>
      <c r="L67" s="98" t="b">
        <v>0</v>
      </c>
    </row>
    <row r="68" spans="1:12" ht="15">
      <c r="A68" s="98" t="s">
        <v>3561</v>
      </c>
      <c r="B68" s="98" t="s">
        <v>3135</v>
      </c>
      <c r="C68" s="98">
        <v>15</v>
      </c>
      <c r="D68" s="122">
        <v>0.0041014309522204515</v>
      </c>
      <c r="E68" s="122">
        <v>1.8852583919306638</v>
      </c>
      <c r="F68" s="98" t="s">
        <v>3940</v>
      </c>
      <c r="G68" s="98" t="b">
        <v>0</v>
      </c>
      <c r="H68" s="98" t="b">
        <v>0</v>
      </c>
      <c r="I68" s="98" t="b">
        <v>0</v>
      </c>
      <c r="J68" s="98" t="b">
        <v>0</v>
      </c>
      <c r="K68" s="98" t="b">
        <v>0</v>
      </c>
      <c r="L68" s="98" t="b">
        <v>0</v>
      </c>
    </row>
    <row r="69" spans="1:12" ht="15">
      <c r="A69" s="98" t="s">
        <v>3135</v>
      </c>
      <c r="B69" s="98" t="s">
        <v>3562</v>
      </c>
      <c r="C69" s="98">
        <v>15</v>
      </c>
      <c r="D69" s="122">
        <v>0.0041014309522204515</v>
      </c>
      <c r="E69" s="122">
        <v>1.8852583919306638</v>
      </c>
      <c r="F69" s="98" t="s">
        <v>3940</v>
      </c>
      <c r="G69" s="98" t="b">
        <v>0</v>
      </c>
      <c r="H69" s="98" t="b">
        <v>0</v>
      </c>
      <c r="I69" s="98" t="b">
        <v>0</v>
      </c>
      <c r="J69" s="98" t="b">
        <v>0</v>
      </c>
      <c r="K69" s="98" t="b">
        <v>0</v>
      </c>
      <c r="L69" s="98" t="b">
        <v>0</v>
      </c>
    </row>
    <row r="70" spans="1:12" ht="15">
      <c r="A70" s="98" t="s">
        <v>3562</v>
      </c>
      <c r="B70" s="98" t="s">
        <v>3563</v>
      </c>
      <c r="C70" s="98">
        <v>15</v>
      </c>
      <c r="D70" s="122">
        <v>0.0041014309522204515</v>
      </c>
      <c r="E70" s="122">
        <v>2.4495298223692266</v>
      </c>
      <c r="F70" s="98" t="s">
        <v>3940</v>
      </c>
      <c r="G70" s="98" t="b">
        <v>0</v>
      </c>
      <c r="H70" s="98" t="b">
        <v>0</v>
      </c>
      <c r="I70" s="98" t="b">
        <v>0</v>
      </c>
      <c r="J70" s="98" t="b">
        <v>0</v>
      </c>
      <c r="K70" s="98" t="b">
        <v>0</v>
      </c>
      <c r="L70" s="98" t="b">
        <v>0</v>
      </c>
    </row>
    <row r="71" spans="1:12" ht="15">
      <c r="A71" s="98" t="s">
        <v>3563</v>
      </c>
      <c r="B71" s="98" t="s">
        <v>3531</v>
      </c>
      <c r="C71" s="98">
        <v>15</v>
      </c>
      <c r="D71" s="122">
        <v>0.0041014309522204515</v>
      </c>
      <c r="E71" s="122">
        <v>1.992152625845321</v>
      </c>
      <c r="F71" s="98" t="s">
        <v>3940</v>
      </c>
      <c r="G71" s="98" t="b">
        <v>0</v>
      </c>
      <c r="H71" s="98" t="b">
        <v>0</v>
      </c>
      <c r="I71" s="98" t="b">
        <v>0</v>
      </c>
      <c r="J71" s="98" t="b">
        <v>0</v>
      </c>
      <c r="K71" s="98" t="b">
        <v>0</v>
      </c>
      <c r="L71" s="98" t="b">
        <v>0</v>
      </c>
    </row>
    <row r="72" spans="1:12" ht="15">
      <c r="A72" s="98" t="s">
        <v>3531</v>
      </c>
      <c r="B72" s="98" t="s">
        <v>3564</v>
      </c>
      <c r="C72" s="98">
        <v>15</v>
      </c>
      <c r="D72" s="122">
        <v>0.0041014309522204515</v>
      </c>
      <c r="E72" s="122">
        <v>1.992152625845321</v>
      </c>
      <c r="F72" s="98" t="s">
        <v>3940</v>
      </c>
      <c r="G72" s="98" t="b">
        <v>0</v>
      </c>
      <c r="H72" s="98" t="b">
        <v>0</v>
      </c>
      <c r="I72" s="98" t="b">
        <v>0</v>
      </c>
      <c r="J72" s="98" t="b">
        <v>0</v>
      </c>
      <c r="K72" s="98" t="b">
        <v>0</v>
      </c>
      <c r="L72" s="98" t="b">
        <v>0</v>
      </c>
    </row>
    <row r="73" spans="1:12" ht="15">
      <c r="A73" s="98" t="s">
        <v>3564</v>
      </c>
      <c r="B73" s="98" t="s">
        <v>3128</v>
      </c>
      <c r="C73" s="98">
        <v>15</v>
      </c>
      <c r="D73" s="122">
        <v>0.0041014309522204515</v>
      </c>
      <c r="E73" s="122">
        <v>2.2106477334540897</v>
      </c>
      <c r="F73" s="98" t="s">
        <v>3940</v>
      </c>
      <c r="G73" s="98" t="b">
        <v>0</v>
      </c>
      <c r="H73" s="98" t="b">
        <v>0</v>
      </c>
      <c r="I73" s="98" t="b">
        <v>0</v>
      </c>
      <c r="J73" s="98" t="b">
        <v>0</v>
      </c>
      <c r="K73" s="98" t="b">
        <v>0</v>
      </c>
      <c r="L73" s="98" t="b">
        <v>0</v>
      </c>
    </row>
    <row r="74" spans="1:12" ht="15">
      <c r="A74" s="98" t="s">
        <v>3128</v>
      </c>
      <c r="B74" s="98" t="s">
        <v>3565</v>
      </c>
      <c r="C74" s="98">
        <v>15</v>
      </c>
      <c r="D74" s="122">
        <v>0.0041014309522204515</v>
      </c>
      <c r="E74" s="122">
        <v>2.2106477334540897</v>
      </c>
      <c r="F74" s="98" t="s">
        <v>3940</v>
      </c>
      <c r="G74" s="98" t="b">
        <v>0</v>
      </c>
      <c r="H74" s="98" t="b">
        <v>0</v>
      </c>
      <c r="I74" s="98" t="b">
        <v>0</v>
      </c>
      <c r="J74" s="98" t="b">
        <v>0</v>
      </c>
      <c r="K74" s="98" t="b">
        <v>0</v>
      </c>
      <c r="L74" s="98" t="b">
        <v>0</v>
      </c>
    </row>
    <row r="75" spans="1:12" ht="15">
      <c r="A75" s="98" t="s">
        <v>3565</v>
      </c>
      <c r="B75" s="98" t="s">
        <v>3532</v>
      </c>
      <c r="C75" s="98">
        <v>15</v>
      </c>
      <c r="D75" s="122">
        <v>0.0041014309522204515</v>
      </c>
      <c r="E75" s="122">
        <v>2.163223083525952</v>
      </c>
      <c r="F75" s="98" t="s">
        <v>3940</v>
      </c>
      <c r="G75" s="98" t="b">
        <v>0</v>
      </c>
      <c r="H75" s="98" t="b">
        <v>0</v>
      </c>
      <c r="I75" s="98" t="b">
        <v>0</v>
      </c>
      <c r="J75" s="98" t="b">
        <v>0</v>
      </c>
      <c r="K75" s="98" t="b">
        <v>0</v>
      </c>
      <c r="L75" s="98" t="b">
        <v>0</v>
      </c>
    </row>
    <row r="76" spans="1:12" ht="15">
      <c r="A76" s="98" t="s">
        <v>3532</v>
      </c>
      <c r="B76" s="98" t="s">
        <v>3566</v>
      </c>
      <c r="C76" s="98">
        <v>15</v>
      </c>
      <c r="D76" s="122">
        <v>0.0041014309522204515</v>
      </c>
      <c r="E76" s="122">
        <v>2.163223083525952</v>
      </c>
      <c r="F76" s="98" t="s">
        <v>3940</v>
      </c>
      <c r="G76" s="98" t="b">
        <v>0</v>
      </c>
      <c r="H76" s="98" t="b">
        <v>0</v>
      </c>
      <c r="I76" s="98" t="b">
        <v>0</v>
      </c>
      <c r="J76" s="98" t="b">
        <v>0</v>
      </c>
      <c r="K76" s="98" t="b">
        <v>0</v>
      </c>
      <c r="L76" s="98" t="b">
        <v>0</v>
      </c>
    </row>
    <row r="77" spans="1:12" ht="15">
      <c r="A77" s="98" t="s">
        <v>3086</v>
      </c>
      <c r="B77" s="98" t="s">
        <v>3087</v>
      </c>
      <c r="C77" s="98">
        <v>12</v>
      </c>
      <c r="D77" s="122">
        <v>0.003542886863081038</v>
      </c>
      <c r="E77" s="122">
        <v>2.546439835377283</v>
      </c>
      <c r="F77" s="98" t="s">
        <v>3940</v>
      </c>
      <c r="G77" s="98" t="b">
        <v>0</v>
      </c>
      <c r="H77" s="98" t="b">
        <v>0</v>
      </c>
      <c r="I77" s="98" t="b">
        <v>0</v>
      </c>
      <c r="J77" s="98" t="b">
        <v>0</v>
      </c>
      <c r="K77" s="98" t="b">
        <v>0</v>
      </c>
      <c r="L77" s="98" t="b">
        <v>0</v>
      </c>
    </row>
    <row r="78" spans="1:12" ht="15">
      <c r="A78" s="98" t="s">
        <v>3087</v>
      </c>
      <c r="B78" s="98" t="s">
        <v>3088</v>
      </c>
      <c r="C78" s="98">
        <v>12</v>
      </c>
      <c r="D78" s="122">
        <v>0.003542886863081038</v>
      </c>
      <c r="E78" s="122">
        <v>2.546439835377283</v>
      </c>
      <c r="F78" s="98" t="s">
        <v>3940</v>
      </c>
      <c r="G78" s="98" t="b">
        <v>0</v>
      </c>
      <c r="H78" s="98" t="b">
        <v>0</v>
      </c>
      <c r="I78" s="98" t="b">
        <v>0</v>
      </c>
      <c r="J78" s="98" t="b">
        <v>0</v>
      </c>
      <c r="K78" s="98" t="b">
        <v>0</v>
      </c>
      <c r="L78" s="98" t="b">
        <v>0</v>
      </c>
    </row>
    <row r="79" spans="1:12" ht="15">
      <c r="A79" s="98" t="s">
        <v>3088</v>
      </c>
      <c r="B79" s="98" t="s">
        <v>3089</v>
      </c>
      <c r="C79" s="98">
        <v>12</v>
      </c>
      <c r="D79" s="122">
        <v>0.003542886863081038</v>
      </c>
      <c r="E79" s="122">
        <v>2.546439835377283</v>
      </c>
      <c r="F79" s="98" t="s">
        <v>3940</v>
      </c>
      <c r="G79" s="98" t="b">
        <v>0</v>
      </c>
      <c r="H79" s="98" t="b">
        <v>0</v>
      </c>
      <c r="I79" s="98" t="b">
        <v>0</v>
      </c>
      <c r="J79" s="98" t="b">
        <v>0</v>
      </c>
      <c r="K79" s="98" t="b">
        <v>0</v>
      </c>
      <c r="L79" s="98" t="b">
        <v>0</v>
      </c>
    </row>
    <row r="80" spans="1:12" ht="15">
      <c r="A80" s="98" t="s">
        <v>3089</v>
      </c>
      <c r="B80" s="98" t="s">
        <v>3090</v>
      </c>
      <c r="C80" s="98">
        <v>12</v>
      </c>
      <c r="D80" s="122">
        <v>0.003542886863081038</v>
      </c>
      <c r="E80" s="122">
        <v>2.546439835377283</v>
      </c>
      <c r="F80" s="98" t="s">
        <v>3940</v>
      </c>
      <c r="G80" s="98" t="b">
        <v>0</v>
      </c>
      <c r="H80" s="98" t="b">
        <v>0</v>
      </c>
      <c r="I80" s="98" t="b">
        <v>0</v>
      </c>
      <c r="J80" s="98" t="b">
        <v>0</v>
      </c>
      <c r="K80" s="98" t="b">
        <v>0</v>
      </c>
      <c r="L80" s="98" t="b">
        <v>0</v>
      </c>
    </row>
    <row r="81" spans="1:12" ht="15">
      <c r="A81" s="98" t="s">
        <v>3090</v>
      </c>
      <c r="B81" s="98" t="s">
        <v>3091</v>
      </c>
      <c r="C81" s="98">
        <v>12</v>
      </c>
      <c r="D81" s="122">
        <v>0.003542886863081038</v>
      </c>
      <c r="E81" s="122">
        <v>2.546439835377283</v>
      </c>
      <c r="F81" s="98" t="s">
        <v>3940</v>
      </c>
      <c r="G81" s="98" t="b">
        <v>0</v>
      </c>
      <c r="H81" s="98" t="b">
        <v>0</v>
      </c>
      <c r="I81" s="98" t="b">
        <v>0</v>
      </c>
      <c r="J81" s="98" t="b">
        <v>0</v>
      </c>
      <c r="K81" s="98" t="b">
        <v>0</v>
      </c>
      <c r="L81" s="98" t="b">
        <v>0</v>
      </c>
    </row>
    <row r="82" spans="1:12" ht="15">
      <c r="A82" s="98" t="s">
        <v>3091</v>
      </c>
      <c r="B82" s="98" t="s">
        <v>3570</v>
      </c>
      <c r="C82" s="98">
        <v>12</v>
      </c>
      <c r="D82" s="122">
        <v>0.003542886863081038</v>
      </c>
      <c r="E82" s="122">
        <v>2.546439835377283</v>
      </c>
      <c r="F82" s="98" t="s">
        <v>3940</v>
      </c>
      <c r="G82" s="98" t="b">
        <v>0</v>
      </c>
      <c r="H82" s="98" t="b">
        <v>0</v>
      </c>
      <c r="I82" s="98" t="b">
        <v>0</v>
      </c>
      <c r="J82" s="98" t="b">
        <v>0</v>
      </c>
      <c r="K82" s="98" t="b">
        <v>0</v>
      </c>
      <c r="L82" s="98" t="b">
        <v>0</v>
      </c>
    </row>
    <row r="83" spans="1:12" ht="15">
      <c r="A83" s="98" t="s">
        <v>3570</v>
      </c>
      <c r="B83" s="98" t="s">
        <v>3571</v>
      </c>
      <c r="C83" s="98">
        <v>12</v>
      </c>
      <c r="D83" s="122">
        <v>0.003542886863081038</v>
      </c>
      <c r="E83" s="122">
        <v>2.546439835377283</v>
      </c>
      <c r="F83" s="98" t="s">
        <v>3940</v>
      </c>
      <c r="G83" s="98" t="b">
        <v>0</v>
      </c>
      <c r="H83" s="98" t="b">
        <v>0</v>
      </c>
      <c r="I83" s="98" t="b">
        <v>0</v>
      </c>
      <c r="J83" s="98" t="b">
        <v>0</v>
      </c>
      <c r="K83" s="98" t="b">
        <v>0</v>
      </c>
      <c r="L83" s="98" t="b">
        <v>0</v>
      </c>
    </row>
    <row r="84" spans="1:12" ht="15">
      <c r="A84" s="98" t="s">
        <v>3084</v>
      </c>
      <c r="B84" s="98" t="s">
        <v>3572</v>
      </c>
      <c r="C84" s="98">
        <v>12</v>
      </c>
      <c r="D84" s="122">
        <v>0.003542886863081038</v>
      </c>
      <c r="E84" s="122">
        <v>2.2454098397133015</v>
      </c>
      <c r="F84" s="98" t="s">
        <v>3940</v>
      </c>
      <c r="G84" s="98" t="b">
        <v>0</v>
      </c>
      <c r="H84" s="98" t="b">
        <v>0</v>
      </c>
      <c r="I84" s="98" t="b">
        <v>0</v>
      </c>
      <c r="J84" s="98" t="b">
        <v>0</v>
      </c>
      <c r="K84" s="98" t="b">
        <v>0</v>
      </c>
      <c r="L84" s="98" t="b">
        <v>0</v>
      </c>
    </row>
    <row r="85" spans="1:12" ht="15">
      <c r="A85" s="98" t="s">
        <v>3572</v>
      </c>
      <c r="B85" s="98" t="s">
        <v>3573</v>
      </c>
      <c r="C85" s="98">
        <v>12</v>
      </c>
      <c r="D85" s="122">
        <v>0.003542886863081038</v>
      </c>
      <c r="E85" s="122">
        <v>2.546439835377283</v>
      </c>
      <c r="F85" s="98" t="s">
        <v>3940</v>
      </c>
      <c r="G85" s="98" t="b">
        <v>0</v>
      </c>
      <c r="H85" s="98" t="b">
        <v>0</v>
      </c>
      <c r="I85" s="98" t="b">
        <v>0</v>
      </c>
      <c r="J85" s="98" t="b">
        <v>0</v>
      </c>
      <c r="K85" s="98" t="b">
        <v>0</v>
      </c>
      <c r="L85" s="98" t="b">
        <v>0</v>
      </c>
    </row>
    <row r="86" spans="1:12" ht="15">
      <c r="A86" s="98" t="s">
        <v>3573</v>
      </c>
      <c r="B86" s="98" t="s">
        <v>3574</v>
      </c>
      <c r="C86" s="98">
        <v>12</v>
      </c>
      <c r="D86" s="122">
        <v>0.003542886863081038</v>
      </c>
      <c r="E86" s="122">
        <v>2.546439835377283</v>
      </c>
      <c r="F86" s="98" t="s">
        <v>3940</v>
      </c>
      <c r="G86" s="98" t="b">
        <v>0</v>
      </c>
      <c r="H86" s="98" t="b">
        <v>0</v>
      </c>
      <c r="I86" s="98" t="b">
        <v>0</v>
      </c>
      <c r="J86" s="98" t="b">
        <v>0</v>
      </c>
      <c r="K86" s="98" t="b">
        <v>0</v>
      </c>
      <c r="L86" s="98" t="b">
        <v>0</v>
      </c>
    </row>
    <row r="87" spans="1:12" ht="15">
      <c r="A87" s="98" t="s">
        <v>3574</v>
      </c>
      <c r="B87" s="98" t="s">
        <v>3083</v>
      </c>
      <c r="C87" s="98">
        <v>12</v>
      </c>
      <c r="D87" s="122">
        <v>0.003542886863081038</v>
      </c>
      <c r="E87" s="122">
        <v>2.0345564743984084</v>
      </c>
      <c r="F87" s="98" t="s">
        <v>3940</v>
      </c>
      <c r="G87" s="98" t="b">
        <v>0</v>
      </c>
      <c r="H87" s="98" t="b">
        <v>0</v>
      </c>
      <c r="I87" s="98" t="b">
        <v>0</v>
      </c>
      <c r="J87" s="98" t="b">
        <v>0</v>
      </c>
      <c r="K87" s="98" t="b">
        <v>0</v>
      </c>
      <c r="L87" s="98" t="b">
        <v>0</v>
      </c>
    </row>
    <row r="88" spans="1:12" ht="15">
      <c r="A88" s="98" t="s">
        <v>3084</v>
      </c>
      <c r="B88" s="98" t="s">
        <v>3575</v>
      </c>
      <c r="C88" s="98">
        <v>12</v>
      </c>
      <c r="D88" s="122">
        <v>0.003542886863081038</v>
      </c>
      <c r="E88" s="122">
        <v>2.2454098397133015</v>
      </c>
      <c r="F88" s="98" t="s">
        <v>3940</v>
      </c>
      <c r="G88" s="98" t="b">
        <v>0</v>
      </c>
      <c r="H88" s="98" t="b">
        <v>0</v>
      </c>
      <c r="I88" s="98" t="b">
        <v>0</v>
      </c>
      <c r="J88" s="98" t="b">
        <v>0</v>
      </c>
      <c r="K88" s="98" t="b">
        <v>0</v>
      </c>
      <c r="L88" s="98" t="b">
        <v>0</v>
      </c>
    </row>
    <row r="89" spans="1:12" ht="15">
      <c r="A89" s="98" t="s">
        <v>3575</v>
      </c>
      <c r="B89" s="98" t="s">
        <v>3085</v>
      </c>
      <c r="C89" s="98">
        <v>12</v>
      </c>
      <c r="D89" s="122">
        <v>0.003542886863081038</v>
      </c>
      <c r="E89" s="122">
        <v>2.511677729118071</v>
      </c>
      <c r="F89" s="98" t="s">
        <v>3940</v>
      </c>
      <c r="G89" s="98" t="b">
        <v>0</v>
      </c>
      <c r="H89" s="98" t="b">
        <v>0</v>
      </c>
      <c r="I89" s="98" t="b">
        <v>0</v>
      </c>
      <c r="J89" s="98" t="b">
        <v>0</v>
      </c>
      <c r="K89" s="98" t="b">
        <v>0</v>
      </c>
      <c r="L89" s="98" t="b">
        <v>0</v>
      </c>
    </row>
    <row r="90" spans="1:12" ht="15">
      <c r="A90" s="98" t="s">
        <v>3072</v>
      </c>
      <c r="B90" s="98" t="s">
        <v>3576</v>
      </c>
      <c r="C90" s="98">
        <v>12</v>
      </c>
      <c r="D90" s="122">
        <v>0.003542886863081038</v>
      </c>
      <c r="E90" s="122">
        <v>1.7995462787240812</v>
      </c>
      <c r="F90" s="98" t="s">
        <v>3940</v>
      </c>
      <c r="G90" s="98" t="b">
        <v>0</v>
      </c>
      <c r="H90" s="98" t="b">
        <v>0</v>
      </c>
      <c r="I90" s="98" t="b">
        <v>0</v>
      </c>
      <c r="J90" s="98" t="b">
        <v>0</v>
      </c>
      <c r="K90" s="98" t="b">
        <v>0</v>
      </c>
      <c r="L90" s="98" t="b">
        <v>0</v>
      </c>
    </row>
    <row r="91" spans="1:12" ht="15">
      <c r="A91" s="98" t="s">
        <v>3075</v>
      </c>
      <c r="B91" s="98" t="s">
        <v>3038</v>
      </c>
      <c r="C91" s="98">
        <v>11</v>
      </c>
      <c r="D91" s="122">
        <v>0.0033412033854145163</v>
      </c>
      <c r="E91" s="122">
        <v>1.243767892646325</v>
      </c>
      <c r="F91" s="98" t="s">
        <v>3940</v>
      </c>
      <c r="G91" s="98" t="b">
        <v>0</v>
      </c>
      <c r="H91" s="98" t="b">
        <v>0</v>
      </c>
      <c r="I91" s="98" t="b">
        <v>0</v>
      </c>
      <c r="J91" s="98" t="b">
        <v>0</v>
      </c>
      <c r="K91" s="98" t="b">
        <v>0</v>
      </c>
      <c r="L91" s="98" t="b">
        <v>0</v>
      </c>
    </row>
    <row r="92" spans="1:12" ht="15">
      <c r="A92" s="98" t="s">
        <v>3125</v>
      </c>
      <c r="B92" s="98" t="s">
        <v>3126</v>
      </c>
      <c r="C92" s="98">
        <v>11</v>
      </c>
      <c r="D92" s="122">
        <v>0.0033412033854145163</v>
      </c>
      <c r="E92" s="122">
        <v>2.2831984006027013</v>
      </c>
      <c r="F92" s="98" t="s">
        <v>3940</v>
      </c>
      <c r="G92" s="98" t="b">
        <v>0</v>
      </c>
      <c r="H92" s="98" t="b">
        <v>0</v>
      </c>
      <c r="I92" s="98" t="b">
        <v>0</v>
      </c>
      <c r="J92" s="98" t="b">
        <v>0</v>
      </c>
      <c r="K92" s="98" t="b">
        <v>0</v>
      </c>
      <c r="L92" s="98" t="b">
        <v>0</v>
      </c>
    </row>
    <row r="93" spans="1:12" ht="15">
      <c r="A93" s="98" t="s">
        <v>3126</v>
      </c>
      <c r="B93" s="98" t="s">
        <v>3127</v>
      </c>
      <c r="C93" s="98">
        <v>11</v>
      </c>
      <c r="D93" s="122">
        <v>0.0033412033854145163</v>
      </c>
      <c r="E93" s="122">
        <v>2.5842283962666825</v>
      </c>
      <c r="F93" s="98" t="s">
        <v>3940</v>
      </c>
      <c r="G93" s="98" t="b">
        <v>0</v>
      </c>
      <c r="H93" s="98" t="b">
        <v>0</v>
      </c>
      <c r="I93" s="98" t="b">
        <v>0</v>
      </c>
      <c r="J93" s="98" t="b">
        <v>0</v>
      </c>
      <c r="K93" s="98" t="b">
        <v>0</v>
      </c>
      <c r="L93" s="98" t="b">
        <v>0</v>
      </c>
    </row>
    <row r="94" spans="1:12" ht="15">
      <c r="A94" s="98" t="s">
        <v>3127</v>
      </c>
      <c r="B94" s="98" t="s">
        <v>3128</v>
      </c>
      <c r="C94" s="98">
        <v>11</v>
      </c>
      <c r="D94" s="122">
        <v>0.0033412033854145163</v>
      </c>
      <c r="E94" s="122">
        <v>2.2106477334540897</v>
      </c>
      <c r="F94" s="98" t="s">
        <v>3940</v>
      </c>
      <c r="G94" s="98" t="b">
        <v>0</v>
      </c>
      <c r="H94" s="98" t="b">
        <v>0</v>
      </c>
      <c r="I94" s="98" t="b">
        <v>0</v>
      </c>
      <c r="J94" s="98" t="b">
        <v>0</v>
      </c>
      <c r="K94" s="98" t="b">
        <v>0</v>
      </c>
      <c r="L94" s="98" t="b">
        <v>0</v>
      </c>
    </row>
    <row r="95" spans="1:12" ht="15">
      <c r="A95" s="98" t="s">
        <v>3128</v>
      </c>
      <c r="B95" s="98" t="s">
        <v>3129</v>
      </c>
      <c r="C95" s="98">
        <v>11</v>
      </c>
      <c r="D95" s="122">
        <v>0.0033412033854145163</v>
      </c>
      <c r="E95" s="122">
        <v>2.2106477334540897</v>
      </c>
      <c r="F95" s="98" t="s">
        <v>3940</v>
      </c>
      <c r="G95" s="98" t="b">
        <v>0</v>
      </c>
      <c r="H95" s="98" t="b">
        <v>0</v>
      </c>
      <c r="I95" s="98" t="b">
        <v>0</v>
      </c>
      <c r="J95" s="98" t="b">
        <v>0</v>
      </c>
      <c r="K95" s="98" t="b">
        <v>0</v>
      </c>
      <c r="L95" s="98" t="b">
        <v>0</v>
      </c>
    </row>
    <row r="96" spans="1:12" ht="15">
      <c r="A96" s="98" t="s">
        <v>3129</v>
      </c>
      <c r="B96" s="98" t="s">
        <v>3130</v>
      </c>
      <c r="C96" s="98">
        <v>11</v>
      </c>
      <c r="D96" s="122">
        <v>0.0033412033854145163</v>
      </c>
      <c r="E96" s="122">
        <v>2.5842283962666825</v>
      </c>
      <c r="F96" s="98" t="s">
        <v>3940</v>
      </c>
      <c r="G96" s="98" t="b">
        <v>0</v>
      </c>
      <c r="H96" s="98" t="b">
        <v>0</v>
      </c>
      <c r="I96" s="98" t="b">
        <v>0</v>
      </c>
      <c r="J96" s="98" t="b">
        <v>0</v>
      </c>
      <c r="K96" s="98" t="b">
        <v>0</v>
      </c>
      <c r="L96" s="98" t="b">
        <v>0</v>
      </c>
    </row>
    <row r="97" spans="1:12" ht="15">
      <c r="A97" s="98" t="s">
        <v>3130</v>
      </c>
      <c r="B97" s="98" t="s">
        <v>3131</v>
      </c>
      <c r="C97" s="98">
        <v>11</v>
      </c>
      <c r="D97" s="122">
        <v>0.0033412033854145163</v>
      </c>
      <c r="E97" s="122">
        <v>2.5842283962666825</v>
      </c>
      <c r="F97" s="98" t="s">
        <v>3940</v>
      </c>
      <c r="G97" s="98" t="b">
        <v>0</v>
      </c>
      <c r="H97" s="98" t="b">
        <v>0</v>
      </c>
      <c r="I97" s="98" t="b">
        <v>0</v>
      </c>
      <c r="J97" s="98" t="b">
        <v>0</v>
      </c>
      <c r="K97" s="98" t="b">
        <v>0</v>
      </c>
      <c r="L97" s="98" t="b">
        <v>0</v>
      </c>
    </row>
    <row r="98" spans="1:12" ht="15">
      <c r="A98" s="98" t="s">
        <v>3131</v>
      </c>
      <c r="B98" s="98" t="s">
        <v>3132</v>
      </c>
      <c r="C98" s="98">
        <v>11</v>
      </c>
      <c r="D98" s="122">
        <v>0.0033412033854145163</v>
      </c>
      <c r="E98" s="122">
        <v>2.5842283962666825</v>
      </c>
      <c r="F98" s="98" t="s">
        <v>3940</v>
      </c>
      <c r="G98" s="98" t="b">
        <v>0</v>
      </c>
      <c r="H98" s="98" t="b">
        <v>0</v>
      </c>
      <c r="I98" s="98" t="b">
        <v>0</v>
      </c>
      <c r="J98" s="98" t="b">
        <v>0</v>
      </c>
      <c r="K98" s="98" t="b">
        <v>0</v>
      </c>
      <c r="L98" s="98" t="b">
        <v>0</v>
      </c>
    </row>
    <row r="99" spans="1:12" ht="15">
      <c r="A99" s="98" t="s">
        <v>3132</v>
      </c>
      <c r="B99" s="98" t="s">
        <v>3066</v>
      </c>
      <c r="C99" s="98">
        <v>11</v>
      </c>
      <c r="D99" s="122">
        <v>0.0033412033854145163</v>
      </c>
      <c r="E99" s="122">
        <v>1.717136062546258</v>
      </c>
      <c r="F99" s="98" t="s">
        <v>3940</v>
      </c>
      <c r="G99" s="98" t="b">
        <v>0</v>
      </c>
      <c r="H99" s="98" t="b">
        <v>0</v>
      </c>
      <c r="I99" s="98" t="b">
        <v>0</v>
      </c>
      <c r="J99" s="98" t="b">
        <v>0</v>
      </c>
      <c r="K99" s="98" t="b">
        <v>0</v>
      </c>
      <c r="L99" s="98" t="b">
        <v>0</v>
      </c>
    </row>
    <row r="100" spans="1:12" ht="15">
      <c r="A100" s="98" t="s">
        <v>3066</v>
      </c>
      <c r="B100" s="98" t="s">
        <v>3133</v>
      </c>
      <c r="C100" s="98">
        <v>11</v>
      </c>
      <c r="D100" s="122">
        <v>0.0033412033854145163</v>
      </c>
      <c r="E100" s="122">
        <v>1.711807229041191</v>
      </c>
      <c r="F100" s="98" t="s">
        <v>3940</v>
      </c>
      <c r="G100" s="98" t="b">
        <v>0</v>
      </c>
      <c r="H100" s="98" t="b">
        <v>0</v>
      </c>
      <c r="I100" s="98" t="b">
        <v>0</v>
      </c>
      <c r="J100" s="98" t="b">
        <v>0</v>
      </c>
      <c r="K100" s="98" t="b">
        <v>0</v>
      </c>
      <c r="L100" s="98" t="b">
        <v>0</v>
      </c>
    </row>
    <row r="101" spans="1:12" ht="15">
      <c r="A101" s="98" t="s">
        <v>3133</v>
      </c>
      <c r="B101" s="98" t="s">
        <v>3125</v>
      </c>
      <c r="C101" s="98">
        <v>11</v>
      </c>
      <c r="D101" s="122">
        <v>0.0033412033854145163</v>
      </c>
      <c r="E101" s="122">
        <v>2.5842283962666825</v>
      </c>
      <c r="F101" s="98" t="s">
        <v>3940</v>
      </c>
      <c r="G101" s="98" t="b">
        <v>0</v>
      </c>
      <c r="H101" s="98" t="b">
        <v>0</v>
      </c>
      <c r="I101" s="98" t="b">
        <v>0</v>
      </c>
      <c r="J101" s="98" t="b">
        <v>0</v>
      </c>
      <c r="K101" s="98" t="b">
        <v>0</v>
      </c>
      <c r="L101" s="98" t="b">
        <v>0</v>
      </c>
    </row>
    <row r="102" spans="1:12" ht="15">
      <c r="A102" s="98" t="s">
        <v>3125</v>
      </c>
      <c r="B102" s="98" t="s">
        <v>3569</v>
      </c>
      <c r="C102" s="98">
        <v>11</v>
      </c>
      <c r="D102" s="122">
        <v>0.0033412033854145163</v>
      </c>
      <c r="E102" s="122">
        <v>2.2106477334540897</v>
      </c>
      <c r="F102" s="98" t="s">
        <v>3940</v>
      </c>
      <c r="G102" s="98" t="b">
        <v>0</v>
      </c>
      <c r="H102" s="98" t="b">
        <v>0</v>
      </c>
      <c r="I102" s="98" t="b">
        <v>0</v>
      </c>
      <c r="J102" s="98" t="b">
        <v>0</v>
      </c>
      <c r="K102" s="98" t="b">
        <v>0</v>
      </c>
      <c r="L102" s="98" t="b">
        <v>0</v>
      </c>
    </row>
    <row r="103" spans="1:12" ht="15">
      <c r="A103" s="98" t="s">
        <v>3569</v>
      </c>
      <c r="B103" s="98" t="s">
        <v>3579</v>
      </c>
      <c r="C103" s="98">
        <v>11</v>
      </c>
      <c r="D103" s="122">
        <v>0.0033412033854145163</v>
      </c>
      <c r="E103" s="122">
        <v>2.511677729118071</v>
      </c>
      <c r="F103" s="98" t="s">
        <v>3940</v>
      </c>
      <c r="G103" s="98" t="b">
        <v>0</v>
      </c>
      <c r="H103" s="98" t="b">
        <v>0</v>
      </c>
      <c r="I103" s="98" t="b">
        <v>0</v>
      </c>
      <c r="J103" s="98" t="b">
        <v>0</v>
      </c>
      <c r="K103" s="98" t="b">
        <v>0</v>
      </c>
      <c r="L103" s="98" t="b">
        <v>0</v>
      </c>
    </row>
    <row r="104" spans="1:12" ht="15">
      <c r="A104" s="98" t="s">
        <v>3579</v>
      </c>
      <c r="B104" s="98" t="s">
        <v>3072</v>
      </c>
      <c r="C104" s="98">
        <v>11</v>
      </c>
      <c r="D104" s="122">
        <v>0.0033412033854145163</v>
      </c>
      <c r="E104" s="122">
        <v>1.7995462787240812</v>
      </c>
      <c r="F104" s="98" t="s">
        <v>3940</v>
      </c>
      <c r="G104" s="98" t="b">
        <v>0</v>
      </c>
      <c r="H104" s="98" t="b">
        <v>0</v>
      </c>
      <c r="I104" s="98" t="b">
        <v>0</v>
      </c>
      <c r="J104" s="98" t="b">
        <v>0</v>
      </c>
      <c r="K104" s="98" t="b">
        <v>0</v>
      </c>
      <c r="L104" s="98" t="b">
        <v>0</v>
      </c>
    </row>
    <row r="105" spans="1:12" ht="15">
      <c r="A105" s="98" t="s">
        <v>3576</v>
      </c>
      <c r="B105" s="98" t="s">
        <v>3580</v>
      </c>
      <c r="C105" s="98">
        <v>11</v>
      </c>
      <c r="D105" s="122">
        <v>0.0033412033854145163</v>
      </c>
      <c r="E105" s="122">
        <v>2.546439835377283</v>
      </c>
      <c r="F105" s="98" t="s">
        <v>3940</v>
      </c>
      <c r="G105" s="98" t="b">
        <v>0</v>
      </c>
      <c r="H105" s="98" t="b">
        <v>0</v>
      </c>
      <c r="I105" s="98" t="b">
        <v>0</v>
      </c>
      <c r="J105" s="98" t="b">
        <v>0</v>
      </c>
      <c r="K105" s="98" t="b">
        <v>0</v>
      </c>
      <c r="L105" s="98" t="b">
        <v>0</v>
      </c>
    </row>
    <row r="106" spans="1:12" ht="15">
      <c r="A106" s="98" t="s">
        <v>3580</v>
      </c>
      <c r="B106" s="98" t="s">
        <v>3581</v>
      </c>
      <c r="C106" s="98">
        <v>11</v>
      </c>
      <c r="D106" s="122">
        <v>0.0033412033854145163</v>
      </c>
      <c r="E106" s="122">
        <v>2.5842283962666825</v>
      </c>
      <c r="F106" s="98" t="s">
        <v>3940</v>
      </c>
      <c r="G106" s="98" t="b">
        <v>0</v>
      </c>
      <c r="H106" s="98" t="b">
        <v>0</v>
      </c>
      <c r="I106" s="98" t="b">
        <v>0</v>
      </c>
      <c r="J106" s="98" t="b">
        <v>0</v>
      </c>
      <c r="K106" s="98" t="b">
        <v>0</v>
      </c>
      <c r="L106" s="98" t="b">
        <v>0</v>
      </c>
    </row>
    <row r="107" spans="1:12" ht="15">
      <c r="A107" s="98" t="s">
        <v>3581</v>
      </c>
      <c r="B107" s="98" t="s">
        <v>3069</v>
      </c>
      <c r="C107" s="98">
        <v>11</v>
      </c>
      <c r="D107" s="122">
        <v>0.0033412033854145163</v>
      </c>
      <c r="E107" s="122">
        <v>1.8932273216019393</v>
      </c>
      <c r="F107" s="98" t="s">
        <v>3940</v>
      </c>
      <c r="G107" s="98" t="b">
        <v>0</v>
      </c>
      <c r="H107" s="98" t="b">
        <v>0</v>
      </c>
      <c r="I107" s="98" t="b">
        <v>0</v>
      </c>
      <c r="J107" s="98" t="b">
        <v>0</v>
      </c>
      <c r="K107" s="98" t="b">
        <v>0</v>
      </c>
      <c r="L107" s="98" t="b">
        <v>0</v>
      </c>
    </row>
    <row r="108" spans="1:12" ht="15">
      <c r="A108" s="98" t="s">
        <v>3069</v>
      </c>
      <c r="B108" s="98" t="s">
        <v>3582</v>
      </c>
      <c r="C108" s="98">
        <v>11</v>
      </c>
      <c r="D108" s="122">
        <v>0.0033412033854145163</v>
      </c>
      <c r="E108" s="122">
        <v>1.8932273216019393</v>
      </c>
      <c r="F108" s="98" t="s">
        <v>3940</v>
      </c>
      <c r="G108" s="98" t="b">
        <v>0</v>
      </c>
      <c r="H108" s="98" t="b">
        <v>0</v>
      </c>
      <c r="I108" s="98" t="b">
        <v>0</v>
      </c>
      <c r="J108" s="98" t="b">
        <v>0</v>
      </c>
      <c r="K108" s="98" t="b">
        <v>0</v>
      </c>
      <c r="L108" s="98" t="b">
        <v>0</v>
      </c>
    </row>
    <row r="109" spans="1:12" ht="15">
      <c r="A109" s="98" t="s">
        <v>3582</v>
      </c>
      <c r="B109" s="98" t="s">
        <v>3583</v>
      </c>
      <c r="C109" s="98">
        <v>11</v>
      </c>
      <c r="D109" s="122">
        <v>0.0033412033854145163</v>
      </c>
      <c r="E109" s="122">
        <v>2.5842283962666825</v>
      </c>
      <c r="F109" s="98" t="s">
        <v>3940</v>
      </c>
      <c r="G109" s="98" t="b">
        <v>0</v>
      </c>
      <c r="H109" s="98" t="b">
        <v>0</v>
      </c>
      <c r="I109" s="98" t="b">
        <v>0</v>
      </c>
      <c r="J109" s="98" t="b">
        <v>0</v>
      </c>
      <c r="K109" s="98" t="b">
        <v>0</v>
      </c>
      <c r="L109" s="98" t="b">
        <v>0</v>
      </c>
    </row>
    <row r="110" spans="1:12" ht="15">
      <c r="A110" s="98" t="s">
        <v>3583</v>
      </c>
      <c r="B110" s="98" t="s">
        <v>3584</v>
      </c>
      <c r="C110" s="98">
        <v>11</v>
      </c>
      <c r="D110" s="122">
        <v>0.0033412033854145163</v>
      </c>
      <c r="E110" s="122">
        <v>2.5842283962666825</v>
      </c>
      <c r="F110" s="98" t="s">
        <v>3940</v>
      </c>
      <c r="G110" s="98" t="b">
        <v>0</v>
      </c>
      <c r="H110" s="98" t="b">
        <v>0</v>
      </c>
      <c r="I110" s="98" t="b">
        <v>0</v>
      </c>
      <c r="J110" s="98" t="b">
        <v>0</v>
      </c>
      <c r="K110" s="98" t="b">
        <v>0</v>
      </c>
      <c r="L110" s="98" t="b">
        <v>0</v>
      </c>
    </row>
    <row r="111" spans="1:12" ht="15">
      <c r="A111" s="98" t="s">
        <v>3584</v>
      </c>
      <c r="B111" s="98" t="s">
        <v>3585</v>
      </c>
      <c r="C111" s="98">
        <v>11</v>
      </c>
      <c r="D111" s="122">
        <v>0.0033412033854145163</v>
      </c>
      <c r="E111" s="122">
        <v>2.5842283962666825</v>
      </c>
      <c r="F111" s="98" t="s">
        <v>3940</v>
      </c>
      <c r="G111" s="98" t="b">
        <v>0</v>
      </c>
      <c r="H111" s="98" t="b">
        <v>0</v>
      </c>
      <c r="I111" s="98" t="b">
        <v>0</v>
      </c>
      <c r="J111" s="98" t="b">
        <v>0</v>
      </c>
      <c r="K111" s="98" t="b">
        <v>0</v>
      </c>
      <c r="L111" s="98" t="b">
        <v>0</v>
      </c>
    </row>
    <row r="112" spans="1:12" ht="15">
      <c r="A112" s="98" t="s">
        <v>3585</v>
      </c>
      <c r="B112" s="98" t="s">
        <v>3038</v>
      </c>
      <c r="C112" s="98">
        <v>11</v>
      </c>
      <c r="D112" s="122">
        <v>0.0033412033854145163</v>
      </c>
      <c r="E112" s="122">
        <v>1.6003152161601375</v>
      </c>
      <c r="F112" s="98" t="s">
        <v>3940</v>
      </c>
      <c r="G112" s="98" t="b">
        <v>0</v>
      </c>
      <c r="H112" s="98" t="b">
        <v>0</v>
      </c>
      <c r="I112" s="98" t="b">
        <v>0</v>
      </c>
      <c r="J112" s="98" t="b">
        <v>0</v>
      </c>
      <c r="K112" s="98" t="b">
        <v>0</v>
      </c>
      <c r="L112" s="98" t="b">
        <v>0</v>
      </c>
    </row>
    <row r="113" spans="1:12" ht="15">
      <c r="A113" s="98" t="s">
        <v>3038</v>
      </c>
      <c r="B113" s="98" t="s">
        <v>3586</v>
      </c>
      <c r="C113" s="98">
        <v>11</v>
      </c>
      <c r="D113" s="122">
        <v>0.0033412033854145163</v>
      </c>
      <c r="E113" s="122">
        <v>1.596237303739698</v>
      </c>
      <c r="F113" s="98" t="s">
        <v>3940</v>
      </c>
      <c r="G113" s="98" t="b">
        <v>0</v>
      </c>
      <c r="H113" s="98" t="b">
        <v>0</v>
      </c>
      <c r="I113" s="98" t="b">
        <v>0</v>
      </c>
      <c r="J113" s="98" t="b">
        <v>0</v>
      </c>
      <c r="K113" s="98" t="b">
        <v>0</v>
      </c>
      <c r="L113" s="98" t="b">
        <v>0</v>
      </c>
    </row>
    <row r="114" spans="1:12" ht="15">
      <c r="A114" s="98" t="s">
        <v>3064</v>
      </c>
      <c r="B114" s="98" t="s">
        <v>3115</v>
      </c>
      <c r="C114" s="98">
        <v>10</v>
      </c>
      <c r="D114" s="122">
        <v>0.0033487398607054595</v>
      </c>
      <c r="E114" s="122">
        <v>0.9090335037492154</v>
      </c>
      <c r="F114" s="98" t="s">
        <v>3940</v>
      </c>
      <c r="G114" s="98" t="b">
        <v>0</v>
      </c>
      <c r="H114" s="98" t="b">
        <v>0</v>
      </c>
      <c r="I114" s="98" t="b">
        <v>0</v>
      </c>
      <c r="J114" s="98" t="b">
        <v>0</v>
      </c>
      <c r="K114" s="98" t="b">
        <v>0</v>
      </c>
      <c r="L114" s="98" t="b">
        <v>0</v>
      </c>
    </row>
    <row r="115" spans="1:12" ht="15">
      <c r="A115" s="98" t="s">
        <v>3567</v>
      </c>
      <c r="B115" s="98" t="s">
        <v>3589</v>
      </c>
      <c r="C115" s="98">
        <v>9</v>
      </c>
      <c r="D115" s="122">
        <v>0.002910248340980529</v>
      </c>
      <c r="E115" s="122">
        <v>2.4794930457466697</v>
      </c>
      <c r="F115" s="98" t="s">
        <v>3940</v>
      </c>
      <c r="G115" s="98" t="b">
        <v>0</v>
      </c>
      <c r="H115" s="98" t="b">
        <v>0</v>
      </c>
      <c r="I115" s="98" t="b">
        <v>0</v>
      </c>
      <c r="J115" s="98" t="b">
        <v>0</v>
      </c>
      <c r="K115" s="98" t="b">
        <v>0</v>
      </c>
      <c r="L115" s="98" t="b">
        <v>0</v>
      </c>
    </row>
    <row r="116" spans="1:12" ht="15">
      <c r="A116" s="98" t="s">
        <v>3038</v>
      </c>
      <c r="B116" s="98" t="s">
        <v>3086</v>
      </c>
      <c r="C116" s="98">
        <v>9</v>
      </c>
      <c r="D116" s="122">
        <v>0.002910248340980529</v>
      </c>
      <c r="E116" s="122">
        <v>1.471298567131398</v>
      </c>
      <c r="F116" s="98" t="s">
        <v>3940</v>
      </c>
      <c r="G116" s="98" t="b">
        <v>0</v>
      </c>
      <c r="H116" s="98" t="b">
        <v>0</v>
      </c>
      <c r="I116" s="98" t="b">
        <v>0</v>
      </c>
      <c r="J116" s="98" t="b">
        <v>0</v>
      </c>
      <c r="K116" s="98" t="b">
        <v>0</v>
      </c>
      <c r="L116" s="98" t="b">
        <v>0</v>
      </c>
    </row>
    <row r="117" spans="1:12" ht="15">
      <c r="A117" s="98" t="s">
        <v>3085</v>
      </c>
      <c r="B117" s="98" t="s">
        <v>3598</v>
      </c>
      <c r="C117" s="98">
        <v>7</v>
      </c>
      <c r="D117" s="122">
        <v>0.002435484913262178</v>
      </c>
      <c r="E117" s="122">
        <v>2.511677729118071</v>
      </c>
      <c r="F117" s="98" t="s">
        <v>3940</v>
      </c>
      <c r="G117" s="98" t="b">
        <v>0</v>
      </c>
      <c r="H117" s="98" t="b">
        <v>0</v>
      </c>
      <c r="I117" s="98" t="b">
        <v>0</v>
      </c>
      <c r="J117" s="98" t="b">
        <v>0</v>
      </c>
      <c r="K117" s="98" t="b">
        <v>0</v>
      </c>
      <c r="L117" s="98" t="b">
        <v>0</v>
      </c>
    </row>
    <row r="118" spans="1:12" ht="15">
      <c r="A118" s="98" t="s">
        <v>3598</v>
      </c>
      <c r="B118" s="98" t="s">
        <v>3083</v>
      </c>
      <c r="C118" s="98">
        <v>7</v>
      </c>
      <c r="D118" s="122">
        <v>0.002435484913262178</v>
      </c>
      <c r="E118" s="122">
        <v>2.0345564743984084</v>
      </c>
      <c r="F118" s="98" t="s">
        <v>3940</v>
      </c>
      <c r="G118" s="98" t="b">
        <v>0</v>
      </c>
      <c r="H118" s="98" t="b">
        <v>0</v>
      </c>
      <c r="I118" s="98" t="b">
        <v>0</v>
      </c>
      <c r="J118" s="98" t="b">
        <v>0</v>
      </c>
      <c r="K118" s="98" t="b">
        <v>0</v>
      </c>
      <c r="L118" s="98" t="b">
        <v>0</v>
      </c>
    </row>
    <row r="119" spans="1:12" ht="15">
      <c r="A119" s="98" t="s">
        <v>3078</v>
      </c>
      <c r="B119" s="98" t="s">
        <v>3038</v>
      </c>
      <c r="C119" s="98">
        <v>7</v>
      </c>
      <c r="D119" s="122">
        <v>0.002435484913262178</v>
      </c>
      <c r="E119" s="122">
        <v>1.6003152161601375</v>
      </c>
      <c r="F119" s="98" t="s">
        <v>3940</v>
      </c>
      <c r="G119" s="98" t="b">
        <v>0</v>
      </c>
      <c r="H119" s="98" t="b">
        <v>0</v>
      </c>
      <c r="I119" s="98" t="b">
        <v>0</v>
      </c>
      <c r="J119" s="98" t="b">
        <v>0</v>
      </c>
      <c r="K119" s="98" t="b">
        <v>0</v>
      </c>
      <c r="L119" s="98" t="b">
        <v>0</v>
      </c>
    </row>
    <row r="120" spans="1:12" ht="15">
      <c r="A120" s="98" t="s">
        <v>3571</v>
      </c>
      <c r="B120" s="98" t="s">
        <v>3603</v>
      </c>
      <c r="C120" s="98">
        <v>6</v>
      </c>
      <c r="D120" s="122">
        <v>0.002177966045536442</v>
      </c>
      <c r="E120" s="122">
        <v>2.546439835377283</v>
      </c>
      <c r="F120" s="98" t="s">
        <v>3940</v>
      </c>
      <c r="G120" s="98" t="b">
        <v>0</v>
      </c>
      <c r="H120" s="98" t="b">
        <v>0</v>
      </c>
      <c r="I120" s="98" t="b">
        <v>0</v>
      </c>
      <c r="J120" s="98" t="b">
        <v>0</v>
      </c>
      <c r="K120" s="98" t="b">
        <v>0</v>
      </c>
      <c r="L120" s="98" t="b">
        <v>0</v>
      </c>
    </row>
    <row r="121" spans="1:12" ht="15">
      <c r="A121" s="98" t="s">
        <v>3603</v>
      </c>
      <c r="B121" s="98" t="s">
        <v>3083</v>
      </c>
      <c r="C121" s="98">
        <v>6</v>
      </c>
      <c r="D121" s="122">
        <v>0.002177966045536442</v>
      </c>
      <c r="E121" s="122">
        <v>2.0345564743984084</v>
      </c>
      <c r="F121" s="98" t="s">
        <v>3940</v>
      </c>
      <c r="G121" s="98" t="b">
        <v>0</v>
      </c>
      <c r="H121" s="98" t="b">
        <v>0</v>
      </c>
      <c r="I121" s="98" t="b">
        <v>0</v>
      </c>
      <c r="J121" s="98" t="b">
        <v>0</v>
      </c>
      <c r="K121" s="98" t="b">
        <v>0</v>
      </c>
      <c r="L121" s="98" t="b">
        <v>0</v>
      </c>
    </row>
    <row r="122" spans="1:12" ht="15">
      <c r="A122" s="98" t="s">
        <v>3083</v>
      </c>
      <c r="B122" s="98" t="s">
        <v>3605</v>
      </c>
      <c r="C122" s="98">
        <v>6</v>
      </c>
      <c r="D122" s="122">
        <v>0.002177966045536442</v>
      </c>
      <c r="E122" s="122">
        <v>2.0345564743984084</v>
      </c>
      <c r="F122" s="98" t="s">
        <v>3940</v>
      </c>
      <c r="G122" s="98" t="b">
        <v>0</v>
      </c>
      <c r="H122" s="98" t="b">
        <v>0</v>
      </c>
      <c r="I122" s="98" t="b">
        <v>0</v>
      </c>
      <c r="J122" s="98" t="b">
        <v>0</v>
      </c>
      <c r="K122" s="98" t="b">
        <v>0</v>
      </c>
      <c r="L122" s="98" t="b">
        <v>0</v>
      </c>
    </row>
    <row r="123" spans="1:12" ht="15">
      <c r="A123" s="98" t="s">
        <v>3571</v>
      </c>
      <c r="B123" s="98" t="s">
        <v>3606</v>
      </c>
      <c r="C123" s="98">
        <v>6</v>
      </c>
      <c r="D123" s="122">
        <v>0.002177966045536442</v>
      </c>
      <c r="E123" s="122">
        <v>2.546439835377283</v>
      </c>
      <c r="F123" s="98" t="s">
        <v>3940</v>
      </c>
      <c r="G123" s="98" t="b">
        <v>0</v>
      </c>
      <c r="H123" s="98" t="b">
        <v>0</v>
      </c>
      <c r="I123" s="98" t="b">
        <v>0</v>
      </c>
      <c r="J123" s="98" t="b">
        <v>0</v>
      </c>
      <c r="K123" s="98" t="b">
        <v>0</v>
      </c>
      <c r="L123" s="98" t="b">
        <v>0</v>
      </c>
    </row>
    <row r="124" spans="1:12" ht="15">
      <c r="A124" s="98" t="s">
        <v>3606</v>
      </c>
      <c r="B124" s="98" t="s">
        <v>3083</v>
      </c>
      <c r="C124" s="98">
        <v>6</v>
      </c>
      <c r="D124" s="122">
        <v>0.002177966045536442</v>
      </c>
      <c r="E124" s="122">
        <v>2.0345564743984084</v>
      </c>
      <c r="F124" s="98" t="s">
        <v>3940</v>
      </c>
      <c r="G124" s="98" t="b">
        <v>0</v>
      </c>
      <c r="H124" s="98" t="b">
        <v>0</v>
      </c>
      <c r="I124" s="98" t="b">
        <v>0</v>
      </c>
      <c r="J124" s="98" t="b">
        <v>0</v>
      </c>
      <c r="K124" s="98" t="b">
        <v>0</v>
      </c>
      <c r="L124" s="98" t="b">
        <v>0</v>
      </c>
    </row>
    <row r="125" spans="1:12" ht="15">
      <c r="A125" s="98" t="s">
        <v>3085</v>
      </c>
      <c r="B125" s="98" t="s">
        <v>3607</v>
      </c>
      <c r="C125" s="98">
        <v>6</v>
      </c>
      <c r="D125" s="122">
        <v>0.002177966045536442</v>
      </c>
      <c r="E125" s="122">
        <v>2.511677729118071</v>
      </c>
      <c r="F125" s="98" t="s">
        <v>3940</v>
      </c>
      <c r="G125" s="98" t="b">
        <v>0</v>
      </c>
      <c r="H125" s="98" t="b">
        <v>0</v>
      </c>
      <c r="I125" s="98" t="b">
        <v>0</v>
      </c>
      <c r="J125" s="98" t="b">
        <v>0</v>
      </c>
      <c r="K125" s="98" t="b">
        <v>0</v>
      </c>
      <c r="L125" s="98" t="b">
        <v>0</v>
      </c>
    </row>
    <row r="126" spans="1:12" ht="15">
      <c r="A126" s="98" t="s">
        <v>3607</v>
      </c>
      <c r="B126" s="98" t="s">
        <v>3083</v>
      </c>
      <c r="C126" s="98">
        <v>6</v>
      </c>
      <c r="D126" s="122">
        <v>0.002177966045536442</v>
      </c>
      <c r="E126" s="122">
        <v>2.0345564743984084</v>
      </c>
      <c r="F126" s="98" t="s">
        <v>3940</v>
      </c>
      <c r="G126" s="98" t="b">
        <v>0</v>
      </c>
      <c r="H126" s="98" t="b">
        <v>0</v>
      </c>
      <c r="I126" s="98" t="b">
        <v>0</v>
      </c>
      <c r="J126" s="98" t="b">
        <v>0</v>
      </c>
      <c r="K126" s="98" t="b">
        <v>0</v>
      </c>
      <c r="L126" s="98" t="b">
        <v>0</v>
      </c>
    </row>
    <row r="127" spans="1:12" ht="15">
      <c r="A127" s="98" t="s">
        <v>3038</v>
      </c>
      <c r="B127" s="98" t="s">
        <v>3115</v>
      </c>
      <c r="C127" s="98">
        <v>6</v>
      </c>
      <c r="D127" s="122">
        <v>0.002177966045536442</v>
      </c>
      <c r="E127" s="122">
        <v>0.7616046974036063</v>
      </c>
      <c r="F127" s="98" t="s">
        <v>3940</v>
      </c>
      <c r="G127" s="98" t="b">
        <v>0</v>
      </c>
      <c r="H127" s="98" t="b">
        <v>0</v>
      </c>
      <c r="I127" s="98" t="b">
        <v>0</v>
      </c>
      <c r="J127" s="98" t="b">
        <v>0</v>
      </c>
      <c r="K127" s="98" t="b">
        <v>0</v>
      </c>
      <c r="L127" s="98" t="b">
        <v>0</v>
      </c>
    </row>
    <row r="128" spans="1:12" ht="15">
      <c r="A128" s="98" t="s">
        <v>3610</v>
      </c>
      <c r="B128" s="98" t="s">
        <v>3611</v>
      </c>
      <c r="C128" s="98">
        <v>5</v>
      </c>
      <c r="D128" s="122">
        <v>0.001904079566472384</v>
      </c>
      <c r="E128" s="122">
        <v>2.9266510770888887</v>
      </c>
      <c r="F128" s="98" t="s">
        <v>3940</v>
      </c>
      <c r="G128" s="98" t="b">
        <v>0</v>
      </c>
      <c r="H128" s="98" t="b">
        <v>0</v>
      </c>
      <c r="I128" s="98" t="b">
        <v>0</v>
      </c>
      <c r="J128" s="98" t="b">
        <v>0</v>
      </c>
      <c r="K128" s="98" t="b">
        <v>0</v>
      </c>
      <c r="L128" s="98" t="b">
        <v>0</v>
      </c>
    </row>
    <row r="129" spans="1:12" ht="15">
      <c r="A129" s="98" t="s">
        <v>3611</v>
      </c>
      <c r="B129" s="98" t="s">
        <v>3588</v>
      </c>
      <c r="C129" s="98">
        <v>5</v>
      </c>
      <c r="D129" s="122">
        <v>0.001904079566472384</v>
      </c>
      <c r="E129" s="122">
        <v>2.9266510770888887</v>
      </c>
      <c r="F129" s="98" t="s">
        <v>3940</v>
      </c>
      <c r="G129" s="98" t="b">
        <v>0</v>
      </c>
      <c r="H129" s="98" t="b">
        <v>0</v>
      </c>
      <c r="I129" s="98" t="b">
        <v>0</v>
      </c>
      <c r="J129" s="98" t="b">
        <v>0</v>
      </c>
      <c r="K129" s="98" t="b">
        <v>0</v>
      </c>
      <c r="L129" s="98" t="b">
        <v>0</v>
      </c>
    </row>
    <row r="130" spans="1:12" ht="15">
      <c r="A130" s="98" t="s">
        <v>3588</v>
      </c>
      <c r="B130" s="98" t="s">
        <v>3612</v>
      </c>
      <c r="C130" s="98">
        <v>5</v>
      </c>
      <c r="D130" s="122">
        <v>0.001904079566472384</v>
      </c>
      <c r="E130" s="122">
        <v>2.6256210814249075</v>
      </c>
      <c r="F130" s="98" t="s">
        <v>3940</v>
      </c>
      <c r="G130" s="98" t="b">
        <v>0</v>
      </c>
      <c r="H130" s="98" t="b">
        <v>0</v>
      </c>
      <c r="I130" s="98" t="b">
        <v>0</v>
      </c>
      <c r="J130" s="98" t="b">
        <v>0</v>
      </c>
      <c r="K130" s="98" t="b">
        <v>0</v>
      </c>
      <c r="L130" s="98" t="b">
        <v>0</v>
      </c>
    </row>
    <row r="131" spans="1:12" ht="15">
      <c r="A131" s="98" t="s">
        <v>3612</v>
      </c>
      <c r="B131" s="98" t="s">
        <v>3567</v>
      </c>
      <c r="C131" s="98">
        <v>5</v>
      </c>
      <c r="D131" s="122">
        <v>0.001904079566472384</v>
      </c>
      <c r="E131" s="122">
        <v>2.4794930457466697</v>
      </c>
      <c r="F131" s="98" t="s">
        <v>3940</v>
      </c>
      <c r="G131" s="98" t="b">
        <v>0</v>
      </c>
      <c r="H131" s="98" t="b">
        <v>0</v>
      </c>
      <c r="I131" s="98" t="b">
        <v>0</v>
      </c>
      <c r="J131" s="98" t="b">
        <v>0</v>
      </c>
      <c r="K131" s="98" t="b">
        <v>0</v>
      </c>
      <c r="L131" s="98" t="b">
        <v>0</v>
      </c>
    </row>
    <row r="132" spans="1:12" ht="15">
      <c r="A132" s="98" t="s">
        <v>3567</v>
      </c>
      <c r="B132" s="98" t="s">
        <v>3613</v>
      </c>
      <c r="C132" s="98">
        <v>5</v>
      </c>
      <c r="D132" s="122">
        <v>0.001904079566472384</v>
      </c>
      <c r="E132" s="122">
        <v>2.4794930457466697</v>
      </c>
      <c r="F132" s="98" t="s">
        <v>3940</v>
      </c>
      <c r="G132" s="98" t="b">
        <v>0</v>
      </c>
      <c r="H132" s="98" t="b">
        <v>0</v>
      </c>
      <c r="I132" s="98" t="b">
        <v>0</v>
      </c>
      <c r="J132" s="98" t="b">
        <v>0</v>
      </c>
      <c r="K132" s="98" t="b">
        <v>0</v>
      </c>
      <c r="L132" s="98" t="b">
        <v>0</v>
      </c>
    </row>
    <row r="133" spans="1:12" ht="15">
      <c r="A133" s="98" t="s">
        <v>3615</v>
      </c>
      <c r="B133" s="98" t="s">
        <v>3616</v>
      </c>
      <c r="C133" s="98">
        <v>5</v>
      </c>
      <c r="D133" s="122">
        <v>0.001904079566472384</v>
      </c>
      <c r="E133" s="122">
        <v>2.9266510770888887</v>
      </c>
      <c r="F133" s="98" t="s">
        <v>3940</v>
      </c>
      <c r="G133" s="98" t="b">
        <v>0</v>
      </c>
      <c r="H133" s="98" t="b">
        <v>0</v>
      </c>
      <c r="I133" s="98" t="b">
        <v>0</v>
      </c>
      <c r="J133" s="98" t="b">
        <v>0</v>
      </c>
      <c r="K133" s="98" t="b">
        <v>0</v>
      </c>
      <c r="L133" s="98" t="b">
        <v>0</v>
      </c>
    </row>
    <row r="134" spans="1:12" ht="15">
      <c r="A134" s="98" t="s">
        <v>3616</v>
      </c>
      <c r="B134" s="98" t="s">
        <v>3617</v>
      </c>
      <c r="C134" s="98">
        <v>5</v>
      </c>
      <c r="D134" s="122">
        <v>0.001904079566472384</v>
      </c>
      <c r="E134" s="122">
        <v>2.9266510770888887</v>
      </c>
      <c r="F134" s="98" t="s">
        <v>3940</v>
      </c>
      <c r="G134" s="98" t="b">
        <v>0</v>
      </c>
      <c r="H134" s="98" t="b">
        <v>0</v>
      </c>
      <c r="I134" s="98" t="b">
        <v>0</v>
      </c>
      <c r="J134" s="98" t="b">
        <v>0</v>
      </c>
      <c r="K134" s="98" t="b">
        <v>0</v>
      </c>
      <c r="L134" s="98" t="b">
        <v>0</v>
      </c>
    </row>
    <row r="135" spans="1:12" ht="15">
      <c r="A135" s="98" t="s">
        <v>3083</v>
      </c>
      <c r="B135" s="98" t="s">
        <v>3604</v>
      </c>
      <c r="C135" s="98">
        <v>5</v>
      </c>
      <c r="D135" s="122">
        <v>0.001904079566472384</v>
      </c>
      <c r="E135" s="122">
        <v>1.9553752283507837</v>
      </c>
      <c r="F135" s="98" t="s">
        <v>3940</v>
      </c>
      <c r="G135" s="98" t="b">
        <v>0</v>
      </c>
      <c r="H135" s="98" t="b">
        <v>0</v>
      </c>
      <c r="I135" s="98" t="b">
        <v>0</v>
      </c>
      <c r="J135" s="98" t="b">
        <v>0</v>
      </c>
      <c r="K135" s="98" t="b">
        <v>0</v>
      </c>
      <c r="L135" s="98" t="b">
        <v>0</v>
      </c>
    </row>
    <row r="136" spans="1:12" ht="15">
      <c r="A136" s="98" t="s">
        <v>3083</v>
      </c>
      <c r="B136" s="98" t="s">
        <v>3618</v>
      </c>
      <c r="C136" s="98">
        <v>5</v>
      </c>
      <c r="D136" s="122">
        <v>0.001904079566472384</v>
      </c>
      <c r="E136" s="122">
        <v>2.0345564743984084</v>
      </c>
      <c r="F136" s="98" t="s">
        <v>3940</v>
      </c>
      <c r="G136" s="98" t="b">
        <v>0</v>
      </c>
      <c r="H136" s="98" t="b">
        <v>0</v>
      </c>
      <c r="I136" s="98" t="b">
        <v>0</v>
      </c>
      <c r="J136" s="98" t="b">
        <v>0</v>
      </c>
      <c r="K136" s="98" t="b">
        <v>0</v>
      </c>
      <c r="L136" s="98" t="b">
        <v>0</v>
      </c>
    </row>
    <row r="137" spans="1:12" ht="15">
      <c r="A137" s="98" t="s">
        <v>3105</v>
      </c>
      <c r="B137" s="98" t="s">
        <v>3106</v>
      </c>
      <c r="C137" s="98">
        <v>5</v>
      </c>
      <c r="D137" s="122">
        <v>0.001904079566472384</v>
      </c>
      <c r="E137" s="122">
        <v>2.9266510770888887</v>
      </c>
      <c r="F137" s="98" t="s">
        <v>3940</v>
      </c>
      <c r="G137" s="98" t="b">
        <v>0</v>
      </c>
      <c r="H137" s="98" t="b">
        <v>0</v>
      </c>
      <c r="I137" s="98" t="b">
        <v>0</v>
      </c>
      <c r="J137" s="98" t="b">
        <v>0</v>
      </c>
      <c r="K137" s="98" t="b">
        <v>0</v>
      </c>
      <c r="L137" s="98" t="b">
        <v>0</v>
      </c>
    </row>
    <row r="138" spans="1:12" ht="15">
      <c r="A138" s="98" t="s">
        <v>3106</v>
      </c>
      <c r="B138" s="98" t="s">
        <v>3104</v>
      </c>
      <c r="C138" s="98">
        <v>5</v>
      </c>
      <c r="D138" s="122">
        <v>0.001904079566472384</v>
      </c>
      <c r="E138" s="122">
        <v>2.780523041410651</v>
      </c>
      <c r="F138" s="98" t="s">
        <v>3940</v>
      </c>
      <c r="G138" s="98" t="b">
        <v>0</v>
      </c>
      <c r="H138" s="98" t="b">
        <v>0</v>
      </c>
      <c r="I138" s="98" t="b">
        <v>0</v>
      </c>
      <c r="J138" s="98" t="b">
        <v>0</v>
      </c>
      <c r="K138" s="98" t="b">
        <v>0</v>
      </c>
      <c r="L138" s="98" t="b">
        <v>0</v>
      </c>
    </row>
    <row r="139" spans="1:12" ht="15">
      <c r="A139" s="98" t="s">
        <v>3104</v>
      </c>
      <c r="B139" s="98" t="s">
        <v>3107</v>
      </c>
      <c r="C139" s="98">
        <v>5</v>
      </c>
      <c r="D139" s="122">
        <v>0.001904079566472384</v>
      </c>
      <c r="E139" s="122">
        <v>2.780523041410651</v>
      </c>
      <c r="F139" s="98" t="s">
        <v>3940</v>
      </c>
      <c r="G139" s="98" t="b">
        <v>0</v>
      </c>
      <c r="H139" s="98" t="b">
        <v>0</v>
      </c>
      <c r="I139" s="98" t="b">
        <v>0</v>
      </c>
      <c r="J139" s="98" t="b">
        <v>0</v>
      </c>
      <c r="K139" s="98" t="b">
        <v>0</v>
      </c>
      <c r="L139" s="98" t="b">
        <v>0</v>
      </c>
    </row>
    <row r="140" spans="1:12" ht="15">
      <c r="A140" s="98" t="s">
        <v>3107</v>
      </c>
      <c r="B140" s="98" t="s">
        <v>3108</v>
      </c>
      <c r="C140" s="98">
        <v>5</v>
      </c>
      <c r="D140" s="122">
        <v>0.001904079566472384</v>
      </c>
      <c r="E140" s="122">
        <v>2.9266510770888887</v>
      </c>
      <c r="F140" s="98" t="s">
        <v>3940</v>
      </c>
      <c r="G140" s="98" t="b">
        <v>0</v>
      </c>
      <c r="H140" s="98" t="b">
        <v>0</v>
      </c>
      <c r="I140" s="98" t="b">
        <v>0</v>
      </c>
      <c r="J140" s="98" t="b">
        <v>0</v>
      </c>
      <c r="K140" s="98" t="b">
        <v>0</v>
      </c>
      <c r="L140" s="98" t="b">
        <v>0</v>
      </c>
    </row>
    <row r="141" spans="1:12" ht="15">
      <c r="A141" s="98" t="s">
        <v>3108</v>
      </c>
      <c r="B141" s="98" t="s">
        <v>3109</v>
      </c>
      <c r="C141" s="98">
        <v>5</v>
      </c>
      <c r="D141" s="122">
        <v>0.001904079566472384</v>
      </c>
      <c r="E141" s="122">
        <v>2.511677729118071</v>
      </c>
      <c r="F141" s="98" t="s">
        <v>3940</v>
      </c>
      <c r="G141" s="98" t="b">
        <v>0</v>
      </c>
      <c r="H141" s="98" t="b">
        <v>0</v>
      </c>
      <c r="I141" s="98" t="b">
        <v>0</v>
      </c>
      <c r="J141" s="98" t="b">
        <v>0</v>
      </c>
      <c r="K141" s="98" t="b">
        <v>0</v>
      </c>
      <c r="L141" s="98" t="b">
        <v>0</v>
      </c>
    </row>
    <row r="142" spans="1:12" ht="15">
      <c r="A142" s="98" t="s">
        <v>3109</v>
      </c>
      <c r="B142" s="98" t="s">
        <v>3075</v>
      </c>
      <c r="C142" s="98">
        <v>5</v>
      </c>
      <c r="D142" s="122">
        <v>0.001904079566472384</v>
      </c>
      <c r="E142" s="122">
        <v>1.8651985980016956</v>
      </c>
      <c r="F142" s="98" t="s">
        <v>3940</v>
      </c>
      <c r="G142" s="98" t="b">
        <v>0</v>
      </c>
      <c r="H142" s="98" t="b">
        <v>0</v>
      </c>
      <c r="I142" s="98" t="b">
        <v>0</v>
      </c>
      <c r="J142" s="98" t="b">
        <v>0</v>
      </c>
      <c r="K142" s="98" t="b">
        <v>0</v>
      </c>
      <c r="L142" s="98" t="b">
        <v>0</v>
      </c>
    </row>
    <row r="143" spans="1:12" ht="15">
      <c r="A143" s="98" t="s">
        <v>3588</v>
      </c>
      <c r="B143" s="98" t="s">
        <v>3567</v>
      </c>
      <c r="C143" s="98">
        <v>5</v>
      </c>
      <c r="D143" s="122">
        <v>0.001904079566472384</v>
      </c>
      <c r="E143" s="122">
        <v>2.1784630500826885</v>
      </c>
      <c r="F143" s="98" t="s">
        <v>3940</v>
      </c>
      <c r="G143" s="98" t="b">
        <v>0</v>
      </c>
      <c r="H143" s="98" t="b">
        <v>0</v>
      </c>
      <c r="I143" s="98" t="b">
        <v>0</v>
      </c>
      <c r="J143" s="98" t="b">
        <v>0</v>
      </c>
      <c r="K143" s="98" t="b">
        <v>0</v>
      </c>
      <c r="L143" s="98" t="b">
        <v>0</v>
      </c>
    </row>
    <row r="144" spans="1:12" ht="15">
      <c r="A144" s="98" t="s">
        <v>3589</v>
      </c>
      <c r="B144" s="98" t="s">
        <v>3622</v>
      </c>
      <c r="C144" s="98">
        <v>5</v>
      </c>
      <c r="D144" s="122">
        <v>0.001904079566472384</v>
      </c>
      <c r="E144" s="122">
        <v>2.6713785719855827</v>
      </c>
      <c r="F144" s="98" t="s">
        <v>3940</v>
      </c>
      <c r="G144" s="98" t="b">
        <v>0</v>
      </c>
      <c r="H144" s="98" t="b">
        <v>0</v>
      </c>
      <c r="I144" s="98" t="b">
        <v>0</v>
      </c>
      <c r="J144" s="98" t="b">
        <v>0</v>
      </c>
      <c r="K144" s="98" t="b">
        <v>0</v>
      </c>
      <c r="L144" s="98" t="b">
        <v>0</v>
      </c>
    </row>
    <row r="145" spans="1:12" ht="15">
      <c r="A145" s="98" t="s">
        <v>3622</v>
      </c>
      <c r="B145" s="98" t="s">
        <v>3623</v>
      </c>
      <c r="C145" s="98">
        <v>5</v>
      </c>
      <c r="D145" s="122">
        <v>0.001904079566472384</v>
      </c>
      <c r="E145" s="122">
        <v>2.9266510770888887</v>
      </c>
      <c r="F145" s="98" t="s">
        <v>3940</v>
      </c>
      <c r="G145" s="98" t="b">
        <v>0</v>
      </c>
      <c r="H145" s="98" t="b">
        <v>0</v>
      </c>
      <c r="I145" s="98" t="b">
        <v>0</v>
      </c>
      <c r="J145" s="98" t="b">
        <v>0</v>
      </c>
      <c r="K145" s="98" t="b">
        <v>0</v>
      </c>
      <c r="L145" s="98" t="b">
        <v>0</v>
      </c>
    </row>
    <row r="146" spans="1:12" ht="15">
      <c r="A146" s="98" t="s">
        <v>3623</v>
      </c>
      <c r="B146" s="98" t="s">
        <v>3624</v>
      </c>
      <c r="C146" s="98">
        <v>5</v>
      </c>
      <c r="D146" s="122">
        <v>0.001904079566472384</v>
      </c>
      <c r="E146" s="122">
        <v>2.9266510770888887</v>
      </c>
      <c r="F146" s="98" t="s">
        <v>3940</v>
      </c>
      <c r="G146" s="98" t="b">
        <v>0</v>
      </c>
      <c r="H146" s="98" t="b">
        <v>0</v>
      </c>
      <c r="I146" s="98" t="b">
        <v>0</v>
      </c>
      <c r="J146" s="98" t="b">
        <v>0</v>
      </c>
      <c r="K146" s="98" t="b">
        <v>0</v>
      </c>
      <c r="L146" s="98" t="b">
        <v>0</v>
      </c>
    </row>
    <row r="147" spans="1:12" ht="15">
      <c r="A147" s="98" t="s">
        <v>3115</v>
      </c>
      <c r="B147" s="98" t="s">
        <v>3568</v>
      </c>
      <c r="C147" s="98">
        <v>5</v>
      </c>
      <c r="D147" s="122">
        <v>0.0023519076203459355</v>
      </c>
      <c r="E147" s="122">
        <v>1.565679193362953</v>
      </c>
      <c r="F147" s="98" t="s">
        <v>3940</v>
      </c>
      <c r="G147" s="98" t="b">
        <v>0</v>
      </c>
      <c r="H147" s="98" t="b">
        <v>0</v>
      </c>
      <c r="I147" s="98" t="b">
        <v>0</v>
      </c>
      <c r="J147" s="98" t="b">
        <v>0</v>
      </c>
      <c r="K147" s="98" t="b">
        <v>0</v>
      </c>
      <c r="L147" s="98" t="b">
        <v>0</v>
      </c>
    </row>
    <row r="148" spans="1:12" ht="15">
      <c r="A148" s="98" t="s">
        <v>3633</v>
      </c>
      <c r="B148" s="98" t="s">
        <v>3634</v>
      </c>
      <c r="C148" s="98">
        <v>4</v>
      </c>
      <c r="D148" s="122">
        <v>0.0016105110202794658</v>
      </c>
      <c r="E148" s="122">
        <v>3.0235610900969454</v>
      </c>
      <c r="F148" s="98" t="s">
        <v>3940</v>
      </c>
      <c r="G148" s="98" t="b">
        <v>0</v>
      </c>
      <c r="H148" s="98" t="b">
        <v>0</v>
      </c>
      <c r="I148" s="98" t="b">
        <v>0</v>
      </c>
      <c r="J148" s="98" t="b">
        <v>0</v>
      </c>
      <c r="K148" s="98" t="b">
        <v>0</v>
      </c>
      <c r="L148" s="98" t="b">
        <v>0</v>
      </c>
    </row>
    <row r="149" spans="1:12" ht="15">
      <c r="A149" s="98" t="s">
        <v>3634</v>
      </c>
      <c r="B149" s="98" t="s">
        <v>3635</v>
      </c>
      <c r="C149" s="98">
        <v>4</v>
      </c>
      <c r="D149" s="122">
        <v>0.0016105110202794658</v>
      </c>
      <c r="E149" s="122">
        <v>3.0235610900969454</v>
      </c>
      <c r="F149" s="98" t="s">
        <v>3940</v>
      </c>
      <c r="G149" s="98" t="b">
        <v>0</v>
      </c>
      <c r="H149" s="98" t="b">
        <v>0</v>
      </c>
      <c r="I149" s="98" t="b">
        <v>0</v>
      </c>
      <c r="J149" s="98" t="b">
        <v>0</v>
      </c>
      <c r="K149" s="98" t="b">
        <v>0</v>
      </c>
      <c r="L149" s="98" t="b">
        <v>0</v>
      </c>
    </row>
    <row r="150" spans="1:12" ht="15">
      <c r="A150" s="98" t="s">
        <v>3638</v>
      </c>
      <c r="B150" s="98" t="s">
        <v>3639</v>
      </c>
      <c r="C150" s="98">
        <v>4</v>
      </c>
      <c r="D150" s="122">
        <v>0.0016105110202794658</v>
      </c>
      <c r="E150" s="122">
        <v>3.0235610900969454</v>
      </c>
      <c r="F150" s="98" t="s">
        <v>3940</v>
      </c>
      <c r="G150" s="98" t="b">
        <v>0</v>
      </c>
      <c r="H150" s="98" t="b">
        <v>0</v>
      </c>
      <c r="I150" s="98" t="b">
        <v>0</v>
      </c>
      <c r="J150" s="98" t="b">
        <v>0</v>
      </c>
      <c r="K150" s="98" t="b">
        <v>0</v>
      </c>
      <c r="L150" s="98" t="b">
        <v>0</v>
      </c>
    </row>
    <row r="151" spans="1:12" ht="15">
      <c r="A151" s="98" t="s">
        <v>3639</v>
      </c>
      <c r="B151" s="98" t="s">
        <v>3640</v>
      </c>
      <c r="C151" s="98">
        <v>4</v>
      </c>
      <c r="D151" s="122">
        <v>0.0016105110202794658</v>
      </c>
      <c r="E151" s="122">
        <v>3.0235610900969454</v>
      </c>
      <c r="F151" s="98" t="s">
        <v>3940</v>
      </c>
      <c r="G151" s="98" t="b">
        <v>0</v>
      </c>
      <c r="H151" s="98" t="b">
        <v>0</v>
      </c>
      <c r="I151" s="98" t="b">
        <v>0</v>
      </c>
      <c r="J151" s="98" t="b">
        <v>0</v>
      </c>
      <c r="K151" s="98" t="b">
        <v>0</v>
      </c>
      <c r="L151" s="98" t="b">
        <v>0</v>
      </c>
    </row>
    <row r="152" spans="1:12" ht="15">
      <c r="A152" s="98" t="s">
        <v>3640</v>
      </c>
      <c r="B152" s="98" t="s">
        <v>3641</v>
      </c>
      <c r="C152" s="98">
        <v>4</v>
      </c>
      <c r="D152" s="122">
        <v>0.0016105110202794658</v>
      </c>
      <c r="E152" s="122">
        <v>3.0235610900969454</v>
      </c>
      <c r="F152" s="98" t="s">
        <v>3940</v>
      </c>
      <c r="G152" s="98" t="b">
        <v>0</v>
      </c>
      <c r="H152" s="98" t="b">
        <v>0</v>
      </c>
      <c r="I152" s="98" t="b">
        <v>0</v>
      </c>
      <c r="J152" s="98" t="b">
        <v>0</v>
      </c>
      <c r="K152" s="98" t="b">
        <v>0</v>
      </c>
      <c r="L152" s="98" t="b">
        <v>0</v>
      </c>
    </row>
    <row r="153" spans="1:12" ht="15">
      <c r="A153" s="98" t="s">
        <v>3641</v>
      </c>
      <c r="B153" s="98" t="s">
        <v>3567</v>
      </c>
      <c r="C153" s="98">
        <v>4</v>
      </c>
      <c r="D153" s="122">
        <v>0.0016105110202794658</v>
      </c>
      <c r="E153" s="122">
        <v>2.4794930457466697</v>
      </c>
      <c r="F153" s="98" t="s">
        <v>3940</v>
      </c>
      <c r="G153" s="98" t="b">
        <v>0</v>
      </c>
      <c r="H153" s="98" t="b">
        <v>0</v>
      </c>
      <c r="I153" s="98" t="b">
        <v>0</v>
      </c>
      <c r="J153" s="98" t="b">
        <v>0</v>
      </c>
      <c r="K153" s="98" t="b">
        <v>0</v>
      </c>
      <c r="L153" s="98" t="b">
        <v>0</v>
      </c>
    </row>
    <row r="154" spans="1:12" ht="15">
      <c r="A154" s="98" t="s">
        <v>3589</v>
      </c>
      <c r="B154" s="98" t="s">
        <v>3642</v>
      </c>
      <c r="C154" s="98">
        <v>4</v>
      </c>
      <c r="D154" s="122">
        <v>0.0016105110202794658</v>
      </c>
      <c r="E154" s="122">
        <v>2.6713785719855827</v>
      </c>
      <c r="F154" s="98" t="s">
        <v>3940</v>
      </c>
      <c r="G154" s="98" t="b">
        <v>0</v>
      </c>
      <c r="H154" s="98" t="b">
        <v>0</v>
      </c>
      <c r="I154" s="98" t="b">
        <v>0</v>
      </c>
      <c r="J154" s="98" t="b">
        <v>0</v>
      </c>
      <c r="K154" s="98" t="b">
        <v>0</v>
      </c>
      <c r="L154" s="98" t="b">
        <v>0</v>
      </c>
    </row>
    <row r="155" spans="1:12" ht="15">
      <c r="A155" s="98" t="s">
        <v>3642</v>
      </c>
      <c r="B155" s="98" t="s">
        <v>3643</v>
      </c>
      <c r="C155" s="98">
        <v>4</v>
      </c>
      <c r="D155" s="122">
        <v>0.0016105110202794658</v>
      </c>
      <c r="E155" s="122">
        <v>3.0235610900969454</v>
      </c>
      <c r="F155" s="98" t="s">
        <v>3940</v>
      </c>
      <c r="G155" s="98" t="b">
        <v>0</v>
      </c>
      <c r="H155" s="98" t="b">
        <v>0</v>
      </c>
      <c r="I155" s="98" t="b">
        <v>0</v>
      </c>
      <c r="J155" s="98" t="b">
        <v>0</v>
      </c>
      <c r="K155" s="98" t="b">
        <v>0</v>
      </c>
      <c r="L155" s="98" t="b">
        <v>0</v>
      </c>
    </row>
    <row r="156" spans="1:12" ht="15">
      <c r="A156" s="98" t="s">
        <v>3643</v>
      </c>
      <c r="B156" s="98" t="s">
        <v>3644</v>
      </c>
      <c r="C156" s="98">
        <v>4</v>
      </c>
      <c r="D156" s="122">
        <v>0.0016105110202794658</v>
      </c>
      <c r="E156" s="122">
        <v>3.0235610900969454</v>
      </c>
      <c r="F156" s="98" t="s">
        <v>3940</v>
      </c>
      <c r="G156" s="98" t="b">
        <v>0</v>
      </c>
      <c r="H156" s="98" t="b">
        <v>0</v>
      </c>
      <c r="I156" s="98" t="b">
        <v>0</v>
      </c>
      <c r="J156" s="98" t="b">
        <v>0</v>
      </c>
      <c r="K156" s="98" t="b">
        <v>0</v>
      </c>
      <c r="L156" s="98" t="b">
        <v>0</v>
      </c>
    </row>
    <row r="157" spans="1:12" ht="15">
      <c r="A157" s="98" t="s">
        <v>3644</v>
      </c>
      <c r="B157" s="98" t="s">
        <v>3645</v>
      </c>
      <c r="C157" s="98">
        <v>4</v>
      </c>
      <c r="D157" s="122">
        <v>0.0016105110202794658</v>
      </c>
      <c r="E157" s="122">
        <v>3.0235610900969454</v>
      </c>
      <c r="F157" s="98" t="s">
        <v>3940</v>
      </c>
      <c r="G157" s="98" t="b">
        <v>0</v>
      </c>
      <c r="H157" s="98" t="b">
        <v>0</v>
      </c>
      <c r="I157" s="98" t="b">
        <v>0</v>
      </c>
      <c r="J157" s="98" t="b">
        <v>0</v>
      </c>
      <c r="K157" s="98" t="b">
        <v>0</v>
      </c>
      <c r="L157" s="98" t="b">
        <v>0</v>
      </c>
    </row>
    <row r="158" spans="1:12" ht="15">
      <c r="A158" s="98" t="s">
        <v>3645</v>
      </c>
      <c r="B158" s="98" t="s">
        <v>3646</v>
      </c>
      <c r="C158" s="98">
        <v>4</v>
      </c>
      <c r="D158" s="122">
        <v>0.0016105110202794658</v>
      </c>
      <c r="E158" s="122">
        <v>3.0235610900969454</v>
      </c>
      <c r="F158" s="98" t="s">
        <v>3940</v>
      </c>
      <c r="G158" s="98" t="b">
        <v>0</v>
      </c>
      <c r="H158" s="98" t="b">
        <v>0</v>
      </c>
      <c r="I158" s="98" t="b">
        <v>0</v>
      </c>
      <c r="J158" s="98" t="b">
        <v>0</v>
      </c>
      <c r="K158" s="98" t="b">
        <v>0</v>
      </c>
      <c r="L158" s="98" t="b">
        <v>0</v>
      </c>
    </row>
    <row r="159" spans="1:12" ht="15">
      <c r="A159" s="98" t="s">
        <v>3646</v>
      </c>
      <c r="B159" s="98" t="s">
        <v>3647</v>
      </c>
      <c r="C159" s="98">
        <v>4</v>
      </c>
      <c r="D159" s="122">
        <v>0.0016105110202794658</v>
      </c>
      <c r="E159" s="122">
        <v>3.0235610900969454</v>
      </c>
      <c r="F159" s="98" t="s">
        <v>3940</v>
      </c>
      <c r="G159" s="98" t="b">
        <v>0</v>
      </c>
      <c r="H159" s="98" t="b">
        <v>0</v>
      </c>
      <c r="I159" s="98" t="b">
        <v>0</v>
      </c>
      <c r="J159" s="98" t="b">
        <v>0</v>
      </c>
      <c r="K159" s="98" t="b">
        <v>0</v>
      </c>
      <c r="L159" s="98" t="b">
        <v>0</v>
      </c>
    </row>
    <row r="160" spans="1:12" ht="15">
      <c r="A160" s="98" t="s">
        <v>3647</v>
      </c>
      <c r="B160" s="98" t="s">
        <v>3648</v>
      </c>
      <c r="C160" s="98">
        <v>4</v>
      </c>
      <c r="D160" s="122">
        <v>0.0016105110202794658</v>
      </c>
      <c r="E160" s="122">
        <v>3.0235610900969454</v>
      </c>
      <c r="F160" s="98" t="s">
        <v>3940</v>
      </c>
      <c r="G160" s="98" t="b">
        <v>0</v>
      </c>
      <c r="H160" s="98" t="b">
        <v>0</v>
      </c>
      <c r="I160" s="98" t="b">
        <v>0</v>
      </c>
      <c r="J160" s="98" t="b">
        <v>0</v>
      </c>
      <c r="K160" s="98" t="b">
        <v>0</v>
      </c>
      <c r="L160" s="98" t="b">
        <v>0</v>
      </c>
    </row>
    <row r="161" spans="1:12" ht="15">
      <c r="A161" s="98" t="s">
        <v>3648</v>
      </c>
      <c r="B161" s="98" t="s">
        <v>3649</v>
      </c>
      <c r="C161" s="98">
        <v>4</v>
      </c>
      <c r="D161" s="122">
        <v>0.0016105110202794658</v>
      </c>
      <c r="E161" s="122">
        <v>3.0235610900969454</v>
      </c>
      <c r="F161" s="98" t="s">
        <v>3940</v>
      </c>
      <c r="G161" s="98" t="b">
        <v>0</v>
      </c>
      <c r="H161" s="98" t="b">
        <v>0</v>
      </c>
      <c r="I161" s="98" t="b">
        <v>0</v>
      </c>
      <c r="J161" s="98" t="b">
        <v>0</v>
      </c>
      <c r="K161" s="98" t="b">
        <v>0</v>
      </c>
      <c r="L161" s="98" t="b">
        <v>0</v>
      </c>
    </row>
    <row r="162" spans="1:12" ht="15">
      <c r="A162" s="98" t="s">
        <v>3649</v>
      </c>
      <c r="B162" s="98" t="s">
        <v>3650</v>
      </c>
      <c r="C162" s="98">
        <v>4</v>
      </c>
      <c r="D162" s="122">
        <v>0.0016105110202794658</v>
      </c>
      <c r="E162" s="122">
        <v>3.0235610900969454</v>
      </c>
      <c r="F162" s="98" t="s">
        <v>3940</v>
      </c>
      <c r="G162" s="98" t="b">
        <v>0</v>
      </c>
      <c r="H162" s="98" t="b">
        <v>0</v>
      </c>
      <c r="I162" s="98" t="b">
        <v>0</v>
      </c>
      <c r="J162" s="98" t="b">
        <v>0</v>
      </c>
      <c r="K162" s="98" t="b">
        <v>0</v>
      </c>
      <c r="L162" s="98" t="b">
        <v>0</v>
      </c>
    </row>
    <row r="163" spans="1:12" ht="15">
      <c r="A163" s="98" t="s">
        <v>3650</v>
      </c>
      <c r="B163" s="98" t="s">
        <v>3651</v>
      </c>
      <c r="C163" s="98">
        <v>4</v>
      </c>
      <c r="D163" s="122">
        <v>0.0016105110202794658</v>
      </c>
      <c r="E163" s="122">
        <v>3.0235610900969454</v>
      </c>
      <c r="F163" s="98" t="s">
        <v>3940</v>
      </c>
      <c r="G163" s="98" t="b">
        <v>0</v>
      </c>
      <c r="H163" s="98" t="b">
        <v>0</v>
      </c>
      <c r="I163" s="98" t="b">
        <v>0</v>
      </c>
      <c r="J163" s="98" t="b">
        <v>0</v>
      </c>
      <c r="K163" s="98" t="b">
        <v>0</v>
      </c>
      <c r="L163" s="98" t="b">
        <v>0</v>
      </c>
    </row>
    <row r="164" spans="1:12" ht="15">
      <c r="A164" s="98" t="s">
        <v>3651</v>
      </c>
      <c r="B164" s="98" t="s">
        <v>3652</v>
      </c>
      <c r="C164" s="98">
        <v>4</v>
      </c>
      <c r="D164" s="122">
        <v>0.0016105110202794658</v>
      </c>
      <c r="E164" s="122">
        <v>3.0235610900969454</v>
      </c>
      <c r="F164" s="98" t="s">
        <v>3940</v>
      </c>
      <c r="G164" s="98" t="b">
        <v>0</v>
      </c>
      <c r="H164" s="98" t="b">
        <v>0</v>
      </c>
      <c r="I164" s="98" t="b">
        <v>0</v>
      </c>
      <c r="J164" s="98" t="b">
        <v>0</v>
      </c>
      <c r="K164" s="98" t="b">
        <v>0</v>
      </c>
      <c r="L164" s="98" t="b">
        <v>0</v>
      </c>
    </row>
    <row r="165" spans="1:12" ht="15">
      <c r="A165" s="98" t="s">
        <v>3652</v>
      </c>
      <c r="B165" s="98" t="s">
        <v>3614</v>
      </c>
      <c r="C165" s="98">
        <v>4</v>
      </c>
      <c r="D165" s="122">
        <v>0.0016105110202794658</v>
      </c>
      <c r="E165" s="122">
        <v>2.9266510770888887</v>
      </c>
      <c r="F165" s="98" t="s">
        <v>3940</v>
      </c>
      <c r="G165" s="98" t="b">
        <v>0</v>
      </c>
      <c r="H165" s="98" t="b">
        <v>0</v>
      </c>
      <c r="I165" s="98" t="b">
        <v>0</v>
      </c>
      <c r="J165" s="98" t="b">
        <v>0</v>
      </c>
      <c r="K165" s="98" t="b">
        <v>0</v>
      </c>
      <c r="L165" s="98" t="b">
        <v>0</v>
      </c>
    </row>
    <row r="166" spans="1:12" ht="15">
      <c r="A166" s="98" t="s">
        <v>3614</v>
      </c>
      <c r="B166" s="98" t="s">
        <v>3653</v>
      </c>
      <c r="C166" s="98">
        <v>4</v>
      </c>
      <c r="D166" s="122">
        <v>0.0016105110202794658</v>
      </c>
      <c r="E166" s="122">
        <v>2.9266510770888887</v>
      </c>
      <c r="F166" s="98" t="s">
        <v>3940</v>
      </c>
      <c r="G166" s="98" t="b">
        <v>0</v>
      </c>
      <c r="H166" s="98" t="b">
        <v>0</v>
      </c>
      <c r="I166" s="98" t="b">
        <v>0</v>
      </c>
      <c r="J166" s="98" t="b">
        <v>0</v>
      </c>
      <c r="K166" s="98" t="b">
        <v>0</v>
      </c>
      <c r="L166" s="98" t="b">
        <v>0</v>
      </c>
    </row>
    <row r="167" spans="1:12" ht="15">
      <c r="A167" s="98" t="s">
        <v>3653</v>
      </c>
      <c r="B167" s="98" t="s">
        <v>3654</v>
      </c>
      <c r="C167" s="98">
        <v>4</v>
      </c>
      <c r="D167" s="122">
        <v>0.0016105110202794658</v>
      </c>
      <c r="E167" s="122">
        <v>3.0235610900969454</v>
      </c>
      <c r="F167" s="98" t="s">
        <v>3940</v>
      </c>
      <c r="G167" s="98" t="b">
        <v>0</v>
      </c>
      <c r="H167" s="98" t="b">
        <v>0</v>
      </c>
      <c r="I167" s="98" t="b">
        <v>0</v>
      </c>
      <c r="J167" s="98" t="b">
        <v>0</v>
      </c>
      <c r="K167" s="98" t="b">
        <v>0</v>
      </c>
      <c r="L167" s="98" t="b">
        <v>0</v>
      </c>
    </row>
    <row r="168" spans="1:12" ht="15">
      <c r="A168" s="98" t="s">
        <v>3654</v>
      </c>
      <c r="B168" s="98" t="s">
        <v>3655</v>
      </c>
      <c r="C168" s="98">
        <v>4</v>
      </c>
      <c r="D168" s="122">
        <v>0.0016105110202794658</v>
      </c>
      <c r="E168" s="122">
        <v>3.0235610900969454</v>
      </c>
      <c r="F168" s="98" t="s">
        <v>3940</v>
      </c>
      <c r="G168" s="98" t="b">
        <v>0</v>
      </c>
      <c r="H168" s="98" t="b">
        <v>0</v>
      </c>
      <c r="I168" s="98" t="b">
        <v>0</v>
      </c>
      <c r="J168" s="98" t="b">
        <v>0</v>
      </c>
      <c r="K168" s="98" t="b">
        <v>0</v>
      </c>
      <c r="L168" s="98" t="b">
        <v>0</v>
      </c>
    </row>
    <row r="169" spans="1:12" ht="15">
      <c r="A169" s="98" t="s">
        <v>3655</v>
      </c>
      <c r="B169" s="98" t="s">
        <v>3656</v>
      </c>
      <c r="C169" s="98">
        <v>4</v>
      </c>
      <c r="D169" s="122">
        <v>0.0016105110202794658</v>
      </c>
      <c r="E169" s="122">
        <v>3.0235610900969454</v>
      </c>
      <c r="F169" s="98" t="s">
        <v>3940</v>
      </c>
      <c r="G169" s="98" t="b">
        <v>0</v>
      </c>
      <c r="H169" s="98" t="b">
        <v>0</v>
      </c>
      <c r="I169" s="98" t="b">
        <v>0</v>
      </c>
      <c r="J169" s="98" t="b">
        <v>0</v>
      </c>
      <c r="K169" s="98" t="b">
        <v>0</v>
      </c>
      <c r="L169" s="98" t="b">
        <v>0</v>
      </c>
    </row>
    <row r="170" spans="1:12" ht="15">
      <c r="A170" s="98" t="s">
        <v>3656</v>
      </c>
      <c r="B170" s="98" t="s">
        <v>3657</v>
      </c>
      <c r="C170" s="98">
        <v>4</v>
      </c>
      <c r="D170" s="122">
        <v>0.0016105110202794658</v>
      </c>
      <c r="E170" s="122">
        <v>3.0235610900969454</v>
      </c>
      <c r="F170" s="98" t="s">
        <v>3940</v>
      </c>
      <c r="G170" s="98" t="b">
        <v>0</v>
      </c>
      <c r="H170" s="98" t="b">
        <v>0</v>
      </c>
      <c r="I170" s="98" t="b">
        <v>0</v>
      </c>
      <c r="J170" s="98" t="b">
        <v>0</v>
      </c>
      <c r="K170" s="98" t="b">
        <v>0</v>
      </c>
      <c r="L170" s="98" t="b">
        <v>0</v>
      </c>
    </row>
    <row r="171" spans="1:12" ht="15">
      <c r="A171" s="98" t="s">
        <v>3657</v>
      </c>
      <c r="B171" s="98" t="s">
        <v>3658</v>
      </c>
      <c r="C171" s="98">
        <v>4</v>
      </c>
      <c r="D171" s="122">
        <v>0.0016105110202794658</v>
      </c>
      <c r="E171" s="122">
        <v>3.0235610900969454</v>
      </c>
      <c r="F171" s="98" t="s">
        <v>3940</v>
      </c>
      <c r="G171" s="98" t="b">
        <v>0</v>
      </c>
      <c r="H171" s="98" t="b">
        <v>0</v>
      </c>
      <c r="I171" s="98" t="b">
        <v>0</v>
      </c>
      <c r="J171" s="98" t="b">
        <v>0</v>
      </c>
      <c r="K171" s="98" t="b">
        <v>0</v>
      </c>
      <c r="L171" s="98" t="b">
        <v>0</v>
      </c>
    </row>
    <row r="172" spans="1:12" ht="15">
      <c r="A172" s="98" t="s">
        <v>3658</v>
      </c>
      <c r="B172" s="98" t="s">
        <v>3594</v>
      </c>
      <c r="C172" s="98">
        <v>4</v>
      </c>
      <c r="D172" s="122">
        <v>0.0016105110202794658</v>
      </c>
      <c r="E172" s="122">
        <v>2.780523041410651</v>
      </c>
      <c r="F172" s="98" t="s">
        <v>3940</v>
      </c>
      <c r="G172" s="98" t="b">
        <v>0</v>
      </c>
      <c r="H172" s="98" t="b">
        <v>0</v>
      </c>
      <c r="I172" s="98" t="b">
        <v>0</v>
      </c>
      <c r="J172" s="98" t="b">
        <v>0</v>
      </c>
      <c r="K172" s="98" t="b">
        <v>0</v>
      </c>
      <c r="L172" s="98" t="b">
        <v>0</v>
      </c>
    </row>
    <row r="173" spans="1:12" ht="15">
      <c r="A173" s="98" t="s">
        <v>3594</v>
      </c>
      <c r="B173" s="98" t="s">
        <v>3659</v>
      </c>
      <c r="C173" s="98">
        <v>4</v>
      </c>
      <c r="D173" s="122">
        <v>0.0016105110202794658</v>
      </c>
      <c r="E173" s="122">
        <v>2.780523041410651</v>
      </c>
      <c r="F173" s="98" t="s">
        <v>3940</v>
      </c>
      <c r="G173" s="98" t="b">
        <v>0</v>
      </c>
      <c r="H173" s="98" t="b">
        <v>0</v>
      </c>
      <c r="I173" s="98" t="b">
        <v>0</v>
      </c>
      <c r="J173" s="98" t="b">
        <v>0</v>
      </c>
      <c r="K173" s="98" t="b">
        <v>0</v>
      </c>
      <c r="L173" s="98" t="b">
        <v>0</v>
      </c>
    </row>
    <row r="174" spans="1:12" ht="15">
      <c r="A174" s="98" t="s">
        <v>3659</v>
      </c>
      <c r="B174" s="98" t="s">
        <v>3595</v>
      </c>
      <c r="C174" s="98">
        <v>4</v>
      </c>
      <c r="D174" s="122">
        <v>0.0016105110202794658</v>
      </c>
      <c r="E174" s="122">
        <v>2.780523041410651</v>
      </c>
      <c r="F174" s="98" t="s">
        <v>3940</v>
      </c>
      <c r="G174" s="98" t="b">
        <v>0</v>
      </c>
      <c r="H174" s="98" t="b">
        <v>0</v>
      </c>
      <c r="I174" s="98" t="b">
        <v>0</v>
      </c>
      <c r="J174" s="98" t="b">
        <v>0</v>
      </c>
      <c r="K174" s="98" t="b">
        <v>0</v>
      </c>
      <c r="L174" s="98" t="b">
        <v>0</v>
      </c>
    </row>
    <row r="175" spans="1:12" ht="15">
      <c r="A175" s="98" t="s">
        <v>3595</v>
      </c>
      <c r="B175" s="98" t="s">
        <v>3660</v>
      </c>
      <c r="C175" s="98">
        <v>4</v>
      </c>
      <c r="D175" s="122">
        <v>0.0016105110202794658</v>
      </c>
      <c r="E175" s="122">
        <v>2.780523041410651</v>
      </c>
      <c r="F175" s="98" t="s">
        <v>3940</v>
      </c>
      <c r="G175" s="98" t="b">
        <v>0</v>
      </c>
      <c r="H175" s="98" t="b">
        <v>0</v>
      </c>
      <c r="I175" s="98" t="b">
        <v>0</v>
      </c>
      <c r="J175" s="98" t="b">
        <v>0</v>
      </c>
      <c r="K175" s="98" t="b">
        <v>0</v>
      </c>
      <c r="L175" s="98" t="b">
        <v>0</v>
      </c>
    </row>
    <row r="176" spans="1:12" ht="15">
      <c r="A176" s="98" t="s">
        <v>3620</v>
      </c>
      <c r="B176" s="98" t="s">
        <v>3668</v>
      </c>
      <c r="C176" s="98">
        <v>4</v>
      </c>
      <c r="D176" s="122">
        <v>0.0016105110202794658</v>
      </c>
      <c r="E176" s="122">
        <v>2.9266510770888887</v>
      </c>
      <c r="F176" s="98" t="s">
        <v>3940</v>
      </c>
      <c r="G176" s="98" t="b">
        <v>0</v>
      </c>
      <c r="H176" s="98" t="b">
        <v>0</v>
      </c>
      <c r="I176" s="98" t="b">
        <v>0</v>
      </c>
      <c r="J176" s="98" t="b">
        <v>0</v>
      </c>
      <c r="K176" s="98" t="b">
        <v>0</v>
      </c>
      <c r="L176" s="98" t="b">
        <v>0</v>
      </c>
    </row>
    <row r="177" spans="1:12" ht="15">
      <c r="A177" s="98" t="s">
        <v>3668</v>
      </c>
      <c r="B177" s="98" t="s">
        <v>3669</v>
      </c>
      <c r="C177" s="98">
        <v>4</v>
      </c>
      <c r="D177" s="122">
        <v>0.0016105110202794658</v>
      </c>
      <c r="E177" s="122">
        <v>3.0235610900969454</v>
      </c>
      <c r="F177" s="98" t="s">
        <v>3940</v>
      </c>
      <c r="G177" s="98" t="b">
        <v>0</v>
      </c>
      <c r="H177" s="98" t="b">
        <v>0</v>
      </c>
      <c r="I177" s="98" t="b">
        <v>0</v>
      </c>
      <c r="J177" s="98" t="b">
        <v>0</v>
      </c>
      <c r="K177" s="98" t="b">
        <v>0</v>
      </c>
      <c r="L177" s="98" t="b">
        <v>0</v>
      </c>
    </row>
    <row r="178" spans="1:12" ht="15">
      <c r="A178" s="98" t="s">
        <v>3669</v>
      </c>
      <c r="B178" s="98" t="s">
        <v>3670</v>
      </c>
      <c r="C178" s="98">
        <v>4</v>
      </c>
      <c r="D178" s="122">
        <v>0.0016105110202794658</v>
      </c>
      <c r="E178" s="122">
        <v>3.0235610900969454</v>
      </c>
      <c r="F178" s="98" t="s">
        <v>3940</v>
      </c>
      <c r="G178" s="98" t="b">
        <v>0</v>
      </c>
      <c r="H178" s="98" t="b">
        <v>0</v>
      </c>
      <c r="I178" s="98" t="b">
        <v>0</v>
      </c>
      <c r="J178" s="98" t="b">
        <v>0</v>
      </c>
      <c r="K178" s="98" t="b">
        <v>0</v>
      </c>
      <c r="L178" s="98" t="b">
        <v>0</v>
      </c>
    </row>
    <row r="179" spans="1:12" ht="15">
      <c r="A179" s="98" t="s">
        <v>3670</v>
      </c>
      <c r="B179" s="98" t="s">
        <v>3621</v>
      </c>
      <c r="C179" s="98">
        <v>4</v>
      </c>
      <c r="D179" s="122">
        <v>0.0016105110202794658</v>
      </c>
      <c r="E179" s="122">
        <v>2.9266510770888887</v>
      </c>
      <c r="F179" s="98" t="s">
        <v>3940</v>
      </c>
      <c r="G179" s="98" t="b">
        <v>0</v>
      </c>
      <c r="H179" s="98" t="b">
        <v>0</v>
      </c>
      <c r="I179" s="98" t="b">
        <v>0</v>
      </c>
      <c r="J179" s="98" t="b">
        <v>0</v>
      </c>
      <c r="K179" s="98" t="b">
        <v>0</v>
      </c>
      <c r="L179" s="98" t="b">
        <v>0</v>
      </c>
    </row>
    <row r="180" spans="1:12" ht="15">
      <c r="A180" s="98" t="s">
        <v>3115</v>
      </c>
      <c r="B180" s="98" t="s">
        <v>3673</v>
      </c>
      <c r="C180" s="98">
        <v>4</v>
      </c>
      <c r="D180" s="122">
        <v>0.0016105110202794658</v>
      </c>
      <c r="E180" s="122">
        <v>2.0128372247051725</v>
      </c>
      <c r="F180" s="98" t="s">
        <v>3940</v>
      </c>
      <c r="G180" s="98" t="b">
        <v>0</v>
      </c>
      <c r="H180" s="98" t="b">
        <v>0</v>
      </c>
      <c r="I180" s="98" t="b">
        <v>0</v>
      </c>
      <c r="J180" s="98" t="b">
        <v>0</v>
      </c>
      <c r="K180" s="98" t="b">
        <v>0</v>
      </c>
      <c r="L180" s="98" t="b">
        <v>0</v>
      </c>
    </row>
    <row r="181" spans="1:12" ht="15">
      <c r="A181" s="98" t="s">
        <v>3080</v>
      </c>
      <c r="B181" s="98" t="s">
        <v>3081</v>
      </c>
      <c r="C181" s="98">
        <v>4</v>
      </c>
      <c r="D181" s="122">
        <v>0.0016105110202794658</v>
      </c>
      <c r="E181" s="122">
        <v>2.495287312929902</v>
      </c>
      <c r="F181" s="98" t="s">
        <v>3940</v>
      </c>
      <c r="G181" s="98" t="b">
        <v>0</v>
      </c>
      <c r="H181" s="98" t="b">
        <v>0</v>
      </c>
      <c r="I181" s="98" t="b">
        <v>0</v>
      </c>
      <c r="J181" s="98" t="b">
        <v>0</v>
      </c>
      <c r="K181" s="98" t="b">
        <v>0</v>
      </c>
      <c r="L181" s="98" t="b">
        <v>0</v>
      </c>
    </row>
    <row r="182" spans="1:12" ht="15">
      <c r="A182" s="98" t="s">
        <v>3081</v>
      </c>
      <c r="B182" s="98" t="s">
        <v>3674</v>
      </c>
      <c r="C182" s="98">
        <v>4</v>
      </c>
      <c r="D182" s="122">
        <v>0.0016105110202794658</v>
      </c>
      <c r="E182" s="122">
        <v>2.847469831041264</v>
      </c>
      <c r="F182" s="98" t="s">
        <v>3940</v>
      </c>
      <c r="G182" s="98" t="b">
        <v>0</v>
      </c>
      <c r="H182" s="98" t="b">
        <v>0</v>
      </c>
      <c r="I182" s="98" t="b">
        <v>0</v>
      </c>
      <c r="J182" s="98" t="b">
        <v>0</v>
      </c>
      <c r="K182" s="98" t="b">
        <v>0</v>
      </c>
      <c r="L182" s="98" t="b">
        <v>0</v>
      </c>
    </row>
    <row r="183" spans="1:12" ht="15">
      <c r="A183" s="98" t="s">
        <v>3674</v>
      </c>
      <c r="B183" s="98" t="s">
        <v>3074</v>
      </c>
      <c r="C183" s="98">
        <v>4</v>
      </c>
      <c r="D183" s="122">
        <v>0.0016105110202794658</v>
      </c>
      <c r="E183" s="122">
        <v>2.722531094432964</v>
      </c>
      <c r="F183" s="98" t="s">
        <v>3940</v>
      </c>
      <c r="G183" s="98" t="b">
        <v>0</v>
      </c>
      <c r="H183" s="98" t="b">
        <v>0</v>
      </c>
      <c r="I183" s="98" t="b">
        <v>0</v>
      </c>
      <c r="J183" s="98" t="b">
        <v>0</v>
      </c>
      <c r="K183" s="98" t="b">
        <v>0</v>
      </c>
      <c r="L183" s="98" t="b">
        <v>0</v>
      </c>
    </row>
    <row r="184" spans="1:12" ht="15">
      <c r="A184" s="98" t="s">
        <v>3074</v>
      </c>
      <c r="B184" s="98" t="s">
        <v>3532</v>
      </c>
      <c r="C184" s="98">
        <v>4</v>
      </c>
      <c r="D184" s="122">
        <v>0.0016105110202794658</v>
      </c>
      <c r="E184" s="122">
        <v>1.8621930878619704</v>
      </c>
      <c r="F184" s="98" t="s">
        <v>3940</v>
      </c>
      <c r="G184" s="98" t="b">
        <v>0</v>
      </c>
      <c r="H184" s="98" t="b">
        <v>0</v>
      </c>
      <c r="I184" s="98" t="b">
        <v>0</v>
      </c>
      <c r="J184" s="98" t="b">
        <v>0</v>
      </c>
      <c r="K184" s="98" t="b">
        <v>0</v>
      </c>
      <c r="L184" s="98" t="b">
        <v>0</v>
      </c>
    </row>
    <row r="185" spans="1:12" ht="15">
      <c r="A185" s="98" t="s">
        <v>3532</v>
      </c>
      <c r="B185" s="98" t="s">
        <v>351</v>
      </c>
      <c r="C185" s="98">
        <v>4</v>
      </c>
      <c r="D185" s="122">
        <v>0.0016105110202794658</v>
      </c>
      <c r="E185" s="122">
        <v>2.163223083525952</v>
      </c>
      <c r="F185" s="98" t="s">
        <v>3940</v>
      </c>
      <c r="G185" s="98" t="b">
        <v>0</v>
      </c>
      <c r="H185" s="98" t="b">
        <v>0</v>
      </c>
      <c r="I185" s="98" t="b">
        <v>0</v>
      </c>
      <c r="J185" s="98" t="b">
        <v>0</v>
      </c>
      <c r="K185" s="98" t="b">
        <v>0</v>
      </c>
      <c r="L185" s="98" t="b">
        <v>0</v>
      </c>
    </row>
    <row r="186" spans="1:12" ht="15">
      <c r="A186" s="98" t="s">
        <v>351</v>
      </c>
      <c r="B186" s="98" t="s">
        <v>3600</v>
      </c>
      <c r="C186" s="98">
        <v>4</v>
      </c>
      <c r="D186" s="122">
        <v>0.0016105110202794658</v>
      </c>
      <c r="E186" s="122">
        <v>2.6836130284025943</v>
      </c>
      <c r="F186" s="98" t="s">
        <v>3940</v>
      </c>
      <c r="G186" s="98" t="b">
        <v>0</v>
      </c>
      <c r="H186" s="98" t="b">
        <v>0</v>
      </c>
      <c r="I186" s="98" t="b">
        <v>0</v>
      </c>
      <c r="J186" s="98" t="b">
        <v>0</v>
      </c>
      <c r="K186" s="98" t="b">
        <v>0</v>
      </c>
      <c r="L186" s="98" t="b">
        <v>0</v>
      </c>
    </row>
    <row r="187" spans="1:12" ht="15">
      <c r="A187" s="98" t="s">
        <v>3600</v>
      </c>
      <c r="B187" s="98" t="s">
        <v>3675</v>
      </c>
      <c r="C187" s="98">
        <v>4</v>
      </c>
      <c r="D187" s="122">
        <v>0.0016105110202794658</v>
      </c>
      <c r="E187" s="122">
        <v>2.780523041410651</v>
      </c>
      <c r="F187" s="98" t="s">
        <v>3940</v>
      </c>
      <c r="G187" s="98" t="b">
        <v>0</v>
      </c>
      <c r="H187" s="98" t="b">
        <v>0</v>
      </c>
      <c r="I187" s="98" t="b">
        <v>0</v>
      </c>
      <c r="J187" s="98" t="b">
        <v>0</v>
      </c>
      <c r="K187" s="98" t="b">
        <v>0</v>
      </c>
      <c r="L187" s="98" t="b">
        <v>0</v>
      </c>
    </row>
    <row r="188" spans="1:12" ht="15">
      <c r="A188" s="98" t="s">
        <v>3675</v>
      </c>
      <c r="B188" s="98" t="s">
        <v>3629</v>
      </c>
      <c r="C188" s="98">
        <v>4</v>
      </c>
      <c r="D188" s="122">
        <v>0.0016105110202794658</v>
      </c>
      <c r="E188" s="122">
        <v>2.9266510770888887</v>
      </c>
      <c r="F188" s="98" t="s">
        <v>3940</v>
      </c>
      <c r="G188" s="98" t="b">
        <v>0</v>
      </c>
      <c r="H188" s="98" t="b">
        <v>0</v>
      </c>
      <c r="I188" s="98" t="b">
        <v>0</v>
      </c>
      <c r="J188" s="98" t="b">
        <v>0</v>
      </c>
      <c r="K188" s="98" t="b">
        <v>0</v>
      </c>
      <c r="L188" s="98" t="b">
        <v>0</v>
      </c>
    </row>
    <row r="189" spans="1:12" ht="15">
      <c r="A189" s="98" t="s">
        <v>3629</v>
      </c>
      <c r="B189" s="98" t="s">
        <v>3676</v>
      </c>
      <c r="C189" s="98">
        <v>4</v>
      </c>
      <c r="D189" s="122">
        <v>0.0016105110202794658</v>
      </c>
      <c r="E189" s="122">
        <v>2.9266510770888887</v>
      </c>
      <c r="F189" s="98" t="s">
        <v>3940</v>
      </c>
      <c r="G189" s="98" t="b">
        <v>0</v>
      </c>
      <c r="H189" s="98" t="b">
        <v>0</v>
      </c>
      <c r="I189" s="98" t="b">
        <v>0</v>
      </c>
      <c r="J189" s="98" t="b">
        <v>0</v>
      </c>
      <c r="K189" s="98" t="b">
        <v>0</v>
      </c>
      <c r="L189" s="98" t="b">
        <v>0</v>
      </c>
    </row>
    <row r="190" spans="1:12" ht="15">
      <c r="A190" s="98" t="s">
        <v>3676</v>
      </c>
      <c r="B190" s="98" t="s">
        <v>3677</v>
      </c>
      <c r="C190" s="98">
        <v>4</v>
      </c>
      <c r="D190" s="122">
        <v>0.0016105110202794658</v>
      </c>
      <c r="E190" s="122">
        <v>3.0235610900969454</v>
      </c>
      <c r="F190" s="98" t="s">
        <v>3940</v>
      </c>
      <c r="G190" s="98" t="b">
        <v>0</v>
      </c>
      <c r="H190" s="98" t="b">
        <v>0</v>
      </c>
      <c r="I190" s="98" t="b">
        <v>0</v>
      </c>
      <c r="J190" s="98" t="b">
        <v>0</v>
      </c>
      <c r="K190" s="98" t="b">
        <v>0</v>
      </c>
      <c r="L190" s="98" t="b">
        <v>0</v>
      </c>
    </row>
    <row r="191" spans="1:12" ht="15">
      <c r="A191" s="98" t="s">
        <v>3677</v>
      </c>
      <c r="B191" s="98" t="s">
        <v>3630</v>
      </c>
      <c r="C191" s="98">
        <v>4</v>
      </c>
      <c r="D191" s="122">
        <v>0.0016105110202794658</v>
      </c>
      <c r="E191" s="122">
        <v>2.9266510770888887</v>
      </c>
      <c r="F191" s="98" t="s">
        <v>3940</v>
      </c>
      <c r="G191" s="98" t="b">
        <v>0</v>
      </c>
      <c r="H191" s="98" t="b">
        <v>0</v>
      </c>
      <c r="I191" s="98" t="b">
        <v>0</v>
      </c>
      <c r="J191" s="98" t="b">
        <v>0</v>
      </c>
      <c r="K191" s="98" t="b">
        <v>0</v>
      </c>
      <c r="L191" s="98" t="b">
        <v>0</v>
      </c>
    </row>
    <row r="192" spans="1:12" ht="15">
      <c r="A192" s="98" t="s">
        <v>3630</v>
      </c>
      <c r="B192" s="98" t="s">
        <v>3079</v>
      </c>
      <c r="C192" s="98">
        <v>4</v>
      </c>
      <c r="D192" s="122">
        <v>0.0016105110202794658</v>
      </c>
      <c r="E192" s="122">
        <v>2.6256210814249075</v>
      </c>
      <c r="F192" s="98" t="s">
        <v>3940</v>
      </c>
      <c r="G192" s="98" t="b">
        <v>0</v>
      </c>
      <c r="H192" s="98" t="b">
        <v>0</v>
      </c>
      <c r="I192" s="98" t="b">
        <v>0</v>
      </c>
      <c r="J192" s="98" t="b">
        <v>0</v>
      </c>
      <c r="K192" s="98" t="b">
        <v>0</v>
      </c>
      <c r="L192" s="98" t="b">
        <v>0</v>
      </c>
    </row>
    <row r="193" spans="1:12" ht="15">
      <c r="A193" s="98" t="s">
        <v>3079</v>
      </c>
      <c r="B193" s="98" t="s">
        <v>3678</v>
      </c>
      <c r="C193" s="98">
        <v>4</v>
      </c>
      <c r="D193" s="122">
        <v>0.0016105110202794658</v>
      </c>
      <c r="E193" s="122">
        <v>2.722531094432964</v>
      </c>
      <c r="F193" s="98" t="s">
        <v>3940</v>
      </c>
      <c r="G193" s="98" t="b">
        <v>0</v>
      </c>
      <c r="H193" s="98" t="b">
        <v>0</v>
      </c>
      <c r="I193" s="98" t="b">
        <v>0</v>
      </c>
      <c r="J193" s="98" t="b">
        <v>0</v>
      </c>
      <c r="K193" s="98" t="b">
        <v>0</v>
      </c>
      <c r="L193" s="98" t="b">
        <v>0</v>
      </c>
    </row>
    <row r="194" spans="1:12" ht="15">
      <c r="A194" s="98" t="s">
        <v>3678</v>
      </c>
      <c r="B194" s="98" t="s">
        <v>3679</v>
      </c>
      <c r="C194" s="98">
        <v>4</v>
      </c>
      <c r="D194" s="122">
        <v>0.0016105110202794658</v>
      </c>
      <c r="E194" s="122">
        <v>3.0235610900969454</v>
      </c>
      <c r="F194" s="98" t="s">
        <v>3940</v>
      </c>
      <c r="G194" s="98" t="b">
        <v>0</v>
      </c>
      <c r="H194" s="98" t="b">
        <v>0</v>
      </c>
      <c r="I194" s="98" t="b">
        <v>0</v>
      </c>
      <c r="J194" s="98" t="b">
        <v>0</v>
      </c>
      <c r="K194" s="98" t="b">
        <v>0</v>
      </c>
      <c r="L194" s="98" t="b">
        <v>0</v>
      </c>
    </row>
    <row r="195" spans="1:12" ht="15">
      <c r="A195" s="98" t="s">
        <v>3679</v>
      </c>
      <c r="B195" s="98" t="s">
        <v>3680</v>
      </c>
      <c r="C195" s="98">
        <v>4</v>
      </c>
      <c r="D195" s="122">
        <v>0.0016105110202794658</v>
      </c>
      <c r="E195" s="122">
        <v>3.0235610900969454</v>
      </c>
      <c r="F195" s="98" t="s">
        <v>3940</v>
      </c>
      <c r="G195" s="98" t="b">
        <v>0</v>
      </c>
      <c r="H195" s="98" t="b">
        <v>0</v>
      </c>
      <c r="I195" s="98" t="b">
        <v>0</v>
      </c>
      <c r="J195" s="98" t="b">
        <v>0</v>
      </c>
      <c r="K195" s="98" t="b">
        <v>0</v>
      </c>
      <c r="L195" s="98" t="b">
        <v>0</v>
      </c>
    </row>
    <row r="196" spans="1:12" ht="15">
      <c r="A196" s="98" t="s">
        <v>3680</v>
      </c>
      <c r="B196" s="98" t="s">
        <v>3074</v>
      </c>
      <c r="C196" s="98">
        <v>4</v>
      </c>
      <c r="D196" s="122">
        <v>0.0016105110202794658</v>
      </c>
      <c r="E196" s="122">
        <v>2.722531094432964</v>
      </c>
      <c r="F196" s="98" t="s">
        <v>3940</v>
      </c>
      <c r="G196" s="98" t="b">
        <v>0</v>
      </c>
      <c r="H196" s="98" t="b">
        <v>0</v>
      </c>
      <c r="I196" s="98" t="b">
        <v>0</v>
      </c>
      <c r="J196" s="98" t="b">
        <v>0</v>
      </c>
      <c r="K196" s="98" t="b">
        <v>0</v>
      </c>
      <c r="L196" s="98" t="b">
        <v>0</v>
      </c>
    </row>
    <row r="197" spans="1:12" ht="15">
      <c r="A197" s="98" t="s">
        <v>3074</v>
      </c>
      <c r="B197" s="98" t="s">
        <v>3631</v>
      </c>
      <c r="C197" s="98">
        <v>4</v>
      </c>
      <c r="D197" s="122">
        <v>0.0016105110202794658</v>
      </c>
      <c r="E197" s="122">
        <v>2.6256210814249075</v>
      </c>
      <c r="F197" s="98" t="s">
        <v>3940</v>
      </c>
      <c r="G197" s="98" t="b">
        <v>0</v>
      </c>
      <c r="H197" s="98" t="b">
        <v>0</v>
      </c>
      <c r="I197" s="98" t="b">
        <v>0</v>
      </c>
      <c r="J197" s="98" t="b">
        <v>0</v>
      </c>
      <c r="K197" s="98" t="b">
        <v>0</v>
      </c>
      <c r="L197" s="98" t="b">
        <v>0</v>
      </c>
    </row>
    <row r="198" spans="1:12" ht="15">
      <c r="A198" s="98" t="s">
        <v>3631</v>
      </c>
      <c r="B198" s="98" t="s">
        <v>3077</v>
      </c>
      <c r="C198" s="98">
        <v>4</v>
      </c>
      <c r="D198" s="122">
        <v>0.0016105110202794658</v>
      </c>
      <c r="E198" s="122">
        <v>2.750559818033208</v>
      </c>
      <c r="F198" s="98" t="s">
        <v>3940</v>
      </c>
      <c r="G198" s="98" t="b">
        <v>0</v>
      </c>
      <c r="H198" s="98" t="b">
        <v>0</v>
      </c>
      <c r="I198" s="98" t="b">
        <v>0</v>
      </c>
      <c r="J198" s="98" t="b">
        <v>0</v>
      </c>
      <c r="K198" s="98" t="b">
        <v>0</v>
      </c>
      <c r="L198" s="98" t="b">
        <v>0</v>
      </c>
    </row>
    <row r="199" spans="1:12" ht="15">
      <c r="A199" s="98" t="s">
        <v>3077</v>
      </c>
      <c r="B199" s="98" t="s">
        <v>3548</v>
      </c>
      <c r="C199" s="98">
        <v>4</v>
      </c>
      <c r="D199" s="122">
        <v>0.0016105110202794658</v>
      </c>
      <c r="E199" s="122">
        <v>2.1707762214163973</v>
      </c>
      <c r="F199" s="98" t="s">
        <v>3940</v>
      </c>
      <c r="G199" s="98" t="b">
        <v>0</v>
      </c>
      <c r="H199" s="98" t="b">
        <v>0</v>
      </c>
      <c r="I199" s="98" t="b">
        <v>0</v>
      </c>
      <c r="J199" s="98" t="b">
        <v>0</v>
      </c>
      <c r="K199" s="98" t="b">
        <v>0</v>
      </c>
      <c r="L199" s="98" t="b">
        <v>0</v>
      </c>
    </row>
    <row r="200" spans="1:12" ht="15">
      <c r="A200" s="98" t="s">
        <v>3548</v>
      </c>
      <c r="B200" s="98" t="s">
        <v>3681</v>
      </c>
      <c r="C200" s="98">
        <v>4</v>
      </c>
      <c r="D200" s="122">
        <v>0.0016105110202794658</v>
      </c>
      <c r="E200" s="122">
        <v>2.3468674804720786</v>
      </c>
      <c r="F200" s="98" t="s">
        <v>3940</v>
      </c>
      <c r="G200" s="98" t="b">
        <v>0</v>
      </c>
      <c r="H200" s="98" t="b">
        <v>0</v>
      </c>
      <c r="I200" s="98" t="b">
        <v>0</v>
      </c>
      <c r="J200" s="98" t="b">
        <v>0</v>
      </c>
      <c r="K200" s="98" t="b">
        <v>0</v>
      </c>
      <c r="L200" s="98" t="b">
        <v>0</v>
      </c>
    </row>
    <row r="201" spans="1:12" ht="15">
      <c r="A201" s="98" t="s">
        <v>3681</v>
      </c>
      <c r="B201" s="98" t="s">
        <v>3682</v>
      </c>
      <c r="C201" s="98">
        <v>4</v>
      </c>
      <c r="D201" s="122">
        <v>0.0016105110202794658</v>
      </c>
      <c r="E201" s="122">
        <v>3.0235610900969454</v>
      </c>
      <c r="F201" s="98" t="s">
        <v>3940</v>
      </c>
      <c r="G201" s="98" t="b">
        <v>0</v>
      </c>
      <c r="H201" s="98" t="b">
        <v>0</v>
      </c>
      <c r="I201" s="98" t="b">
        <v>0</v>
      </c>
      <c r="J201" s="98" t="b">
        <v>0</v>
      </c>
      <c r="K201" s="98" t="b">
        <v>0</v>
      </c>
      <c r="L201" s="98" t="b">
        <v>0</v>
      </c>
    </row>
    <row r="202" spans="1:12" ht="15">
      <c r="A202" s="98" t="s">
        <v>3682</v>
      </c>
      <c r="B202" s="98" t="s">
        <v>3075</v>
      </c>
      <c r="C202" s="98">
        <v>4</v>
      </c>
      <c r="D202" s="122">
        <v>0.0016105110202794658</v>
      </c>
      <c r="E202" s="122">
        <v>2.2454098397133015</v>
      </c>
      <c r="F202" s="98" t="s">
        <v>3940</v>
      </c>
      <c r="G202" s="98" t="b">
        <v>0</v>
      </c>
      <c r="H202" s="98" t="b">
        <v>0</v>
      </c>
      <c r="I202" s="98" t="b">
        <v>0</v>
      </c>
      <c r="J202" s="98" t="b">
        <v>0</v>
      </c>
      <c r="K202" s="98" t="b">
        <v>0</v>
      </c>
      <c r="L202" s="98" t="b">
        <v>0</v>
      </c>
    </row>
    <row r="203" spans="1:12" ht="15">
      <c r="A203" s="98" t="s">
        <v>3038</v>
      </c>
      <c r="B203" s="98" t="s">
        <v>3116</v>
      </c>
      <c r="C203" s="98">
        <v>4</v>
      </c>
      <c r="D203" s="122">
        <v>0.0016105110202794658</v>
      </c>
      <c r="E203" s="122">
        <v>0.8972672994036792</v>
      </c>
      <c r="F203" s="98" t="s">
        <v>3940</v>
      </c>
      <c r="G203" s="98" t="b">
        <v>0</v>
      </c>
      <c r="H203" s="98" t="b">
        <v>0</v>
      </c>
      <c r="I203" s="98" t="b">
        <v>0</v>
      </c>
      <c r="J203" s="98" t="b">
        <v>0</v>
      </c>
      <c r="K203" s="98" t="b">
        <v>0</v>
      </c>
      <c r="L203" s="98" t="b">
        <v>0</v>
      </c>
    </row>
    <row r="204" spans="1:12" ht="15">
      <c r="A204" s="98" t="s">
        <v>3116</v>
      </c>
      <c r="B204" s="98" t="s">
        <v>3683</v>
      </c>
      <c r="C204" s="98">
        <v>4</v>
      </c>
      <c r="D204" s="122">
        <v>0.0016105110202794658</v>
      </c>
      <c r="E204" s="122">
        <v>2.3245910857609267</v>
      </c>
      <c r="F204" s="98" t="s">
        <v>3940</v>
      </c>
      <c r="G204" s="98" t="b">
        <v>0</v>
      </c>
      <c r="H204" s="98" t="b">
        <v>0</v>
      </c>
      <c r="I204" s="98" t="b">
        <v>0</v>
      </c>
      <c r="J204" s="98" t="b">
        <v>0</v>
      </c>
      <c r="K204" s="98" t="b">
        <v>0</v>
      </c>
      <c r="L204" s="98" t="b">
        <v>0</v>
      </c>
    </row>
    <row r="205" spans="1:12" ht="15">
      <c r="A205" s="98" t="s">
        <v>3683</v>
      </c>
      <c r="B205" s="98" t="s">
        <v>3684</v>
      </c>
      <c r="C205" s="98">
        <v>4</v>
      </c>
      <c r="D205" s="122">
        <v>0.0016105110202794658</v>
      </c>
      <c r="E205" s="122">
        <v>3.0235610900969454</v>
      </c>
      <c r="F205" s="98" t="s">
        <v>3940</v>
      </c>
      <c r="G205" s="98" t="b">
        <v>0</v>
      </c>
      <c r="H205" s="98" t="b">
        <v>0</v>
      </c>
      <c r="I205" s="98" t="b">
        <v>0</v>
      </c>
      <c r="J205" s="98" t="b">
        <v>0</v>
      </c>
      <c r="K205" s="98" t="b">
        <v>0</v>
      </c>
      <c r="L205" s="98" t="b">
        <v>0</v>
      </c>
    </row>
    <row r="206" spans="1:12" ht="15">
      <c r="A206" s="98" t="s">
        <v>3684</v>
      </c>
      <c r="B206" s="98" t="s">
        <v>3587</v>
      </c>
      <c r="C206" s="98">
        <v>4</v>
      </c>
      <c r="D206" s="122">
        <v>0.0016105110202794658</v>
      </c>
      <c r="E206" s="122">
        <v>2.5842283962666825</v>
      </c>
      <c r="F206" s="98" t="s">
        <v>3940</v>
      </c>
      <c r="G206" s="98" t="b">
        <v>0</v>
      </c>
      <c r="H206" s="98" t="b">
        <v>0</v>
      </c>
      <c r="I206" s="98" t="b">
        <v>0</v>
      </c>
      <c r="J206" s="98" t="b">
        <v>0</v>
      </c>
      <c r="K206" s="98" t="b">
        <v>0</v>
      </c>
      <c r="L206" s="98" t="b">
        <v>0</v>
      </c>
    </row>
    <row r="207" spans="1:12" ht="15">
      <c r="A207" s="98" t="s">
        <v>3587</v>
      </c>
      <c r="B207" s="98" t="s">
        <v>3685</v>
      </c>
      <c r="C207" s="98">
        <v>4</v>
      </c>
      <c r="D207" s="122">
        <v>0.0016105110202794658</v>
      </c>
      <c r="E207" s="122">
        <v>2.5842283962666825</v>
      </c>
      <c r="F207" s="98" t="s">
        <v>3940</v>
      </c>
      <c r="G207" s="98" t="b">
        <v>0</v>
      </c>
      <c r="H207" s="98" t="b">
        <v>0</v>
      </c>
      <c r="I207" s="98" t="b">
        <v>0</v>
      </c>
      <c r="J207" s="98" t="b">
        <v>0</v>
      </c>
      <c r="K207" s="98" t="b">
        <v>0</v>
      </c>
      <c r="L207" s="98" t="b">
        <v>0</v>
      </c>
    </row>
    <row r="208" spans="1:12" ht="15">
      <c r="A208" s="98" t="s">
        <v>3115</v>
      </c>
      <c r="B208" s="98" t="s">
        <v>3038</v>
      </c>
      <c r="C208" s="98">
        <v>4</v>
      </c>
      <c r="D208" s="122">
        <v>0.0016105110202794658</v>
      </c>
      <c r="E208" s="122">
        <v>0.5895913507683644</v>
      </c>
      <c r="F208" s="98" t="s">
        <v>3940</v>
      </c>
      <c r="G208" s="98" t="b">
        <v>0</v>
      </c>
      <c r="H208" s="98" t="b">
        <v>0</v>
      </c>
      <c r="I208" s="98" t="b">
        <v>0</v>
      </c>
      <c r="J208" s="98" t="b">
        <v>0</v>
      </c>
      <c r="K208" s="98" t="b">
        <v>0</v>
      </c>
      <c r="L208" s="98" t="b">
        <v>0</v>
      </c>
    </row>
    <row r="209" spans="1:12" ht="15">
      <c r="A209" s="98" t="s">
        <v>3118</v>
      </c>
      <c r="B209" s="98" t="s">
        <v>3064</v>
      </c>
      <c r="C209" s="98">
        <v>4</v>
      </c>
      <c r="D209" s="122">
        <v>0.0016105110202794658</v>
      </c>
      <c r="E209" s="122">
        <v>0.8958490283166214</v>
      </c>
      <c r="F209" s="98" t="s">
        <v>3940</v>
      </c>
      <c r="G209" s="98" t="b">
        <v>0</v>
      </c>
      <c r="H209" s="98" t="b">
        <v>0</v>
      </c>
      <c r="I209" s="98" t="b">
        <v>0</v>
      </c>
      <c r="J209" s="98" t="b">
        <v>0</v>
      </c>
      <c r="K209" s="98" t="b">
        <v>0</v>
      </c>
      <c r="L209" s="98" t="b">
        <v>0</v>
      </c>
    </row>
    <row r="210" spans="1:12" ht="15">
      <c r="A210" s="98" t="s">
        <v>375</v>
      </c>
      <c r="B210" s="98" t="s">
        <v>374</v>
      </c>
      <c r="C210" s="98">
        <v>4</v>
      </c>
      <c r="D210" s="122">
        <v>0.0016105110202794658</v>
      </c>
      <c r="E210" s="122">
        <v>3.0235610900969454</v>
      </c>
      <c r="F210" s="98" t="s">
        <v>3940</v>
      </c>
      <c r="G210" s="98" t="b">
        <v>0</v>
      </c>
      <c r="H210" s="98" t="b">
        <v>0</v>
      </c>
      <c r="I210" s="98" t="b">
        <v>0</v>
      </c>
      <c r="J210" s="98" t="b">
        <v>0</v>
      </c>
      <c r="K210" s="98" t="b">
        <v>0</v>
      </c>
      <c r="L210" s="98" t="b">
        <v>0</v>
      </c>
    </row>
    <row r="211" spans="1:12" ht="15">
      <c r="A211" s="98" t="s">
        <v>3593</v>
      </c>
      <c r="B211" s="98" t="s">
        <v>3693</v>
      </c>
      <c r="C211" s="98">
        <v>3</v>
      </c>
      <c r="D211" s="122">
        <v>0.0012922443297661828</v>
      </c>
      <c r="E211" s="122">
        <v>2.780523041410651</v>
      </c>
      <c r="F211" s="98" t="s">
        <v>3940</v>
      </c>
      <c r="G211" s="98" t="b">
        <v>0</v>
      </c>
      <c r="H211" s="98" t="b">
        <v>0</v>
      </c>
      <c r="I211" s="98" t="b">
        <v>0</v>
      </c>
      <c r="J211" s="98" t="b">
        <v>0</v>
      </c>
      <c r="K211" s="98" t="b">
        <v>0</v>
      </c>
      <c r="L211" s="98" t="b">
        <v>0</v>
      </c>
    </row>
    <row r="212" spans="1:12" ht="15">
      <c r="A212" s="98" t="s">
        <v>3693</v>
      </c>
      <c r="B212" s="98" t="s">
        <v>3694</v>
      </c>
      <c r="C212" s="98">
        <v>3</v>
      </c>
      <c r="D212" s="122">
        <v>0.0012922443297661828</v>
      </c>
      <c r="E212" s="122">
        <v>3.1484998267052453</v>
      </c>
      <c r="F212" s="98" t="s">
        <v>3940</v>
      </c>
      <c r="G212" s="98" t="b">
        <v>0</v>
      </c>
      <c r="H212" s="98" t="b">
        <v>0</v>
      </c>
      <c r="I212" s="98" t="b">
        <v>0</v>
      </c>
      <c r="J212" s="98" t="b">
        <v>0</v>
      </c>
      <c r="K212" s="98" t="b">
        <v>0</v>
      </c>
      <c r="L212" s="98" t="b">
        <v>0</v>
      </c>
    </row>
    <row r="213" spans="1:12" ht="15">
      <c r="A213" s="98" t="s">
        <v>3694</v>
      </c>
      <c r="B213" s="98" t="s">
        <v>3695</v>
      </c>
      <c r="C213" s="98">
        <v>3</v>
      </c>
      <c r="D213" s="122">
        <v>0.0012922443297661828</v>
      </c>
      <c r="E213" s="122">
        <v>3.1484998267052453</v>
      </c>
      <c r="F213" s="98" t="s">
        <v>3940</v>
      </c>
      <c r="G213" s="98" t="b">
        <v>0</v>
      </c>
      <c r="H213" s="98" t="b">
        <v>0</v>
      </c>
      <c r="I213" s="98" t="b">
        <v>0</v>
      </c>
      <c r="J213" s="98" t="b">
        <v>0</v>
      </c>
      <c r="K213" s="98" t="b">
        <v>0</v>
      </c>
      <c r="L213" s="98" t="b">
        <v>0</v>
      </c>
    </row>
    <row r="214" spans="1:12" ht="15">
      <c r="A214" s="98" t="s">
        <v>3695</v>
      </c>
      <c r="B214" s="98" t="s">
        <v>3696</v>
      </c>
      <c r="C214" s="98">
        <v>3</v>
      </c>
      <c r="D214" s="122">
        <v>0.0012922443297661828</v>
      </c>
      <c r="E214" s="122">
        <v>3.1484998267052453</v>
      </c>
      <c r="F214" s="98" t="s">
        <v>3940</v>
      </c>
      <c r="G214" s="98" t="b">
        <v>0</v>
      </c>
      <c r="H214" s="98" t="b">
        <v>0</v>
      </c>
      <c r="I214" s="98" t="b">
        <v>0</v>
      </c>
      <c r="J214" s="98" t="b">
        <v>0</v>
      </c>
      <c r="K214" s="98" t="b">
        <v>0</v>
      </c>
      <c r="L214" s="98" t="b">
        <v>0</v>
      </c>
    </row>
    <row r="215" spans="1:12" ht="15">
      <c r="A215" s="98" t="s">
        <v>3696</v>
      </c>
      <c r="B215" s="98" t="s">
        <v>3697</v>
      </c>
      <c r="C215" s="98">
        <v>3</v>
      </c>
      <c r="D215" s="122">
        <v>0.0012922443297661828</v>
      </c>
      <c r="E215" s="122">
        <v>3.1484998267052453</v>
      </c>
      <c r="F215" s="98" t="s">
        <v>3940</v>
      </c>
      <c r="G215" s="98" t="b">
        <v>0</v>
      </c>
      <c r="H215" s="98" t="b">
        <v>0</v>
      </c>
      <c r="I215" s="98" t="b">
        <v>0</v>
      </c>
      <c r="J215" s="98" t="b">
        <v>0</v>
      </c>
      <c r="K215" s="98" t="b">
        <v>0</v>
      </c>
      <c r="L215" s="98" t="b">
        <v>0</v>
      </c>
    </row>
    <row r="216" spans="1:12" ht="15">
      <c r="A216" s="98" t="s">
        <v>3697</v>
      </c>
      <c r="B216" s="98" t="s">
        <v>3698</v>
      </c>
      <c r="C216" s="98">
        <v>3</v>
      </c>
      <c r="D216" s="122">
        <v>0.0012922443297661828</v>
      </c>
      <c r="E216" s="122">
        <v>3.1484998267052453</v>
      </c>
      <c r="F216" s="98" t="s">
        <v>3940</v>
      </c>
      <c r="G216" s="98" t="b">
        <v>0</v>
      </c>
      <c r="H216" s="98" t="b">
        <v>0</v>
      </c>
      <c r="I216" s="98" t="b">
        <v>0</v>
      </c>
      <c r="J216" s="98" t="b">
        <v>0</v>
      </c>
      <c r="K216" s="98" t="b">
        <v>0</v>
      </c>
      <c r="L216" s="98" t="b">
        <v>0</v>
      </c>
    </row>
    <row r="217" spans="1:12" ht="15">
      <c r="A217" s="98" t="s">
        <v>3596</v>
      </c>
      <c r="B217" s="98" t="s">
        <v>3699</v>
      </c>
      <c r="C217" s="98">
        <v>3</v>
      </c>
      <c r="D217" s="122">
        <v>0.0012922443297661828</v>
      </c>
      <c r="E217" s="122">
        <v>2.780523041410651</v>
      </c>
      <c r="F217" s="98" t="s">
        <v>3940</v>
      </c>
      <c r="G217" s="98" t="b">
        <v>0</v>
      </c>
      <c r="H217" s="98" t="b">
        <v>0</v>
      </c>
      <c r="I217" s="98" t="b">
        <v>0</v>
      </c>
      <c r="J217" s="98" t="b">
        <v>0</v>
      </c>
      <c r="K217" s="98" t="b">
        <v>0</v>
      </c>
      <c r="L217" s="98" t="b">
        <v>0</v>
      </c>
    </row>
    <row r="218" spans="1:12" ht="15">
      <c r="A218" s="98" t="s">
        <v>3699</v>
      </c>
      <c r="B218" s="98" t="s">
        <v>3700</v>
      </c>
      <c r="C218" s="98">
        <v>3</v>
      </c>
      <c r="D218" s="122">
        <v>0.0012922443297661828</v>
      </c>
      <c r="E218" s="122">
        <v>3.1484998267052453</v>
      </c>
      <c r="F218" s="98" t="s">
        <v>3940</v>
      </c>
      <c r="G218" s="98" t="b">
        <v>0</v>
      </c>
      <c r="H218" s="98" t="b">
        <v>0</v>
      </c>
      <c r="I218" s="98" t="b">
        <v>0</v>
      </c>
      <c r="J218" s="98" t="b">
        <v>0</v>
      </c>
      <c r="K218" s="98" t="b">
        <v>0</v>
      </c>
      <c r="L218" s="98" t="b">
        <v>0</v>
      </c>
    </row>
    <row r="219" spans="1:12" ht="15">
      <c r="A219" s="98" t="s">
        <v>3700</v>
      </c>
      <c r="B219" s="98" t="s">
        <v>3701</v>
      </c>
      <c r="C219" s="98">
        <v>3</v>
      </c>
      <c r="D219" s="122">
        <v>0.0012922443297661828</v>
      </c>
      <c r="E219" s="122">
        <v>3.1484998267052453</v>
      </c>
      <c r="F219" s="98" t="s">
        <v>3940</v>
      </c>
      <c r="G219" s="98" t="b">
        <v>0</v>
      </c>
      <c r="H219" s="98" t="b">
        <v>0</v>
      </c>
      <c r="I219" s="98" t="b">
        <v>0</v>
      </c>
      <c r="J219" s="98" t="b">
        <v>0</v>
      </c>
      <c r="K219" s="98" t="b">
        <v>0</v>
      </c>
      <c r="L219" s="98" t="b">
        <v>0</v>
      </c>
    </row>
    <row r="220" spans="1:12" ht="15">
      <c r="A220" s="98" t="s">
        <v>3701</v>
      </c>
      <c r="B220" s="98" t="s">
        <v>3702</v>
      </c>
      <c r="C220" s="98">
        <v>3</v>
      </c>
      <c r="D220" s="122">
        <v>0.0012922443297661828</v>
      </c>
      <c r="E220" s="122">
        <v>3.1484998267052453</v>
      </c>
      <c r="F220" s="98" t="s">
        <v>3940</v>
      </c>
      <c r="G220" s="98" t="b">
        <v>0</v>
      </c>
      <c r="H220" s="98" t="b">
        <v>0</v>
      </c>
      <c r="I220" s="98" t="b">
        <v>0</v>
      </c>
      <c r="J220" s="98" t="b">
        <v>0</v>
      </c>
      <c r="K220" s="98" t="b">
        <v>0</v>
      </c>
      <c r="L220" s="98" t="b">
        <v>0</v>
      </c>
    </row>
    <row r="221" spans="1:12" ht="15">
      <c r="A221" s="98" t="s">
        <v>3702</v>
      </c>
      <c r="B221" s="98" t="s">
        <v>3703</v>
      </c>
      <c r="C221" s="98">
        <v>3</v>
      </c>
      <c r="D221" s="122">
        <v>0.0012922443297661828</v>
      </c>
      <c r="E221" s="122">
        <v>3.1484998267052453</v>
      </c>
      <c r="F221" s="98" t="s">
        <v>3940</v>
      </c>
      <c r="G221" s="98" t="b">
        <v>0</v>
      </c>
      <c r="H221" s="98" t="b">
        <v>0</v>
      </c>
      <c r="I221" s="98" t="b">
        <v>0</v>
      </c>
      <c r="J221" s="98" t="b">
        <v>0</v>
      </c>
      <c r="K221" s="98" t="b">
        <v>0</v>
      </c>
      <c r="L221" s="98" t="b">
        <v>0</v>
      </c>
    </row>
    <row r="222" spans="1:12" ht="15">
      <c r="A222" s="98" t="s">
        <v>3704</v>
      </c>
      <c r="B222" s="98" t="s">
        <v>3705</v>
      </c>
      <c r="C222" s="98">
        <v>3</v>
      </c>
      <c r="D222" s="122">
        <v>0.0012922443297661828</v>
      </c>
      <c r="E222" s="122">
        <v>3.1484998267052453</v>
      </c>
      <c r="F222" s="98" t="s">
        <v>3940</v>
      </c>
      <c r="G222" s="98" t="b">
        <v>0</v>
      </c>
      <c r="H222" s="98" t="b">
        <v>0</v>
      </c>
      <c r="I222" s="98" t="b">
        <v>0</v>
      </c>
      <c r="J222" s="98" t="b">
        <v>0</v>
      </c>
      <c r="K222" s="98" t="b">
        <v>0</v>
      </c>
      <c r="L222" s="98" t="b">
        <v>0</v>
      </c>
    </row>
    <row r="223" spans="1:12" ht="15">
      <c r="A223" s="98" t="s">
        <v>3705</v>
      </c>
      <c r="B223" s="98" t="s">
        <v>3661</v>
      </c>
      <c r="C223" s="98">
        <v>3</v>
      </c>
      <c r="D223" s="122">
        <v>0.0012922443297661828</v>
      </c>
      <c r="E223" s="122">
        <v>3.0235610900969454</v>
      </c>
      <c r="F223" s="98" t="s">
        <v>3940</v>
      </c>
      <c r="G223" s="98" t="b">
        <v>0</v>
      </c>
      <c r="H223" s="98" t="b">
        <v>0</v>
      </c>
      <c r="I223" s="98" t="b">
        <v>0</v>
      </c>
      <c r="J223" s="98" t="b">
        <v>0</v>
      </c>
      <c r="K223" s="98" t="b">
        <v>0</v>
      </c>
      <c r="L223" s="98" t="b">
        <v>0</v>
      </c>
    </row>
    <row r="224" spans="1:12" ht="15">
      <c r="A224" s="98" t="s">
        <v>3661</v>
      </c>
      <c r="B224" s="98" t="s">
        <v>3706</v>
      </c>
      <c r="C224" s="98">
        <v>3</v>
      </c>
      <c r="D224" s="122">
        <v>0.0012922443297661828</v>
      </c>
      <c r="E224" s="122">
        <v>3.0235610900969454</v>
      </c>
      <c r="F224" s="98" t="s">
        <v>3940</v>
      </c>
      <c r="G224" s="98" t="b">
        <v>0</v>
      </c>
      <c r="H224" s="98" t="b">
        <v>0</v>
      </c>
      <c r="I224" s="98" t="b">
        <v>0</v>
      </c>
      <c r="J224" s="98" t="b">
        <v>0</v>
      </c>
      <c r="K224" s="98" t="b">
        <v>0</v>
      </c>
      <c r="L224" s="98" t="b">
        <v>0</v>
      </c>
    </row>
    <row r="225" spans="1:12" ht="15">
      <c r="A225" s="98" t="s">
        <v>3706</v>
      </c>
      <c r="B225" s="98" t="s">
        <v>3707</v>
      </c>
      <c r="C225" s="98">
        <v>3</v>
      </c>
      <c r="D225" s="122">
        <v>0.0012922443297661828</v>
      </c>
      <c r="E225" s="122">
        <v>3.1484998267052453</v>
      </c>
      <c r="F225" s="98" t="s">
        <v>3940</v>
      </c>
      <c r="G225" s="98" t="b">
        <v>0</v>
      </c>
      <c r="H225" s="98" t="b">
        <v>0</v>
      </c>
      <c r="I225" s="98" t="b">
        <v>0</v>
      </c>
      <c r="J225" s="98" t="b">
        <v>0</v>
      </c>
      <c r="K225" s="98" t="b">
        <v>0</v>
      </c>
      <c r="L225" s="98" t="b">
        <v>0</v>
      </c>
    </row>
    <row r="226" spans="1:12" ht="15">
      <c r="A226" s="98" t="s">
        <v>3707</v>
      </c>
      <c r="B226" s="98" t="s">
        <v>3594</v>
      </c>
      <c r="C226" s="98">
        <v>3</v>
      </c>
      <c r="D226" s="122">
        <v>0.0012922443297661828</v>
      </c>
      <c r="E226" s="122">
        <v>2.780523041410651</v>
      </c>
      <c r="F226" s="98" t="s">
        <v>3940</v>
      </c>
      <c r="G226" s="98" t="b">
        <v>0</v>
      </c>
      <c r="H226" s="98" t="b">
        <v>0</v>
      </c>
      <c r="I226" s="98" t="b">
        <v>0</v>
      </c>
      <c r="J226" s="98" t="b">
        <v>0</v>
      </c>
      <c r="K226" s="98" t="b">
        <v>0</v>
      </c>
      <c r="L226" s="98" t="b">
        <v>0</v>
      </c>
    </row>
    <row r="227" spans="1:12" ht="15">
      <c r="A227" s="98" t="s">
        <v>3594</v>
      </c>
      <c r="B227" s="98" t="s">
        <v>3708</v>
      </c>
      <c r="C227" s="98">
        <v>3</v>
      </c>
      <c r="D227" s="122">
        <v>0.0012922443297661828</v>
      </c>
      <c r="E227" s="122">
        <v>2.780523041410651</v>
      </c>
      <c r="F227" s="98" t="s">
        <v>3940</v>
      </c>
      <c r="G227" s="98" t="b">
        <v>0</v>
      </c>
      <c r="H227" s="98" t="b">
        <v>0</v>
      </c>
      <c r="I227" s="98" t="b">
        <v>0</v>
      </c>
      <c r="J227" s="98" t="b">
        <v>0</v>
      </c>
      <c r="K227" s="98" t="b">
        <v>0</v>
      </c>
      <c r="L227" s="98" t="b">
        <v>0</v>
      </c>
    </row>
    <row r="228" spans="1:12" ht="15">
      <c r="A228" s="98" t="s">
        <v>3708</v>
      </c>
      <c r="B228" s="98" t="s">
        <v>3595</v>
      </c>
      <c r="C228" s="98">
        <v>3</v>
      </c>
      <c r="D228" s="122">
        <v>0.0012922443297661828</v>
      </c>
      <c r="E228" s="122">
        <v>2.780523041410651</v>
      </c>
      <c r="F228" s="98" t="s">
        <v>3940</v>
      </c>
      <c r="G228" s="98" t="b">
        <v>0</v>
      </c>
      <c r="H228" s="98" t="b">
        <v>0</v>
      </c>
      <c r="I228" s="98" t="b">
        <v>0</v>
      </c>
      <c r="J228" s="98" t="b">
        <v>0</v>
      </c>
      <c r="K228" s="98" t="b">
        <v>0</v>
      </c>
      <c r="L228" s="98" t="b">
        <v>0</v>
      </c>
    </row>
    <row r="229" spans="1:12" ht="15">
      <c r="A229" s="98" t="s">
        <v>3595</v>
      </c>
      <c r="B229" s="98" t="s">
        <v>3709</v>
      </c>
      <c r="C229" s="98">
        <v>3</v>
      </c>
      <c r="D229" s="122">
        <v>0.0012922443297661828</v>
      </c>
      <c r="E229" s="122">
        <v>2.780523041410651</v>
      </c>
      <c r="F229" s="98" t="s">
        <v>3940</v>
      </c>
      <c r="G229" s="98" t="b">
        <v>0</v>
      </c>
      <c r="H229" s="98" t="b">
        <v>0</v>
      </c>
      <c r="I229" s="98" t="b">
        <v>0</v>
      </c>
      <c r="J229" s="98" t="b">
        <v>0</v>
      </c>
      <c r="K229" s="98" t="b">
        <v>0</v>
      </c>
      <c r="L229" s="98" t="b">
        <v>0</v>
      </c>
    </row>
    <row r="230" spans="1:12" ht="15">
      <c r="A230" s="98" t="s">
        <v>3709</v>
      </c>
      <c r="B230" s="98" t="s">
        <v>3662</v>
      </c>
      <c r="C230" s="98">
        <v>3</v>
      </c>
      <c r="D230" s="122">
        <v>0.0012922443297661828</v>
      </c>
      <c r="E230" s="122">
        <v>3.0235610900969454</v>
      </c>
      <c r="F230" s="98" t="s">
        <v>3940</v>
      </c>
      <c r="G230" s="98" t="b">
        <v>0</v>
      </c>
      <c r="H230" s="98" t="b">
        <v>0</v>
      </c>
      <c r="I230" s="98" t="b">
        <v>0</v>
      </c>
      <c r="J230" s="98" t="b">
        <v>0</v>
      </c>
      <c r="K230" s="98" t="b">
        <v>0</v>
      </c>
      <c r="L230" s="98" t="b">
        <v>0</v>
      </c>
    </row>
    <row r="231" spans="1:12" ht="15">
      <c r="A231" s="98" t="s">
        <v>3662</v>
      </c>
      <c r="B231" s="98" t="s">
        <v>3710</v>
      </c>
      <c r="C231" s="98">
        <v>3</v>
      </c>
      <c r="D231" s="122">
        <v>0.0012922443297661828</v>
      </c>
      <c r="E231" s="122">
        <v>3.0235610900969454</v>
      </c>
      <c r="F231" s="98" t="s">
        <v>3940</v>
      </c>
      <c r="G231" s="98" t="b">
        <v>0</v>
      </c>
      <c r="H231" s="98" t="b">
        <v>0</v>
      </c>
      <c r="I231" s="98" t="b">
        <v>0</v>
      </c>
      <c r="J231" s="98" t="b">
        <v>0</v>
      </c>
      <c r="K231" s="98" t="b">
        <v>0</v>
      </c>
      <c r="L231" s="98" t="b">
        <v>0</v>
      </c>
    </row>
    <row r="232" spans="1:12" ht="15">
      <c r="A232" s="98" t="s">
        <v>3710</v>
      </c>
      <c r="B232" s="98" t="s">
        <v>3711</v>
      </c>
      <c r="C232" s="98">
        <v>3</v>
      </c>
      <c r="D232" s="122">
        <v>0.0012922443297661828</v>
      </c>
      <c r="E232" s="122">
        <v>3.1484998267052453</v>
      </c>
      <c r="F232" s="98" t="s">
        <v>3940</v>
      </c>
      <c r="G232" s="98" t="b">
        <v>0</v>
      </c>
      <c r="H232" s="98" t="b">
        <v>0</v>
      </c>
      <c r="I232" s="98" t="b">
        <v>0</v>
      </c>
      <c r="J232" s="98" t="b">
        <v>0</v>
      </c>
      <c r="K232" s="98" t="b">
        <v>0</v>
      </c>
      <c r="L232" s="98" t="b">
        <v>0</v>
      </c>
    </row>
    <row r="233" spans="1:12" ht="15">
      <c r="A233" s="98" t="s">
        <v>3711</v>
      </c>
      <c r="B233" s="98" t="s">
        <v>3712</v>
      </c>
      <c r="C233" s="98">
        <v>3</v>
      </c>
      <c r="D233" s="122">
        <v>0.0012922443297661828</v>
      </c>
      <c r="E233" s="122">
        <v>3.1484998267052453</v>
      </c>
      <c r="F233" s="98" t="s">
        <v>3940</v>
      </c>
      <c r="G233" s="98" t="b">
        <v>0</v>
      </c>
      <c r="H233" s="98" t="b">
        <v>0</v>
      </c>
      <c r="I233" s="98" t="b">
        <v>0</v>
      </c>
      <c r="J233" s="98" t="b">
        <v>0</v>
      </c>
      <c r="K233" s="98" t="b">
        <v>0</v>
      </c>
      <c r="L233" s="98" t="b">
        <v>0</v>
      </c>
    </row>
    <row r="234" spans="1:12" ht="15">
      <c r="A234" s="98" t="s">
        <v>3712</v>
      </c>
      <c r="B234" s="98" t="s">
        <v>3713</v>
      </c>
      <c r="C234" s="98">
        <v>3</v>
      </c>
      <c r="D234" s="122">
        <v>0.0012922443297661828</v>
      </c>
      <c r="E234" s="122">
        <v>3.1484998267052453</v>
      </c>
      <c r="F234" s="98" t="s">
        <v>3940</v>
      </c>
      <c r="G234" s="98" t="b">
        <v>0</v>
      </c>
      <c r="H234" s="98" t="b">
        <v>0</v>
      </c>
      <c r="I234" s="98" t="b">
        <v>0</v>
      </c>
      <c r="J234" s="98" t="b">
        <v>0</v>
      </c>
      <c r="K234" s="98" t="b">
        <v>0</v>
      </c>
      <c r="L234" s="98" t="b">
        <v>0</v>
      </c>
    </row>
    <row r="235" spans="1:12" ht="15">
      <c r="A235" s="98" t="s">
        <v>3713</v>
      </c>
      <c r="B235" s="98" t="s">
        <v>3714</v>
      </c>
      <c r="C235" s="98">
        <v>3</v>
      </c>
      <c r="D235" s="122">
        <v>0.0012922443297661828</v>
      </c>
      <c r="E235" s="122">
        <v>3.1484998267052453</v>
      </c>
      <c r="F235" s="98" t="s">
        <v>3940</v>
      </c>
      <c r="G235" s="98" t="b">
        <v>0</v>
      </c>
      <c r="H235" s="98" t="b">
        <v>0</v>
      </c>
      <c r="I235" s="98" t="b">
        <v>0</v>
      </c>
      <c r="J235" s="98" t="b">
        <v>0</v>
      </c>
      <c r="K235" s="98" t="b">
        <v>0</v>
      </c>
      <c r="L235" s="98" t="b">
        <v>0</v>
      </c>
    </row>
    <row r="236" spans="1:12" ht="15">
      <c r="A236" s="98" t="s">
        <v>3714</v>
      </c>
      <c r="B236" s="98" t="s">
        <v>3715</v>
      </c>
      <c r="C236" s="98">
        <v>3</v>
      </c>
      <c r="D236" s="122">
        <v>0.0012922443297661828</v>
      </c>
      <c r="E236" s="122">
        <v>3.1484998267052453</v>
      </c>
      <c r="F236" s="98" t="s">
        <v>3940</v>
      </c>
      <c r="G236" s="98" t="b">
        <v>0</v>
      </c>
      <c r="H236" s="98" t="b">
        <v>0</v>
      </c>
      <c r="I236" s="98" t="b">
        <v>0</v>
      </c>
      <c r="J236" s="98" t="b">
        <v>0</v>
      </c>
      <c r="K236" s="98" t="b">
        <v>0</v>
      </c>
      <c r="L236" s="98" t="b">
        <v>0</v>
      </c>
    </row>
    <row r="237" spans="1:12" ht="15">
      <c r="A237" s="98" t="s">
        <v>3715</v>
      </c>
      <c r="B237" s="98" t="s">
        <v>3716</v>
      </c>
      <c r="C237" s="98">
        <v>3</v>
      </c>
      <c r="D237" s="122">
        <v>0.0012922443297661828</v>
      </c>
      <c r="E237" s="122">
        <v>3.1484998267052453</v>
      </c>
      <c r="F237" s="98" t="s">
        <v>3940</v>
      </c>
      <c r="G237" s="98" t="b">
        <v>0</v>
      </c>
      <c r="H237" s="98" t="b">
        <v>0</v>
      </c>
      <c r="I237" s="98" t="b">
        <v>0</v>
      </c>
      <c r="J237" s="98" t="b">
        <v>0</v>
      </c>
      <c r="K237" s="98" t="b">
        <v>0</v>
      </c>
      <c r="L237" s="98" t="b">
        <v>0</v>
      </c>
    </row>
    <row r="238" spans="1:12" ht="15">
      <c r="A238" s="98" t="s">
        <v>3716</v>
      </c>
      <c r="B238" s="98" t="s">
        <v>3717</v>
      </c>
      <c r="C238" s="98">
        <v>3</v>
      </c>
      <c r="D238" s="122">
        <v>0.0012922443297661828</v>
      </c>
      <c r="E238" s="122">
        <v>3.1484998267052453</v>
      </c>
      <c r="F238" s="98" t="s">
        <v>3940</v>
      </c>
      <c r="G238" s="98" t="b">
        <v>0</v>
      </c>
      <c r="H238" s="98" t="b">
        <v>0</v>
      </c>
      <c r="I238" s="98" t="b">
        <v>0</v>
      </c>
      <c r="J238" s="98" t="b">
        <v>0</v>
      </c>
      <c r="K238" s="98" t="b">
        <v>0</v>
      </c>
      <c r="L238" s="98" t="b">
        <v>0</v>
      </c>
    </row>
    <row r="239" spans="1:12" ht="15">
      <c r="A239" s="98" t="s">
        <v>3717</v>
      </c>
      <c r="B239" s="98" t="s">
        <v>3718</v>
      </c>
      <c r="C239" s="98">
        <v>3</v>
      </c>
      <c r="D239" s="122">
        <v>0.0012922443297661828</v>
      </c>
      <c r="E239" s="122">
        <v>3.1484998267052453</v>
      </c>
      <c r="F239" s="98" t="s">
        <v>3940</v>
      </c>
      <c r="G239" s="98" t="b">
        <v>0</v>
      </c>
      <c r="H239" s="98" t="b">
        <v>0</v>
      </c>
      <c r="I239" s="98" t="b">
        <v>0</v>
      </c>
      <c r="J239" s="98" t="b">
        <v>0</v>
      </c>
      <c r="K239" s="98" t="b">
        <v>0</v>
      </c>
      <c r="L239" s="98" t="b">
        <v>0</v>
      </c>
    </row>
    <row r="240" spans="1:12" ht="15">
      <c r="A240" s="98" t="s">
        <v>3718</v>
      </c>
      <c r="B240" s="98" t="s">
        <v>3719</v>
      </c>
      <c r="C240" s="98">
        <v>3</v>
      </c>
      <c r="D240" s="122">
        <v>0.0012922443297661828</v>
      </c>
      <c r="E240" s="122">
        <v>3.1484998267052453</v>
      </c>
      <c r="F240" s="98" t="s">
        <v>3940</v>
      </c>
      <c r="G240" s="98" t="b">
        <v>0</v>
      </c>
      <c r="H240" s="98" t="b">
        <v>0</v>
      </c>
      <c r="I240" s="98" t="b">
        <v>0</v>
      </c>
      <c r="J240" s="98" t="b">
        <v>0</v>
      </c>
      <c r="K240" s="98" t="b">
        <v>0</v>
      </c>
      <c r="L240" s="98" t="b">
        <v>0</v>
      </c>
    </row>
    <row r="241" spans="1:12" ht="15">
      <c r="A241" s="98" t="s">
        <v>3719</v>
      </c>
      <c r="B241" s="98" t="s">
        <v>3663</v>
      </c>
      <c r="C241" s="98">
        <v>3</v>
      </c>
      <c r="D241" s="122">
        <v>0.0012922443297661828</v>
      </c>
      <c r="E241" s="122">
        <v>3.0235610900969454</v>
      </c>
      <c r="F241" s="98" t="s">
        <v>3940</v>
      </c>
      <c r="G241" s="98" t="b">
        <v>0</v>
      </c>
      <c r="H241" s="98" t="b">
        <v>0</v>
      </c>
      <c r="I241" s="98" t="b">
        <v>0</v>
      </c>
      <c r="J241" s="98" t="b">
        <v>0</v>
      </c>
      <c r="K241" s="98" t="b">
        <v>0</v>
      </c>
      <c r="L241" s="98" t="b">
        <v>0</v>
      </c>
    </row>
    <row r="242" spans="1:12" ht="15">
      <c r="A242" s="98" t="s">
        <v>3724</v>
      </c>
      <c r="B242" s="98" t="s">
        <v>3084</v>
      </c>
      <c r="C242" s="98">
        <v>3</v>
      </c>
      <c r="D242" s="122">
        <v>0.0012922443297661828</v>
      </c>
      <c r="E242" s="122">
        <v>2.0693185806576206</v>
      </c>
      <c r="F242" s="98" t="s">
        <v>3940</v>
      </c>
      <c r="G242" s="98" t="b">
        <v>0</v>
      </c>
      <c r="H242" s="98" t="b">
        <v>0</v>
      </c>
      <c r="I242" s="98" t="b">
        <v>0</v>
      </c>
      <c r="J242" s="98" t="b">
        <v>0</v>
      </c>
      <c r="K242" s="98" t="b">
        <v>0</v>
      </c>
      <c r="L242" s="98" t="b">
        <v>0</v>
      </c>
    </row>
    <row r="243" spans="1:12" ht="15">
      <c r="A243" s="98" t="s">
        <v>3083</v>
      </c>
      <c r="B243" s="98" t="s">
        <v>3725</v>
      </c>
      <c r="C243" s="98">
        <v>3</v>
      </c>
      <c r="D243" s="122">
        <v>0.0012922443297661828</v>
      </c>
      <c r="E243" s="122">
        <v>2.0345564743984084</v>
      </c>
      <c r="F243" s="98" t="s">
        <v>3940</v>
      </c>
      <c r="G243" s="98" t="b">
        <v>0</v>
      </c>
      <c r="H243" s="98" t="b">
        <v>0</v>
      </c>
      <c r="I243" s="98" t="b">
        <v>0</v>
      </c>
      <c r="J243" s="98" t="b">
        <v>0</v>
      </c>
      <c r="K243" s="98" t="b">
        <v>0</v>
      </c>
      <c r="L243" s="98" t="b">
        <v>0</v>
      </c>
    </row>
    <row r="244" spans="1:12" ht="15">
      <c r="A244" s="98" t="s">
        <v>3604</v>
      </c>
      <c r="B244" s="98" t="s">
        <v>3727</v>
      </c>
      <c r="C244" s="98">
        <v>3</v>
      </c>
      <c r="D244" s="122">
        <v>0.0012922443297661828</v>
      </c>
      <c r="E244" s="122">
        <v>2.847469831041264</v>
      </c>
      <c r="F244" s="98" t="s">
        <v>3940</v>
      </c>
      <c r="G244" s="98" t="b">
        <v>0</v>
      </c>
      <c r="H244" s="98" t="b">
        <v>0</v>
      </c>
      <c r="I244" s="98" t="b">
        <v>0</v>
      </c>
      <c r="J244" s="98" t="b">
        <v>0</v>
      </c>
      <c r="K244" s="98" t="b">
        <v>0</v>
      </c>
      <c r="L244" s="98" t="b">
        <v>0</v>
      </c>
    </row>
    <row r="245" spans="1:12" ht="15">
      <c r="A245" s="98" t="s">
        <v>3727</v>
      </c>
      <c r="B245" s="98" t="s">
        <v>3666</v>
      </c>
      <c r="C245" s="98">
        <v>3</v>
      </c>
      <c r="D245" s="122">
        <v>0.0012922443297661828</v>
      </c>
      <c r="E245" s="122">
        <v>3.0235610900969454</v>
      </c>
      <c r="F245" s="98" t="s">
        <v>3940</v>
      </c>
      <c r="G245" s="98" t="b">
        <v>0</v>
      </c>
      <c r="H245" s="98" t="b">
        <v>0</v>
      </c>
      <c r="I245" s="98" t="b">
        <v>0</v>
      </c>
      <c r="J245" s="98" t="b">
        <v>0</v>
      </c>
      <c r="K245" s="98" t="b">
        <v>0</v>
      </c>
      <c r="L245" s="98" t="b">
        <v>0</v>
      </c>
    </row>
    <row r="246" spans="1:12" ht="15">
      <c r="A246" s="98" t="s">
        <v>3666</v>
      </c>
      <c r="B246" s="98" t="s">
        <v>3084</v>
      </c>
      <c r="C246" s="98">
        <v>3</v>
      </c>
      <c r="D246" s="122">
        <v>0.0012922443297661828</v>
      </c>
      <c r="E246" s="122">
        <v>1.9443798440493205</v>
      </c>
      <c r="F246" s="98" t="s">
        <v>3940</v>
      </c>
      <c r="G246" s="98" t="b">
        <v>0</v>
      </c>
      <c r="H246" s="98" t="b">
        <v>0</v>
      </c>
      <c r="I246" s="98" t="b">
        <v>0</v>
      </c>
      <c r="J246" s="98" t="b">
        <v>0</v>
      </c>
      <c r="K246" s="98" t="b">
        <v>0</v>
      </c>
      <c r="L246" s="98" t="b">
        <v>0</v>
      </c>
    </row>
    <row r="247" spans="1:12" ht="15">
      <c r="A247" s="98" t="s">
        <v>3618</v>
      </c>
      <c r="B247" s="98" t="s">
        <v>3728</v>
      </c>
      <c r="C247" s="98">
        <v>3</v>
      </c>
      <c r="D247" s="122">
        <v>0.0012922443297661828</v>
      </c>
      <c r="E247" s="122">
        <v>2.9266510770888887</v>
      </c>
      <c r="F247" s="98" t="s">
        <v>3940</v>
      </c>
      <c r="G247" s="98" t="b">
        <v>0</v>
      </c>
      <c r="H247" s="98" t="b">
        <v>0</v>
      </c>
      <c r="I247" s="98" t="b">
        <v>0</v>
      </c>
      <c r="J247" s="98" t="b">
        <v>0</v>
      </c>
      <c r="K247" s="98" t="b">
        <v>0</v>
      </c>
      <c r="L247" s="98" t="b">
        <v>0</v>
      </c>
    </row>
    <row r="248" spans="1:12" ht="15">
      <c r="A248" s="98" t="s">
        <v>3728</v>
      </c>
      <c r="B248" s="98" t="s">
        <v>3729</v>
      </c>
      <c r="C248" s="98">
        <v>3</v>
      </c>
      <c r="D248" s="122">
        <v>0.0012922443297661828</v>
      </c>
      <c r="E248" s="122">
        <v>3.1484998267052453</v>
      </c>
      <c r="F248" s="98" t="s">
        <v>3940</v>
      </c>
      <c r="G248" s="98" t="b">
        <v>0</v>
      </c>
      <c r="H248" s="98" t="b">
        <v>0</v>
      </c>
      <c r="I248" s="98" t="b">
        <v>0</v>
      </c>
      <c r="J248" s="98" t="b">
        <v>0</v>
      </c>
      <c r="K248" s="98" t="b">
        <v>0</v>
      </c>
      <c r="L248" s="98" t="b">
        <v>0</v>
      </c>
    </row>
    <row r="249" spans="1:12" ht="15">
      <c r="A249" s="98" t="s">
        <v>3729</v>
      </c>
      <c r="B249" s="98" t="s">
        <v>3084</v>
      </c>
      <c r="C249" s="98">
        <v>3</v>
      </c>
      <c r="D249" s="122">
        <v>0.0012922443297661828</v>
      </c>
      <c r="E249" s="122">
        <v>2.0693185806576206</v>
      </c>
      <c r="F249" s="98" t="s">
        <v>3940</v>
      </c>
      <c r="G249" s="98" t="b">
        <v>0</v>
      </c>
      <c r="H249" s="98" t="b">
        <v>0</v>
      </c>
      <c r="I249" s="98" t="b">
        <v>0</v>
      </c>
      <c r="J249" s="98" t="b">
        <v>0</v>
      </c>
      <c r="K249" s="98" t="b">
        <v>0</v>
      </c>
      <c r="L249" s="98" t="b">
        <v>0</v>
      </c>
    </row>
    <row r="250" spans="1:12" ht="15">
      <c r="A250" s="98" t="s">
        <v>3605</v>
      </c>
      <c r="B250" s="98" t="s">
        <v>3730</v>
      </c>
      <c r="C250" s="98">
        <v>3</v>
      </c>
      <c r="D250" s="122">
        <v>0.0012922443297661828</v>
      </c>
      <c r="E250" s="122">
        <v>2.847469831041264</v>
      </c>
      <c r="F250" s="98" t="s">
        <v>3940</v>
      </c>
      <c r="G250" s="98" t="b">
        <v>0</v>
      </c>
      <c r="H250" s="98" t="b">
        <v>0</v>
      </c>
      <c r="I250" s="98" t="b">
        <v>0</v>
      </c>
      <c r="J250" s="98" t="b">
        <v>0</v>
      </c>
      <c r="K250" s="98" t="b">
        <v>0</v>
      </c>
      <c r="L250" s="98" t="b">
        <v>0</v>
      </c>
    </row>
    <row r="251" spans="1:12" ht="15">
      <c r="A251" s="98" t="s">
        <v>3730</v>
      </c>
      <c r="B251" s="98" t="s">
        <v>3608</v>
      </c>
      <c r="C251" s="98">
        <v>3</v>
      </c>
      <c r="D251" s="122">
        <v>0.0012922443297661828</v>
      </c>
      <c r="E251" s="122">
        <v>2.847469831041264</v>
      </c>
      <c r="F251" s="98" t="s">
        <v>3940</v>
      </c>
      <c r="G251" s="98" t="b">
        <v>0</v>
      </c>
      <c r="H251" s="98" t="b">
        <v>0</v>
      </c>
      <c r="I251" s="98" t="b">
        <v>0</v>
      </c>
      <c r="J251" s="98" t="b">
        <v>0</v>
      </c>
      <c r="K251" s="98" t="b">
        <v>0</v>
      </c>
      <c r="L251" s="98" t="b">
        <v>0</v>
      </c>
    </row>
    <row r="252" spans="1:12" ht="15">
      <c r="A252" s="98" t="s">
        <v>3608</v>
      </c>
      <c r="B252" s="98" t="s">
        <v>3084</v>
      </c>
      <c r="C252" s="98">
        <v>3</v>
      </c>
      <c r="D252" s="122">
        <v>0.0012922443297661828</v>
      </c>
      <c r="E252" s="122">
        <v>1.7682885849936394</v>
      </c>
      <c r="F252" s="98" t="s">
        <v>3940</v>
      </c>
      <c r="G252" s="98" t="b">
        <v>0</v>
      </c>
      <c r="H252" s="98" t="b">
        <v>0</v>
      </c>
      <c r="I252" s="98" t="b">
        <v>0</v>
      </c>
      <c r="J252" s="98" t="b">
        <v>0</v>
      </c>
      <c r="K252" s="98" t="b">
        <v>0</v>
      </c>
      <c r="L252" s="98" t="b">
        <v>0</v>
      </c>
    </row>
    <row r="253" spans="1:12" ht="15">
      <c r="A253" s="98" t="s">
        <v>3619</v>
      </c>
      <c r="B253" s="98" t="s">
        <v>3731</v>
      </c>
      <c r="C253" s="98">
        <v>3</v>
      </c>
      <c r="D253" s="122">
        <v>0.0012922443297661828</v>
      </c>
      <c r="E253" s="122">
        <v>2.9266510770888887</v>
      </c>
      <c r="F253" s="98" t="s">
        <v>3940</v>
      </c>
      <c r="G253" s="98" t="b">
        <v>0</v>
      </c>
      <c r="H253" s="98" t="b">
        <v>0</v>
      </c>
      <c r="I253" s="98" t="b">
        <v>0</v>
      </c>
      <c r="J253" s="98" t="b">
        <v>0</v>
      </c>
      <c r="K253" s="98" t="b">
        <v>0</v>
      </c>
      <c r="L253" s="98" t="b">
        <v>0</v>
      </c>
    </row>
    <row r="254" spans="1:12" ht="15">
      <c r="A254" s="98" t="s">
        <v>3731</v>
      </c>
      <c r="B254" s="98" t="s">
        <v>3732</v>
      </c>
      <c r="C254" s="98">
        <v>3</v>
      </c>
      <c r="D254" s="122">
        <v>0.0012922443297661828</v>
      </c>
      <c r="E254" s="122">
        <v>3.1484998267052453</v>
      </c>
      <c r="F254" s="98" t="s">
        <v>3940</v>
      </c>
      <c r="G254" s="98" t="b">
        <v>0</v>
      </c>
      <c r="H254" s="98" t="b">
        <v>0</v>
      </c>
      <c r="I254" s="98" t="b">
        <v>0</v>
      </c>
      <c r="J254" s="98" t="b">
        <v>0</v>
      </c>
      <c r="K254" s="98" t="b">
        <v>0</v>
      </c>
      <c r="L254" s="98" t="b">
        <v>0</v>
      </c>
    </row>
    <row r="255" spans="1:12" ht="15">
      <c r="A255" s="98" t="s">
        <v>3732</v>
      </c>
      <c r="B255" s="98" t="s">
        <v>3733</v>
      </c>
      <c r="C255" s="98">
        <v>3</v>
      </c>
      <c r="D255" s="122">
        <v>0.0012922443297661828</v>
      </c>
      <c r="E255" s="122">
        <v>3.1484998267052453</v>
      </c>
      <c r="F255" s="98" t="s">
        <v>3940</v>
      </c>
      <c r="G255" s="98" t="b">
        <v>0</v>
      </c>
      <c r="H255" s="98" t="b">
        <v>0</v>
      </c>
      <c r="I255" s="98" t="b">
        <v>0</v>
      </c>
      <c r="J255" s="98" t="b">
        <v>0</v>
      </c>
      <c r="K255" s="98" t="b">
        <v>0</v>
      </c>
      <c r="L255" s="98" t="b">
        <v>0</v>
      </c>
    </row>
    <row r="256" spans="1:12" ht="15">
      <c r="A256" s="98" t="s">
        <v>3733</v>
      </c>
      <c r="B256" s="98" t="s">
        <v>3734</v>
      </c>
      <c r="C256" s="98">
        <v>3</v>
      </c>
      <c r="D256" s="122">
        <v>0.0012922443297661828</v>
      </c>
      <c r="E256" s="122">
        <v>3.1484998267052453</v>
      </c>
      <c r="F256" s="98" t="s">
        <v>3940</v>
      </c>
      <c r="G256" s="98" t="b">
        <v>0</v>
      </c>
      <c r="H256" s="98" t="b">
        <v>0</v>
      </c>
      <c r="I256" s="98" t="b">
        <v>0</v>
      </c>
      <c r="J256" s="98" t="b">
        <v>0</v>
      </c>
      <c r="K256" s="98" t="b">
        <v>0</v>
      </c>
      <c r="L256" s="98" t="b">
        <v>0</v>
      </c>
    </row>
    <row r="257" spans="1:12" ht="15">
      <c r="A257" s="98" t="s">
        <v>3734</v>
      </c>
      <c r="B257" s="98" t="s">
        <v>3735</v>
      </c>
      <c r="C257" s="98">
        <v>3</v>
      </c>
      <c r="D257" s="122">
        <v>0.0012922443297661828</v>
      </c>
      <c r="E257" s="122">
        <v>3.1484998267052453</v>
      </c>
      <c r="F257" s="98" t="s">
        <v>3940</v>
      </c>
      <c r="G257" s="98" t="b">
        <v>0</v>
      </c>
      <c r="H257" s="98" t="b">
        <v>0</v>
      </c>
      <c r="I257" s="98" t="b">
        <v>0</v>
      </c>
      <c r="J257" s="98" t="b">
        <v>0</v>
      </c>
      <c r="K257" s="98" t="b">
        <v>0</v>
      </c>
      <c r="L257" s="98" t="b">
        <v>0</v>
      </c>
    </row>
    <row r="258" spans="1:12" ht="15">
      <c r="A258" s="98" t="s">
        <v>3735</v>
      </c>
      <c r="B258" s="98" t="s">
        <v>3736</v>
      </c>
      <c r="C258" s="98">
        <v>3</v>
      </c>
      <c r="D258" s="122">
        <v>0.0012922443297661828</v>
      </c>
      <c r="E258" s="122">
        <v>3.1484998267052453</v>
      </c>
      <c r="F258" s="98" t="s">
        <v>3940</v>
      </c>
      <c r="G258" s="98" t="b">
        <v>0</v>
      </c>
      <c r="H258" s="98" t="b">
        <v>0</v>
      </c>
      <c r="I258" s="98" t="b">
        <v>0</v>
      </c>
      <c r="J258" s="98" t="b">
        <v>0</v>
      </c>
      <c r="K258" s="98" t="b">
        <v>0</v>
      </c>
      <c r="L258" s="98" t="b">
        <v>0</v>
      </c>
    </row>
    <row r="259" spans="1:12" ht="15">
      <c r="A259" s="98" t="s">
        <v>3736</v>
      </c>
      <c r="B259" s="98" t="s">
        <v>3737</v>
      </c>
      <c r="C259" s="98">
        <v>3</v>
      </c>
      <c r="D259" s="122">
        <v>0.0012922443297661828</v>
      </c>
      <c r="E259" s="122">
        <v>3.1484998267052453</v>
      </c>
      <c r="F259" s="98" t="s">
        <v>3940</v>
      </c>
      <c r="G259" s="98" t="b">
        <v>0</v>
      </c>
      <c r="H259" s="98" t="b">
        <v>0</v>
      </c>
      <c r="I259" s="98" t="b">
        <v>0</v>
      </c>
      <c r="J259" s="98" t="b">
        <v>0</v>
      </c>
      <c r="K259" s="98" t="b">
        <v>0</v>
      </c>
      <c r="L259" s="98" t="b">
        <v>0</v>
      </c>
    </row>
    <row r="260" spans="1:12" ht="15">
      <c r="A260" s="98" t="s">
        <v>3038</v>
      </c>
      <c r="B260" s="98" t="s">
        <v>3738</v>
      </c>
      <c r="C260" s="98">
        <v>3</v>
      </c>
      <c r="D260" s="122">
        <v>0.0012922443297661828</v>
      </c>
      <c r="E260" s="122">
        <v>1.596237303739698</v>
      </c>
      <c r="F260" s="98" t="s">
        <v>3940</v>
      </c>
      <c r="G260" s="98" t="b">
        <v>0</v>
      </c>
      <c r="H260" s="98" t="b">
        <v>0</v>
      </c>
      <c r="I260" s="98" t="b">
        <v>0</v>
      </c>
      <c r="J260" s="98" t="b">
        <v>0</v>
      </c>
      <c r="K260" s="98" t="b">
        <v>0</v>
      </c>
      <c r="L260" s="98" t="b">
        <v>0</v>
      </c>
    </row>
    <row r="261" spans="1:12" ht="15">
      <c r="A261" s="98" t="s">
        <v>3738</v>
      </c>
      <c r="B261" s="98" t="s">
        <v>3137</v>
      </c>
      <c r="C261" s="98">
        <v>3</v>
      </c>
      <c r="D261" s="122">
        <v>0.0012922443297661828</v>
      </c>
      <c r="E261" s="122">
        <v>2.1784630500826885</v>
      </c>
      <c r="F261" s="98" t="s">
        <v>3940</v>
      </c>
      <c r="G261" s="98" t="b">
        <v>0</v>
      </c>
      <c r="H261" s="98" t="b">
        <v>0</v>
      </c>
      <c r="I261" s="98" t="b">
        <v>0</v>
      </c>
      <c r="J261" s="98" t="b">
        <v>0</v>
      </c>
      <c r="K261" s="98" t="b">
        <v>0</v>
      </c>
      <c r="L261" s="98" t="b">
        <v>0</v>
      </c>
    </row>
    <row r="262" spans="1:12" ht="15">
      <c r="A262" s="98" t="s">
        <v>3137</v>
      </c>
      <c r="B262" s="98" t="s">
        <v>3739</v>
      </c>
      <c r="C262" s="98">
        <v>3</v>
      </c>
      <c r="D262" s="122">
        <v>0.0012922443297661828</v>
      </c>
      <c r="E262" s="122">
        <v>2.1784630500826885</v>
      </c>
      <c r="F262" s="98" t="s">
        <v>3940</v>
      </c>
      <c r="G262" s="98" t="b">
        <v>0</v>
      </c>
      <c r="H262" s="98" t="b">
        <v>0</v>
      </c>
      <c r="I262" s="98" t="b">
        <v>0</v>
      </c>
      <c r="J262" s="98" t="b">
        <v>0</v>
      </c>
      <c r="K262" s="98" t="b">
        <v>0</v>
      </c>
      <c r="L262" s="98" t="b">
        <v>0</v>
      </c>
    </row>
    <row r="263" spans="1:12" ht="15">
      <c r="A263" s="98" t="s">
        <v>3739</v>
      </c>
      <c r="B263" s="98" t="s">
        <v>3740</v>
      </c>
      <c r="C263" s="98">
        <v>3</v>
      </c>
      <c r="D263" s="122">
        <v>0.0012922443297661828</v>
      </c>
      <c r="E263" s="122">
        <v>3.1484998267052453</v>
      </c>
      <c r="F263" s="98" t="s">
        <v>3940</v>
      </c>
      <c r="G263" s="98" t="b">
        <v>0</v>
      </c>
      <c r="H263" s="98" t="b">
        <v>0</v>
      </c>
      <c r="I263" s="98" t="b">
        <v>0</v>
      </c>
      <c r="J263" s="98" t="b">
        <v>0</v>
      </c>
      <c r="K263" s="98" t="b">
        <v>0</v>
      </c>
      <c r="L263" s="98" t="b">
        <v>0</v>
      </c>
    </row>
    <row r="264" spans="1:12" ht="15">
      <c r="A264" s="98" t="s">
        <v>3743</v>
      </c>
      <c r="B264" s="98" t="s">
        <v>3744</v>
      </c>
      <c r="C264" s="98">
        <v>3</v>
      </c>
      <c r="D264" s="122">
        <v>0.0012922443297661828</v>
      </c>
      <c r="E264" s="122">
        <v>3.1484998267052453</v>
      </c>
      <c r="F264" s="98" t="s">
        <v>3940</v>
      </c>
      <c r="G264" s="98" t="b">
        <v>0</v>
      </c>
      <c r="H264" s="98" t="b">
        <v>0</v>
      </c>
      <c r="I264" s="98" t="b">
        <v>0</v>
      </c>
      <c r="J264" s="98" t="b">
        <v>0</v>
      </c>
      <c r="K264" s="98" t="b">
        <v>0</v>
      </c>
      <c r="L264" s="98" t="b">
        <v>0</v>
      </c>
    </row>
    <row r="265" spans="1:12" ht="15">
      <c r="A265" s="98" t="s">
        <v>3744</v>
      </c>
      <c r="B265" s="98" t="s">
        <v>3745</v>
      </c>
      <c r="C265" s="98">
        <v>3</v>
      </c>
      <c r="D265" s="122">
        <v>0.0012922443297661828</v>
      </c>
      <c r="E265" s="122">
        <v>3.1484998267052453</v>
      </c>
      <c r="F265" s="98" t="s">
        <v>3940</v>
      </c>
      <c r="G265" s="98" t="b">
        <v>0</v>
      </c>
      <c r="H265" s="98" t="b">
        <v>0</v>
      </c>
      <c r="I265" s="98" t="b">
        <v>0</v>
      </c>
      <c r="J265" s="98" t="b">
        <v>0</v>
      </c>
      <c r="K265" s="98" t="b">
        <v>0</v>
      </c>
      <c r="L265" s="98" t="b">
        <v>0</v>
      </c>
    </row>
    <row r="266" spans="1:12" ht="15">
      <c r="A266" s="98" t="s">
        <v>3745</v>
      </c>
      <c r="B266" s="98" t="s">
        <v>3746</v>
      </c>
      <c r="C266" s="98">
        <v>3</v>
      </c>
      <c r="D266" s="122">
        <v>0.0012922443297661828</v>
      </c>
      <c r="E266" s="122">
        <v>3.1484998267052453</v>
      </c>
      <c r="F266" s="98" t="s">
        <v>3940</v>
      </c>
      <c r="G266" s="98" t="b">
        <v>0</v>
      </c>
      <c r="H266" s="98" t="b">
        <v>0</v>
      </c>
      <c r="I266" s="98" t="b">
        <v>0</v>
      </c>
      <c r="J266" s="98" t="b">
        <v>0</v>
      </c>
      <c r="K266" s="98" t="b">
        <v>0</v>
      </c>
      <c r="L266" s="98" t="b">
        <v>0</v>
      </c>
    </row>
    <row r="267" spans="1:12" ht="15">
      <c r="A267" s="98" t="s">
        <v>3746</v>
      </c>
      <c r="B267" s="98" t="s">
        <v>3747</v>
      </c>
      <c r="C267" s="98">
        <v>3</v>
      </c>
      <c r="D267" s="122">
        <v>0.0012922443297661828</v>
      </c>
      <c r="E267" s="122">
        <v>3.1484998267052453</v>
      </c>
      <c r="F267" s="98" t="s">
        <v>3940</v>
      </c>
      <c r="G267" s="98" t="b">
        <v>0</v>
      </c>
      <c r="H267" s="98" t="b">
        <v>0</v>
      </c>
      <c r="I267" s="98" t="b">
        <v>0</v>
      </c>
      <c r="J267" s="98" t="b">
        <v>0</v>
      </c>
      <c r="K267" s="98" t="b">
        <v>0</v>
      </c>
      <c r="L267" s="98" t="b">
        <v>0</v>
      </c>
    </row>
    <row r="268" spans="1:12" ht="15">
      <c r="A268" s="98" t="s">
        <v>3747</v>
      </c>
      <c r="B268" s="98" t="s">
        <v>3748</v>
      </c>
      <c r="C268" s="98">
        <v>3</v>
      </c>
      <c r="D268" s="122">
        <v>0.0012922443297661828</v>
      </c>
      <c r="E268" s="122">
        <v>3.1484998267052453</v>
      </c>
      <c r="F268" s="98" t="s">
        <v>3940</v>
      </c>
      <c r="G268" s="98" t="b">
        <v>0</v>
      </c>
      <c r="H268" s="98" t="b">
        <v>0</v>
      </c>
      <c r="I268" s="98" t="b">
        <v>0</v>
      </c>
      <c r="J268" s="98" t="b">
        <v>0</v>
      </c>
      <c r="K268" s="98" t="b">
        <v>0</v>
      </c>
      <c r="L268" s="98" t="b">
        <v>0</v>
      </c>
    </row>
    <row r="269" spans="1:12" ht="15">
      <c r="A269" s="98" t="s">
        <v>3749</v>
      </c>
      <c r="B269" s="98" t="s">
        <v>3750</v>
      </c>
      <c r="C269" s="98">
        <v>3</v>
      </c>
      <c r="D269" s="122">
        <v>0.0012922443297661828</v>
      </c>
      <c r="E269" s="122">
        <v>3.1484998267052453</v>
      </c>
      <c r="F269" s="98" t="s">
        <v>3940</v>
      </c>
      <c r="G269" s="98" t="b">
        <v>0</v>
      </c>
      <c r="H269" s="98" t="b">
        <v>0</v>
      </c>
      <c r="I269" s="98" t="b">
        <v>0</v>
      </c>
      <c r="J269" s="98" t="b">
        <v>0</v>
      </c>
      <c r="K269" s="98" t="b">
        <v>0</v>
      </c>
      <c r="L269" s="98" t="b">
        <v>0</v>
      </c>
    </row>
    <row r="270" spans="1:12" ht="15">
      <c r="A270" s="98" t="s">
        <v>3750</v>
      </c>
      <c r="B270" s="98" t="s">
        <v>3751</v>
      </c>
      <c r="C270" s="98">
        <v>3</v>
      </c>
      <c r="D270" s="122">
        <v>0.0012922443297661828</v>
      </c>
      <c r="E270" s="122">
        <v>3.1484998267052453</v>
      </c>
      <c r="F270" s="98" t="s">
        <v>3940</v>
      </c>
      <c r="G270" s="98" t="b">
        <v>0</v>
      </c>
      <c r="H270" s="98" t="b">
        <v>0</v>
      </c>
      <c r="I270" s="98" t="b">
        <v>0</v>
      </c>
      <c r="J270" s="98" t="b">
        <v>0</v>
      </c>
      <c r="K270" s="98" t="b">
        <v>0</v>
      </c>
      <c r="L270" s="98" t="b">
        <v>0</v>
      </c>
    </row>
    <row r="271" spans="1:12" ht="15">
      <c r="A271" s="98" t="s">
        <v>3751</v>
      </c>
      <c r="B271" s="98" t="s">
        <v>3752</v>
      </c>
      <c r="C271" s="98">
        <v>3</v>
      </c>
      <c r="D271" s="122">
        <v>0.0012922443297661828</v>
      </c>
      <c r="E271" s="122">
        <v>3.1484998267052453</v>
      </c>
      <c r="F271" s="98" t="s">
        <v>3940</v>
      </c>
      <c r="G271" s="98" t="b">
        <v>0</v>
      </c>
      <c r="H271" s="98" t="b">
        <v>0</v>
      </c>
      <c r="I271" s="98" t="b">
        <v>0</v>
      </c>
      <c r="J271" s="98" t="b">
        <v>0</v>
      </c>
      <c r="K271" s="98" t="b">
        <v>0</v>
      </c>
      <c r="L271" s="98" t="b">
        <v>0</v>
      </c>
    </row>
    <row r="272" spans="1:12" ht="15">
      <c r="A272" s="98" t="s">
        <v>3752</v>
      </c>
      <c r="B272" s="98" t="s">
        <v>3753</v>
      </c>
      <c r="C272" s="98">
        <v>3</v>
      </c>
      <c r="D272" s="122">
        <v>0.0012922443297661828</v>
      </c>
      <c r="E272" s="122">
        <v>3.1484998267052453</v>
      </c>
      <c r="F272" s="98" t="s">
        <v>3940</v>
      </c>
      <c r="G272" s="98" t="b">
        <v>0</v>
      </c>
      <c r="H272" s="98" t="b">
        <v>0</v>
      </c>
      <c r="I272" s="98" t="b">
        <v>0</v>
      </c>
      <c r="J272" s="98" t="b">
        <v>0</v>
      </c>
      <c r="K272" s="98" t="b">
        <v>0</v>
      </c>
      <c r="L272" s="98" t="b">
        <v>0</v>
      </c>
    </row>
    <row r="273" spans="1:12" ht="15">
      <c r="A273" s="98" t="s">
        <v>3753</v>
      </c>
      <c r="B273" s="98" t="s">
        <v>3754</v>
      </c>
      <c r="C273" s="98">
        <v>3</v>
      </c>
      <c r="D273" s="122">
        <v>0.0012922443297661828</v>
      </c>
      <c r="E273" s="122">
        <v>3.1484998267052453</v>
      </c>
      <c r="F273" s="98" t="s">
        <v>3940</v>
      </c>
      <c r="G273" s="98" t="b">
        <v>0</v>
      </c>
      <c r="H273" s="98" t="b">
        <v>0</v>
      </c>
      <c r="I273" s="98" t="b">
        <v>0</v>
      </c>
      <c r="J273" s="98" t="b">
        <v>0</v>
      </c>
      <c r="K273" s="98" t="b">
        <v>0</v>
      </c>
      <c r="L273" s="98" t="b">
        <v>0</v>
      </c>
    </row>
    <row r="274" spans="1:12" ht="15">
      <c r="A274" s="98" t="s">
        <v>3115</v>
      </c>
      <c r="B274" s="98" t="s">
        <v>3626</v>
      </c>
      <c r="C274" s="98">
        <v>3</v>
      </c>
      <c r="D274" s="122">
        <v>0.0012922443297661828</v>
      </c>
      <c r="E274" s="122">
        <v>1.7909884750888159</v>
      </c>
      <c r="F274" s="98" t="s">
        <v>3940</v>
      </c>
      <c r="G274" s="98" t="b">
        <v>0</v>
      </c>
      <c r="H274" s="98" t="b">
        <v>0</v>
      </c>
      <c r="I274" s="98" t="b">
        <v>0</v>
      </c>
      <c r="J274" s="98" t="b">
        <v>0</v>
      </c>
      <c r="K274" s="98" t="b">
        <v>0</v>
      </c>
      <c r="L274" s="98" t="b">
        <v>0</v>
      </c>
    </row>
    <row r="275" spans="1:12" ht="15">
      <c r="A275" s="98" t="s">
        <v>3760</v>
      </c>
      <c r="B275" s="98" t="s">
        <v>3532</v>
      </c>
      <c r="C275" s="98">
        <v>3</v>
      </c>
      <c r="D275" s="122">
        <v>0.0014111445722075613</v>
      </c>
      <c r="E275" s="122">
        <v>2.1632230835259514</v>
      </c>
      <c r="F275" s="98" t="s">
        <v>3940</v>
      </c>
      <c r="G275" s="98" t="b">
        <v>0</v>
      </c>
      <c r="H275" s="98" t="b">
        <v>0</v>
      </c>
      <c r="I275" s="98" t="b">
        <v>0</v>
      </c>
      <c r="J275" s="98" t="b">
        <v>0</v>
      </c>
      <c r="K275" s="98" t="b">
        <v>0</v>
      </c>
      <c r="L275" s="98" t="b">
        <v>0</v>
      </c>
    </row>
    <row r="276" spans="1:12" ht="15">
      <c r="A276" s="98" t="s">
        <v>3763</v>
      </c>
      <c r="B276" s="98" t="s">
        <v>3764</v>
      </c>
      <c r="C276" s="98">
        <v>3</v>
      </c>
      <c r="D276" s="122">
        <v>0.0012922443297661828</v>
      </c>
      <c r="E276" s="122">
        <v>3.1484998267052453</v>
      </c>
      <c r="F276" s="98" t="s">
        <v>3940</v>
      </c>
      <c r="G276" s="98" t="b">
        <v>0</v>
      </c>
      <c r="H276" s="98" t="b">
        <v>0</v>
      </c>
      <c r="I276" s="98" t="b">
        <v>0</v>
      </c>
      <c r="J276" s="98" t="b">
        <v>0</v>
      </c>
      <c r="K276" s="98" t="b">
        <v>0</v>
      </c>
      <c r="L276" s="98" t="b">
        <v>0</v>
      </c>
    </row>
    <row r="277" spans="1:12" ht="15">
      <c r="A277" s="98" t="s">
        <v>3764</v>
      </c>
      <c r="B277" s="98" t="s">
        <v>3765</v>
      </c>
      <c r="C277" s="98">
        <v>3</v>
      </c>
      <c r="D277" s="122">
        <v>0.0012922443297661828</v>
      </c>
      <c r="E277" s="122">
        <v>3.1484998267052453</v>
      </c>
      <c r="F277" s="98" t="s">
        <v>3940</v>
      </c>
      <c r="G277" s="98" t="b">
        <v>0</v>
      </c>
      <c r="H277" s="98" t="b">
        <v>0</v>
      </c>
      <c r="I277" s="98" t="b">
        <v>0</v>
      </c>
      <c r="J277" s="98" t="b">
        <v>0</v>
      </c>
      <c r="K277" s="98" t="b">
        <v>0</v>
      </c>
      <c r="L277" s="98" t="b">
        <v>0</v>
      </c>
    </row>
    <row r="278" spans="1:12" ht="15">
      <c r="A278" s="98" t="s">
        <v>3765</v>
      </c>
      <c r="B278" s="98" t="s">
        <v>3766</v>
      </c>
      <c r="C278" s="98">
        <v>3</v>
      </c>
      <c r="D278" s="122">
        <v>0.0012922443297661828</v>
      </c>
      <c r="E278" s="122">
        <v>3.1484998267052453</v>
      </c>
      <c r="F278" s="98" t="s">
        <v>3940</v>
      </c>
      <c r="G278" s="98" t="b">
        <v>0</v>
      </c>
      <c r="H278" s="98" t="b">
        <v>0</v>
      </c>
      <c r="I278" s="98" t="b">
        <v>0</v>
      </c>
      <c r="J278" s="98" t="b">
        <v>0</v>
      </c>
      <c r="K278" s="98" t="b">
        <v>0</v>
      </c>
      <c r="L278" s="98" t="b">
        <v>0</v>
      </c>
    </row>
    <row r="279" spans="1:12" ht="15">
      <c r="A279" s="98" t="s">
        <v>3766</v>
      </c>
      <c r="B279" s="98" t="s">
        <v>3767</v>
      </c>
      <c r="C279" s="98">
        <v>3</v>
      </c>
      <c r="D279" s="122">
        <v>0.0012922443297661828</v>
      </c>
      <c r="E279" s="122">
        <v>3.1484998267052453</v>
      </c>
      <c r="F279" s="98" t="s">
        <v>3940</v>
      </c>
      <c r="G279" s="98" t="b">
        <v>0</v>
      </c>
      <c r="H279" s="98" t="b">
        <v>0</v>
      </c>
      <c r="I279" s="98" t="b">
        <v>0</v>
      </c>
      <c r="J279" s="98" t="b">
        <v>0</v>
      </c>
      <c r="K279" s="98" t="b">
        <v>0</v>
      </c>
      <c r="L279" s="98" t="b">
        <v>0</v>
      </c>
    </row>
    <row r="280" spans="1:12" ht="15">
      <c r="A280" s="98" t="s">
        <v>3767</v>
      </c>
      <c r="B280" s="98" t="s">
        <v>3768</v>
      </c>
      <c r="C280" s="98">
        <v>3</v>
      </c>
      <c r="D280" s="122">
        <v>0.0012922443297661828</v>
      </c>
      <c r="E280" s="122">
        <v>3.1484998267052453</v>
      </c>
      <c r="F280" s="98" t="s">
        <v>3940</v>
      </c>
      <c r="G280" s="98" t="b">
        <v>0</v>
      </c>
      <c r="H280" s="98" t="b">
        <v>0</v>
      </c>
      <c r="I280" s="98" t="b">
        <v>0</v>
      </c>
      <c r="J280" s="98" t="b">
        <v>0</v>
      </c>
      <c r="K280" s="98" t="b">
        <v>0</v>
      </c>
      <c r="L280" s="98" t="b">
        <v>0</v>
      </c>
    </row>
    <row r="281" spans="1:12" ht="15">
      <c r="A281" s="98" t="s">
        <v>3768</v>
      </c>
      <c r="B281" s="98" t="s">
        <v>3769</v>
      </c>
      <c r="C281" s="98">
        <v>3</v>
      </c>
      <c r="D281" s="122">
        <v>0.0012922443297661828</v>
      </c>
      <c r="E281" s="122">
        <v>3.1484998267052453</v>
      </c>
      <c r="F281" s="98" t="s">
        <v>3940</v>
      </c>
      <c r="G281" s="98" t="b">
        <v>0</v>
      </c>
      <c r="H281" s="98" t="b">
        <v>0</v>
      </c>
      <c r="I281" s="98" t="b">
        <v>0</v>
      </c>
      <c r="J281" s="98" t="b">
        <v>0</v>
      </c>
      <c r="K281" s="98" t="b">
        <v>0</v>
      </c>
      <c r="L281" s="98" t="b">
        <v>0</v>
      </c>
    </row>
    <row r="282" spans="1:12" ht="15">
      <c r="A282" s="98" t="s">
        <v>3769</v>
      </c>
      <c r="B282" s="98" t="s">
        <v>3770</v>
      </c>
      <c r="C282" s="98">
        <v>3</v>
      </c>
      <c r="D282" s="122">
        <v>0.0012922443297661828</v>
      </c>
      <c r="E282" s="122">
        <v>3.1484998267052453</v>
      </c>
      <c r="F282" s="98" t="s">
        <v>3940</v>
      </c>
      <c r="G282" s="98" t="b">
        <v>0</v>
      </c>
      <c r="H282" s="98" t="b">
        <v>0</v>
      </c>
      <c r="I282" s="98" t="b">
        <v>0</v>
      </c>
      <c r="J282" s="98" t="b">
        <v>0</v>
      </c>
      <c r="K282" s="98" t="b">
        <v>0</v>
      </c>
      <c r="L282" s="98" t="b">
        <v>0</v>
      </c>
    </row>
    <row r="283" spans="1:12" ht="15">
      <c r="A283" s="98" t="s">
        <v>3770</v>
      </c>
      <c r="B283" s="98" t="s">
        <v>3771</v>
      </c>
      <c r="C283" s="98">
        <v>3</v>
      </c>
      <c r="D283" s="122">
        <v>0.0012922443297661828</v>
      </c>
      <c r="E283" s="122">
        <v>3.1484998267052453</v>
      </c>
      <c r="F283" s="98" t="s">
        <v>3940</v>
      </c>
      <c r="G283" s="98" t="b">
        <v>0</v>
      </c>
      <c r="H283" s="98" t="b">
        <v>0</v>
      </c>
      <c r="I283" s="98" t="b">
        <v>0</v>
      </c>
      <c r="J283" s="98" t="b">
        <v>0</v>
      </c>
      <c r="K283" s="98" t="b">
        <v>0</v>
      </c>
      <c r="L283" s="98" t="b">
        <v>0</v>
      </c>
    </row>
    <row r="284" spans="1:12" ht="15">
      <c r="A284" s="98" t="s">
        <v>3771</v>
      </c>
      <c r="B284" s="98" t="s">
        <v>3772</v>
      </c>
      <c r="C284" s="98">
        <v>3</v>
      </c>
      <c r="D284" s="122">
        <v>0.0012922443297661828</v>
      </c>
      <c r="E284" s="122">
        <v>3.1484998267052453</v>
      </c>
      <c r="F284" s="98" t="s">
        <v>3940</v>
      </c>
      <c r="G284" s="98" t="b">
        <v>0</v>
      </c>
      <c r="H284" s="98" t="b">
        <v>0</v>
      </c>
      <c r="I284" s="98" t="b">
        <v>0</v>
      </c>
      <c r="J284" s="98" t="b">
        <v>0</v>
      </c>
      <c r="K284" s="98" t="b">
        <v>0</v>
      </c>
      <c r="L284" s="98" t="b">
        <v>0</v>
      </c>
    </row>
    <row r="285" spans="1:12" ht="15">
      <c r="A285" s="98" t="s">
        <v>3772</v>
      </c>
      <c r="B285" s="98" t="s">
        <v>3773</v>
      </c>
      <c r="C285" s="98">
        <v>3</v>
      </c>
      <c r="D285" s="122">
        <v>0.0012922443297661828</v>
      </c>
      <c r="E285" s="122">
        <v>3.1484998267052453</v>
      </c>
      <c r="F285" s="98" t="s">
        <v>3940</v>
      </c>
      <c r="G285" s="98" t="b">
        <v>0</v>
      </c>
      <c r="H285" s="98" t="b">
        <v>0</v>
      </c>
      <c r="I285" s="98" t="b">
        <v>0</v>
      </c>
      <c r="J285" s="98" t="b">
        <v>0</v>
      </c>
      <c r="K285" s="98" t="b">
        <v>0</v>
      </c>
      <c r="L285" s="98" t="b">
        <v>0</v>
      </c>
    </row>
    <row r="286" spans="1:12" ht="15">
      <c r="A286" s="98" t="s">
        <v>3773</v>
      </c>
      <c r="B286" s="98" t="s">
        <v>3577</v>
      </c>
      <c r="C286" s="98">
        <v>3</v>
      </c>
      <c r="D286" s="122">
        <v>0.0012922443297661828</v>
      </c>
      <c r="E286" s="122">
        <v>2.546439835377283</v>
      </c>
      <c r="F286" s="98" t="s">
        <v>3940</v>
      </c>
      <c r="G286" s="98" t="b">
        <v>0</v>
      </c>
      <c r="H286" s="98" t="b">
        <v>0</v>
      </c>
      <c r="I286" s="98" t="b">
        <v>0</v>
      </c>
      <c r="J286" s="98" t="b">
        <v>0</v>
      </c>
      <c r="K286" s="98" t="b">
        <v>0</v>
      </c>
      <c r="L286" s="98" t="b">
        <v>0</v>
      </c>
    </row>
    <row r="287" spans="1:12" ht="15">
      <c r="A287" s="98" t="s">
        <v>3577</v>
      </c>
      <c r="B287" s="98" t="s">
        <v>3774</v>
      </c>
      <c r="C287" s="98">
        <v>3</v>
      </c>
      <c r="D287" s="122">
        <v>0.0012922443297661828</v>
      </c>
      <c r="E287" s="122">
        <v>2.546439835377283</v>
      </c>
      <c r="F287" s="98" t="s">
        <v>3940</v>
      </c>
      <c r="G287" s="98" t="b">
        <v>0</v>
      </c>
      <c r="H287" s="98" t="b">
        <v>0</v>
      </c>
      <c r="I287" s="98" t="b">
        <v>0</v>
      </c>
      <c r="J287" s="98" t="b">
        <v>0</v>
      </c>
      <c r="K287" s="98" t="b">
        <v>0</v>
      </c>
      <c r="L287" s="98" t="b">
        <v>0</v>
      </c>
    </row>
    <row r="288" spans="1:12" ht="15">
      <c r="A288" s="98" t="s">
        <v>3774</v>
      </c>
      <c r="B288" s="98" t="s">
        <v>3590</v>
      </c>
      <c r="C288" s="98">
        <v>3</v>
      </c>
      <c r="D288" s="122">
        <v>0.0012922443297661828</v>
      </c>
      <c r="E288" s="122">
        <v>2.722531094432964</v>
      </c>
      <c r="F288" s="98" t="s">
        <v>3940</v>
      </c>
      <c r="G288" s="98" t="b">
        <v>0</v>
      </c>
      <c r="H288" s="98" t="b">
        <v>0</v>
      </c>
      <c r="I288" s="98" t="b">
        <v>0</v>
      </c>
      <c r="J288" s="98" t="b">
        <v>0</v>
      </c>
      <c r="K288" s="98" t="b">
        <v>0</v>
      </c>
      <c r="L288" s="98" t="b">
        <v>0</v>
      </c>
    </row>
    <row r="289" spans="1:12" ht="15">
      <c r="A289" s="98" t="s">
        <v>3590</v>
      </c>
      <c r="B289" s="98" t="s">
        <v>3775</v>
      </c>
      <c r="C289" s="98">
        <v>3</v>
      </c>
      <c r="D289" s="122">
        <v>0.0012922443297661828</v>
      </c>
      <c r="E289" s="122">
        <v>2.847469831041264</v>
      </c>
      <c r="F289" s="98" t="s">
        <v>3940</v>
      </c>
      <c r="G289" s="98" t="b">
        <v>0</v>
      </c>
      <c r="H289" s="98" t="b">
        <v>0</v>
      </c>
      <c r="I289" s="98" t="b">
        <v>0</v>
      </c>
      <c r="J289" s="98" t="b">
        <v>0</v>
      </c>
      <c r="K289" s="98" t="b">
        <v>0</v>
      </c>
      <c r="L289" s="98" t="b">
        <v>0</v>
      </c>
    </row>
    <row r="290" spans="1:12" ht="15">
      <c r="A290" s="98" t="s">
        <v>3775</v>
      </c>
      <c r="B290" s="98" t="s">
        <v>3776</v>
      </c>
      <c r="C290" s="98">
        <v>3</v>
      </c>
      <c r="D290" s="122">
        <v>0.0012922443297661828</v>
      </c>
      <c r="E290" s="122">
        <v>3.1484998267052453</v>
      </c>
      <c r="F290" s="98" t="s">
        <v>3940</v>
      </c>
      <c r="G290" s="98" t="b">
        <v>0</v>
      </c>
      <c r="H290" s="98" t="b">
        <v>0</v>
      </c>
      <c r="I290" s="98" t="b">
        <v>0</v>
      </c>
      <c r="J290" s="98" t="b">
        <v>0</v>
      </c>
      <c r="K290" s="98" t="b">
        <v>0</v>
      </c>
      <c r="L290" s="98" t="b">
        <v>0</v>
      </c>
    </row>
    <row r="291" spans="1:12" ht="15">
      <c r="A291" s="98" t="s">
        <v>3776</v>
      </c>
      <c r="B291" s="98" t="s">
        <v>3628</v>
      </c>
      <c r="C291" s="98">
        <v>3</v>
      </c>
      <c r="D291" s="122">
        <v>0.0012922443297661828</v>
      </c>
      <c r="E291" s="122">
        <v>2.9266510770888887</v>
      </c>
      <c r="F291" s="98" t="s">
        <v>3940</v>
      </c>
      <c r="G291" s="98" t="b">
        <v>0</v>
      </c>
      <c r="H291" s="98" t="b">
        <v>0</v>
      </c>
      <c r="I291" s="98" t="b">
        <v>0</v>
      </c>
      <c r="J291" s="98" t="b">
        <v>0</v>
      </c>
      <c r="K291" s="98" t="b">
        <v>0</v>
      </c>
      <c r="L291" s="98" t="b">
        <v>0</v>
      </c>
    </row>
    <row r="292" spans="1:12" ht="15">
      <c r="A292" s="98" t="s">
        <v>3628</v>
      </c>
      <c r="B292" s="98" t="s">
        <v>3777</v>
      </c>
      <c r="C292" s="98">
        <v>3</v>
      </c>
      <c r="D292" s="122">
        <v>0.0012922443297661828</v>
      </c>
      <c r="E292" s="122">
        <v>2.9266510770888887</v>
      </c>
      <c r="F292" s="98" t="s">
        <v>3940</v>
      </c>
      <c r="G292" s="98" t="b">
        <v>0</v>
      </c>
      <c r="H292" s="98" t="b">
        <v>0</v>
      </c>
      <c r="I292" s="98" t="b">
        <v>0</v>
      </c>
      <c r="J292" s="98" t="b">
        <v>0</v>
      </c>
      <c r="K292" s="98" t="b">
        <v>0</v>
      </c>
      <c r="L292" s="98" t="b">
        <v>0</v>
      </c>
    </row>
    <row r="293" spans="1:12" ht="15">
      <c r="A293" s="98" t="s">
        <v>3777</v>
      </c>
      <c r="B293" s="98" t="s">
        <v>3778</v>
      </c>
      <c r="C293" s="98">
        <v>3</v>
      </c>
      <c r="D293" s="122">
        <v>0.0012922443297661828</v>
      </c>
      <c r="E293" s="122">
        <v>3.1484998267052453</v>
      </c>
      <c r="F293" s="98" t="s">
        <v>3940</v>
      </c>
      <c r="G293" s="98" t="b">
        <v>0</v>
      </c>
      <c r="H293" s="98" t="b">
        <v>0</v>
      </c>
      <c r="I293" s="98" t="b">
        <v>0</v>
      </c>
      <c r="J293" s="98" t="b">
        <v>0</v>
      </c>
      <c r="K293" s="98" t="b">
        <v>0</v>
      </c>
      <c r="L293" s="98" t="b">
        <v>0</v>
      </c>
    </row>
    <row r="294" spans="1:12" ht="15">
      <c r="A294" s="98" t="s">
        <v>3778</v>
      </c>
      <c r="B294" s="98" t="s">
        <v>3779</v>
      </c>
      <c r="C294" s="98">
        <v>3</v>
      </c>
      <c r="D294" s="122">
        <v>0.0012922443297661828</v>
      </c>
      <c r="E294" s="122">
        <v>3.1484998267052453</v>
      </c>
      <c r="F294" s="98" t="s">
        <v>3940</v>
      </c>
      <c r="G294" s="98" t="b">
        <v>0</v>
      </c>
      <c r="H294" s="98" t="b">
        <v>0</v>
      </c>
      <c r="I294" s="98" t="b">
        <v>0</v>
      </c>
      <c r="J294" s="98" t="b">
        <v>0</v>
      </c>
      <c r="K294" s="98" t="b">
        <v>0</v>
      </c>
      <c r="L294" s="98" t="b">
        <v>0</v>
      </c>
    </row>
    <row r="295" spans="1:12" ht="15">
      <c r="A295" s="98" t="s">
        <v>3779</v>
      </c>
      <c r="B295" s="98" t="s">
        <v>3780</v>
      </c>
      <c r="C295" s="98">
        <v>3</v>
      </c>
      <c r="D295" s="122">
        <v>0.0012922443297661828</v>
      </c>
      <c r="E295" s="122">
        <v>3.1484998267052453</v>
      </c>
      <c r="F295" s="98" t="s">
        <v>3940</v>
      </c>
      <c r="G295" s="98" t="b">
        <v>0</v>
      </c>
      <c r="H295" s="98" t="b">
        <v>0</v>
      </c>
      <c r="I295" s="98" t="b">
        <v>0</v>
      </c>
      <c r="J295" s="98" t="b">
        <v>0</v>
      </c>
      <c r="K295" s="98" t="b">
        <v>0</v>
      </c>
      <c r="L295" s="98" t="b">
        <v>0</v>
      </c>
    </row>
    <row r="296" spans="1:12" ht="15">
      <c r="A296" s="98" t="s">
        <v>3780</v>
      </c>
      <c r="B296" s="98" t="s">
        <v>3781</v>
      </c>
      <c r="C296" s="98">
        <v>3</v>
      </c>
      <c r="D296" s="122">
        <v>0.0012922443297661828</v>
      </c>
      <c r="E296" s="122">
        <v>3.1484998267052453</v>
      </c>
      <c r="F296" s="98" t="s">
        <v>3940</v>
      </c>
      <c r="G296" s="98" t="b">
        <v>0</v>
      </c>
      <c r="H296" s="98" t="b">
        <v>0</v>
      </c>
      <c r="I296" s="98" t="b">
        <v>0</v>
      </c>
      <c r="J296" s="98" t="b">
        <v>0</v>
      </c>
      <c r="K296" s="98" t="b">
        <v>0</v>
      </c>
      <c r="L296" s="98" t="b">
        <v>0</v>
      </c>
    </row>
    <row r="297" spans="1:12" ht="15">
      <c r="A297" s="98" t="s">
        <v>3781</v>
      </c>
      <c r="B297" s="98" t="s">
        <v>3782</v>
      </c>
      <c r="C297" s="98">
        <v>3</v>
      </c>
      <c r="D297" s="122">
        <v>0.0012922443297661828</v>
      </c>
      <c r="E297" s="122">
        <v>3.1484998267052453</v>
      </c>
      <c r="F297" s="98" t="s">
        <v>3940</v>
      </c>
      <c r="G297" s="98" t="b">
        <v>0</v>
      </c>
      <c r="H297" s="98" t="b">
        <v>0</v>
      </c>
      <c r="I297" s="98" t="b">
        <v>0</v>
      </c>
      <c r="J297" s="98" t="b">
        <v>0</v>
      </c>
      <c r="K297" s="98" t="b">
        <v>0</v>
      </c>
      <c r="L297" s="98" t="b">
        <v>0</v>
      </c>
    </row>
    <row r="298" spans="1:12" ht="15">
      <c r="A298" s="98" t="s">
        <v>3782</v>
      </c>
      <c r="B298" s="98" t="s">
        <v>3783</v>
      </c>
      <c r="C298" s="98">
        <v>3</v>
      </c>
      <c r="D298" s="122">
        <v>0.0012922443297661828</v>
      </c>
      <c r="E298" s="122">
        <v>3.1484998267052453</v>
      </c>
      <c r="F298" s="98" t="s">
        <v>3940</v>
      </c>
      <c r="G298" s="98" t="b">
        <v>0</v>
      </c>
      <c r="H298" s="98" t="b">
        <v>0</v>
      </c>
      <c r="I298" s="98" t="b">
        <v>0</v>
      </c>
      <c r="J298" s="98" t="b">
        <v>0</v>
      </c>
      <c r="K298" s="98" t="b">
        <v>0</v>
      </c>
      <c r="L298" s="98" t="b">
        <v>0</v>
      </c>
    </row>
    <row r="299" spans="1:12" ht="15">
      <c r="A299" s="98" t="s">
        <v>3786</v>
      </c>
      <c r="B299" s="98" t="s">
        <v>3787</v>
      </c>
      <c r="C299" s="98">
        <v>3</v>
      </c>
      <c r="D299" s="122">
        <v>0.0014111445722075613</v>
      </c>
      <c r="E299" s="122">
        <v>3.1484998267052453</v>
      </c>
      <c r="F299" s="98" t="s">
        <v>3940</v>
      </c>
      <c r="G299" s="98" t="b">
        <v>0</v>
      </c>
      <c r="H299" s="98" t="b">
        <v>0</v>
      </c>
      <c r="I299" s="98" t="b">
        <v>0</v>
      </c>
      <c r="J299" s="98" t="b">
        <v>0</v>
      </c>
      <c r="K299" s="98" t="b">
        <v>0</v>
      </c>
      <c r="L299" s="98" t="b">
        <v>0</v>
      </c>
    </row>
    <row r="300" spans="1:12" ht="15">
      <c r="A300" s="98" t="s">
        <v>3686</v>
      </c>
      <c r="B300" s="98" t="s">
        <v>3119</v>
      </c>
      <c r="C300" s="98">
        <v>3</v>
      </c>
      <c r="D300" s="122">
        <v>0.0012922443297661828</v>
      </c>
      <c r="E300" s="122">
        <v>2.801712340480589</v>
      </c>
      <c r="F300" s="98" t="s">
        <v>3940</v>
      </c>
      <c r="G300" s="98" t="b">
        <v>0</v>
      </c>
      <c r="H300" s="98" t="b">
        <v>0</v>
      </c>
      <c r="I300" s="98" t="b">
        <v>0</v>
      </c>
      <c r="J300" s="98" t="b">
        <v>0</v>
      </c>
      <c r="K300" s="98" t="b">
        <v>0</v>
      </c>
      <c r="L300" s="98" t="b">
        <v>0</v>
      </c>
    </row>
    <row r="301" spans="1:12" ht="15">
      <c r="A301" s="98" t="s">
        <v>3788</v>
      </c>
      <c r="B301" s="98" t="s">
        <v>3789</v>
      </c>
      <c r="C301" s="98">
        <v>3</v>
      </c>
      <c r="D301" s="122">
        <v>0.0012922443297661828</v>
      </c>
      <c r="E301" s="122">
        <v>3.1484998267052453</v>
      </c>
      <c r="F301" s="98" t="s">
        <v>3940</v>
      </c>
      <c r="G301" s="98" t="b">
        <v>0</v>
      </c>
      <c r="H301" s="98" t="b">
        <v>0</v>
      </c>
      <c r="I301" s="98" t="b">
        <v>0</v>
      </c>
      <c r="J301" s="98" t="b">
        <v>0</v>
      </c>
      <c r="K301" s="98" t="b">
        <v>0</v>
      </c>
      <c r="L301" s="98" t="b">
        <v>0</v>
      </c>
    </row>
    <row r="302" spans="1:12" ht="15">
      <c r="A302" s="98" t="s">
        <v>3789</v>
      </c>
      <c r="B302" s="98" t="s">
        <v>3086</v>
      </c>
      <c r="C302" s="98">
        <v>3</v>
      </c>
      <c r="D302" s="122">
        <v>0.0012922443297661828</v>
      </c>
      <c r="E302" s="122">
        <v>2.546439835377283</v>
      </c>
      <c r="F302" s="98" t="s">
        <v>3940</v>
      </c>
      <c r="G302" s="98" t="b">
        <v>0</v>
      </c>
      <c r="H302" s="98" t="b">
        <v>0</v>
      </c>
      <c r="I302" s="98" t="b">
        <v>0</v>
      </c>
      <c r="J302" s="98" t="b">
        <v>0</v>
      </c>
      <c r="K302" s="98" t="b">
        <v>0</v>
      </c>
      <c r="L302" s="98" t="b">
        <v>0</v>
      </c>
    </row>
    <row r="303" spans="1:12" ht="15">
      <c r="A303" s="98" t="s">
        <v>3115</v>
      </c>
      <c r="B303" s="98" t="s">
        <v>3548</v>
      </c>
      <c r="C303" s="98">
        <v>3</v>
      </c>
      <c r="D303" s="122">
        <v>0.0012922443297661828</v>
      </c>
      <c r="E303" s="122">
        <v>1.2112048784720058</v>
      </c>
      <c r="F303" s="98" t="s">
        <v>3940</v>
      </c>
      <c r="G303" s="98" t="b">
        <v>0</v>
      </c>
      <c r="H303" s="98" t="b">
        <v>0</v>
      </c>
      <c r="I303" s="98" t="b">
        <v>0</v>
      </c>
      <c r="J303" s="98" t="b">
        <v>0</v>
      </c>
      <c r="K303" s="98" t="b">
        <v>0</v>
      </c>
      <c r="L303" s="98" t="b">
        <v>0</v>
      </c>
    </row>
    <row r="304" spans="1:12" ht="15">
      <c r="A304" s="98" t="s">
        <v>3791</v>
      </c>
      <c r="B304" s="98" t="s">
        <v>3687</v>
      </c>
      <c r="C304" s="98">
        <v>3</v>
      </c>
      <c r="D304" s="122">
        <v>0.0012922443297661828</v>
      </c>
      <c r="E304" s="122">
        <v>3.0235610900969454</v>
      </c>
      <c r="F304" s="98" t="s">
        <v>3940</v>
      </c>
      <c r="G304" s="98" t="b">
        <v>0</v>
      </c>
      <c r="H304" s="98" t="b">
        <v>0</v>
      </c>
      <c r="I304" s="98" t="b">
        <v>0</v>
      </c>
      <c r="J304" s="98" t="b">
        <v>0</v>
      </c>
      <c r="K304" s="98" t="b">
        <v>0</v>
      </c>
      <c r="L304" s="98" t="b">
        <v>0</v>
      </c>
    </row>
    <row r="305" spans="1:12" ht="15">
      <c r="A305" s="98" t="s">
        <v>3687</v>
      </c>
      <c r="B305" s="98" t="s">
        <v>3792</v>
      </c>
      <c r="C305" s="98">
        <v>3</v>
      </c>
      <c r="D305" s="122">
        <v>0.0012922443297661828</v>
      </c>
      <c r="E305" s="122">
        <v>3.0235610900969454</v>
      </c>
      <c r="F305" s="98" t="s">
        <v>3940</v>
      </c>
      <c r="G305" s="98" t="b">
        <v>0</v>
      </c>
      <c r="H305" s="98" t="b">
        <v>0</v>
      </c>
      <c r="I305" s="98" t="b">
        <v>0</v>
      </c>
      <c r="J305" s="98" t="b">
        <v>0</v>
      </c>
      <c r="K305" s="98" t="b">
        <v>0</v>
      </c>
      <c r="L305" s="98" t="b">
        <v>0</v>
      </c>
    </row>
    <row r="306" spans="1:12" ht="15">
      <c r="A306" s="98" t="s">
        <v>3792</v>
      </c>
      <c r="B306" s="98" t="s">
        <v>3793</v>
      </c>
      <c r="C306" s="98">
        <v>3</v>
      </c>
      <c r="D306" s="122">
        <v>0.0012922443297661828</v>
      </c>
      <c r="E306" s="122">
        <v>3.1484998267052453</v>
      </c>
      <c r="F306" s="98" t="s">
        <v>3940</v>
      </c>
      <c r="G306" s="98" t="b">
        <v>0</v>
      </c>
      <c r="H306" s="98" t="b">
        <v>0</v>
      </c>
      <c r="I306" s="98" t="b">
        <v>0</v>
      </c>
      <c r="J306" s="98" t="b">
        <v>0</v>
      </c>
      <c r="K306" s="98" t="b">
        <v>0</v>
      </c>
      <c r="L306" s="98" t="b">
        <v>0</v>
      </c>
    </row>
    <row r="307" spans="1:12" ht="15">
      <c r="A307" s="98" t="s">
        <v>3793</v>
      </c>
      <c r="B307" s="98" t="s">
        <v>3075</v>
      </c>
      <c r="C307" s="98">
        <v>3</v>
      </c>
      <c r="D307" s="122">
        <v>0.0012922443297661828</v>
      </c>
      <c r="E307" s="122">
        <v>2.2454098397133015</v>
      </c>
      <c r="F307" s="98" t="s">
        <v>3940</v>
      </c>
      <c r="G307" s="98" t="b">
        <v>0</v>
      </c>
      <c r="H307" s="98" t="b">
        <v>0</v>
      </c>
      <c r="I307" s="98" t="b">
        <v>0</v>
      </c>
      <c r="J307" s="98" t="b">
        <v>0</v>
      </c>
      <c r="K307" s="98" t="b">
        <v>0</v>
      </c>
      <c r="L307" s="98" t="b">
        <v>0</v>
      </c>
    </row>
    <row r="308" spans="1:12" ht="15">
      <c r="A308" s="98" t="s">
        <v>3075</v>
      </c>
      <c r="B308" s="98" t="s">
        <v>1602</v>
      </c>
      <c r="C308" s="98">
        <v>3</v>
      </c>
      <c r="D308" s="122">
        <v>0.0012922443297661828</v>
      </c>
      <c r="E308" s="122">
        <v>2.22768107275287</v>
      </c>
      <c r="F308" s="98" t="s">
        <v>3940</v>
      </c>
      <c r="G308" s="98" t="b">
        <v>0</v>
      </c>
      <c r="H308" s="98" t="b">
        <v>0</v>
      </c>
      <c r="I308" s="98" t="b">
        <v>0</v>
      </c>
      <c r="J308" s="98" t="b">
        <v>0</v>
      </c>
      <c r="K308" s="98" t="b">
        <v>0</v>
      </c>
      <c r="L308" s="98" t="b">
        <v>0</v>
      </c>
    </row>
    <row r="309" spans="1:12" ht="15">
      <c r="A309" s="98" t="s">
        <v>1602</v>
      </c>
      <c r="B309" s="98" t="s">
        <v>3794</v>
      </c>
      <c r="C309" s="98">
        <v>3</v>
      </c>
      <c r="D309" s="122">
        <v>0.0012922443297661828</v>
      </c>
      <c r="E309" s="122">
        <v>3.1484998267052453</v>
      </c>
      <c r="F309" s="98" t="s">
        <v>3940</v>
      </c>
      <c r="G309" s="98" t="b">
        <v>0</v>
      </c>
      <c r="H309" s="98" t="b">
        <v>0</v>
      </c>
      <c r="I309" s="98" t="b">
        <v>0</v>
      </c>
      <c r="J309" s="98" t="b">
        <v>0</v>
      </c>
      <c r="K309" s="98" t="b">
        <v>0</v>
      </c>
      <c r="L309" s="98" t="b">
        <v>0</v>
      </c>
    </row>
    <row r="310" spans="1:12" ht="15">
      <c r="A310" s="98" t="s">
        <v>3794</v>
      </c>
      <c r="B310" s="98" t="s">
        <v>3632</v>
      </c>
      <c r="C310" s="98">
        <v>3</v>
      </c>
      <c r="D310" s="122">
        <v>0.0012922443297661828</v>
      </c>
      <c r="E310" s="122">
        <v>2.9266510770888887</v>
      </c>
      <c r="F310" s="98" t="s">
        <v>3940</v>
      </c>
      <c r="G310" s="98" t="b">
        <v>0</v>
      </c>
      <c r="H310" s="98" t="b">
        <v>0</v>
      </c>
      <c r="I310" s="98" t="b">
        <v>0</v>
      </c>
      <c r="J310" s="98" t="b">
        <v>0</v>
      </c>
      <c r="K310" s="98" t="b">
        <v>0</v>
      </c>
      <c r="L310" s="98" t="b">
        <v>0</v>
      </c>
    </row>
    <row r="311" spans="1:12" ht="15">
      <c r="A311" s="98" t="s">
        <v>3632</v>
      </c>
      <c r="B311" s="98" t="s">
        <v>3552</v>
      </c>
      <c r="C311" s="98">
        <v>3</v>
      </c>
      <c r="D311" s="122">
        <v>0.0012922443297661828</v>
      </c>
      <c r="E311" s="122">
        <v>2.22768107275287</v>
      </c>
      <c r="F311" s="98" t="s">
        <v>3940</v>
      </c>
      <c r="G311" s="98" t="b">
        <v>0</v>
      </c>
      <c r="H311" s="98" t="b">
        <v>0</v>
      </c>
      <c r="I311" s="98" t="b">
        <v>0</v>
      </c>
      <c r="J311" s="98" t="b">
        <v>0</v>
      </c>
      <c r="K311" s="98" t="b">
        <v>0</v>
      </c>
      <c r="L311" s="98" t="b">
        <v>0</v>
      </c>
    </row>
    <row r="312" spans="1:12" ht="15">
      <c r="A312" s="98" t="s">
        <v>3552</v>
      </c>
      <c r="B312" s="98" t="s">
        <v>3795</v>
      </c>
      <c r="C312" s="98">
        <v>3</v>
      </c>
      <c r="D312" s="122">
        <v>0.0012922443297661828</v>
      </c>
      <c r="E312" s="122">
        <v>2.4495298223692266</v>
      </c>
      <c r="F312" s="98" t="s">
        <v>3940</v>
      </c>
      <c r="G312" s="98" t="b">
        <v>0</v>
      </c>
      <c r="H312" s="98" t="b">
        <v>0</v>
      </c>
      <c r="I312" s="98" t="b">
        <v>0</v>
      </c>
      <c r="J312" s="98" t="b">
        <v>0</v>
      </c>
      <c r="K312" s="98" t="b">
        <v>0</v>
      </c>
      <c r="L312" s="98" t="b">
        <v>0</v>
      </c>
    </row>
    <row r="313" spans="1:12" ht="15">
      <c r="A313" s="98" t="s">
        <v>3795</v>
      </c>
      <c r="B313" s="98" t="s">
        <v>3069</v>
      </c>
      <c r="C313" s="98">
        <v>3</v>
      </c>
      <c r="D313" s="122">
        <v>0.0012922443297661828</v>
      </c>
      <c r="E313" s="122">
        <v>1.8932273216019393</v>
      </c>
      <c r="F313" s="98" t="s">
        <v>3940</v>
      </c>
      <c r="G313" s="98" t="b">
        <v>0</v>
      </c>
      <c r="H313" s="98" t="b">
        <v>0</v>
      </c>
      <c r="I313" s="98" t="b">
        <v>0</v>
      </c>
      <c r="J313" s="98" t="b">
        <v>0</v>
      </c>
      <c r="K313" s="98" t="b">
        <v>0</v>
      </c>
      <c r="L313" s="98" t="b">
        <v>0</v>
      </c>
    </row>
    <row r="314" spans="1:12" ht="15">
      <c r="A314" s="98" t="s">
        <v>3070</v>
      </c>
      <c r="B314" s="98" t="s">
        <v>3796</v>
      </c>
      <c r="C314" s="98">
        <v>3</v>
      </c>
      <c r="D314" s="122">
        <v>0.0012922443297661828</v>
      </c>
      <c r="E314" s="122">
        <v>2.1942573172659205</v>
      </c>
      <c r="F314" s="98" t="s">
        <v>3940</v>
      </c>
      <c r="G314" s="98" t="b">
        <v>0</v>
      </c>
      <c r="H314" s="98" t="b">
        <v>0</v>
      </c>
      <c r="I314" s="98" t="b">
        <v>0</v>
      </c>
      <c r="J314" s="98" t="b">
        <v>0</v>
      </c>
      <c r="K314" s="98" t="b">
        <v>0</v>
      </c>
      <c r="L314" s="98" t="b">
        <v>0</v>
      </c>
    </row>
    <row r="315" spans="1:12" ht="15">
      <c r="A315" s="98" t="s">
        <v>3796</v>
      </c>
      <c r="B315" s="98" t="s">
        <v>3071</v>
      </c>
      <c r="C315" s="98">
        <v>3</v>
      </c>
      <c r="D315" s="122">
        <v>0.0012922443297661828</v>
      </c>
      <c r="E315" s="122">
        <v>2.1632230835259514</v>
      </c>
      <c r="F315" s="98" t="s">
        <v>3940</v>
      </c>
      <c r="G315" s="98" t="b">
        <v>0</v>
      </c>
      <c r="H315" s="98" t="b">
        <v>0</v>
      </c>
      <c r="I315" s="98" t="b">
        <v>0</v>
      </c>
      <c r="J315" s="98" t="b">
        <v>0</v>
      </c>
      <c r="K315" s="98" t="b">
        <v>0</v>
      </c>
      <c r="L315" s="98" t="b">
        <v>0</v>
      </c>
    </row>
    <row r="316" spans="1:12" ht="15">
      <c r="A316" s="98" t="s">
        <v>3071</v>
      </c>
      <c r="B316" s="98" t="s">
        <v>3797</v>
      </c>
      <c r="C316" s="98">
        <v>3</v>
      </c>
      <c r="D316" s="122">
        <v>0.0012922443297661828</v>
      </c>
      <c r="E316" s="122">
        <v>2.1632230835259514</v>
      </c>
      <c r="F316" s="98" t="s">
        <v>3940</v>
      </c>
      <c r="G316" s="98" t="b">
        <v>0</v>
      </c>
      <c r="H316" s="98" t="b">
        <v>0</v>
      </c>
      <c r="I316" s="98" t="b">
        <v>0</v>
      </c>
      <c r="J316" s="98" t="b">
        <v>0</v>
      </c>
      <c r="K316" s="98" t="b">
        <v>0</v>
      </c>
      <c r="L316" s="98" t="b">
        <v>0</v>
      </c>
    </row>
    <row r="317" spans="1:12" ht="15">
      <c r="A317" s="98" t="s">
        <v>3797</v>
      </c>
      <c r="B317" s="98" t="s">
        <v>3798</v>
      </c>
      <c r="C317" s="98">
        <v>3</v>
      </c>
      <c r="D317" s="122">
        <v>0.0012922443297661828</v>
      </c>
      <c r="E317" s="122">
        <v>3.1484998267052453</v>
      </c>
      <c r="F317" s="98" t="s">
        <v>3940</v>
      </c>
      <c r="G317" s="98" t="b">
        <v>0</v>
      </c>
      <c r="H317" s="98" t="b">
        <v>0</v>
      </c>
      <c r="I317" s="98" t="b">
        <v>0</v>
      </c>
      <c r="J317" s="98" t="b">
        <v>0</v>
      </c>
      <c r="K317" s="98" t="b">
        <v>0</v>
      </c>
      <c r="L317" s="98" t="b">
        <v>0</v>
      </c>
    </row>
    <row r="318" spans="1:12" ht="15">
      <c r="A318" s="98" t="s">
        <v>3798</v>
      </c>
      <c r="B318" s="98" t="s">
        <v>3038</v>
      </c>
      <c r="C318" s="98">
        <v>3</v>
      </c>
      <c r="D318" s="122">
        <v>0.0012922443297661828</v>
      </c>
      <c r="E318" s="122">
        <v>1.6003152161601375</v>
      </c>
      <c r="F318" s="98" t="s">
        <v>3940</v>
      </c>
      <c r="G318" s="98" t="b">
        <v>0</v>
      </c>
      <c r="H318" s="98" t="b">
        <v>0</v>
      </c>
      <c r="I318" s="98" t="b">
        <v>0</v>
      </c>
      <c r="J318" s="98" t="b">
        <v>0</v>
      </c>
      <c r="K318" s="98" t="b">
        <v>0</v>
      </c>
      <c r="L318" s="98" t="b">
        <v>0</v>
      </c>
    </row>
    <row r="319" spans="1:12" ht="15">
      <c r="A319" s="98" t="s">
        <v>3115</v>
      </c>
      <c r="B319" s="98" t="s">
        <v>3064</v>
      </c>
      <c r="C319" s="98">
        <v>3</v>
      </c>
      <c r="D319" s="122">
        <v>0.0012922443297661828</v>
      </c>
      <c r="E319" s="122">
        <v>0.43688003594141495</v>
      </c>
      <c r="F319" s="98" t="s">
        <v>3940</v>
      </c>
      <c r="G319" s="98" t="b">
        <v>0</v>
      </c>
      <c r="H319" s="98" t="b">
        <v>0</v>
      </c>
      <c r="I319" s="98" t="b">
        <v>0</v>
      </c>
      <c r="J319" s="98" t="b">
        <v>0</v>
      </c>
      <c r="K319" s="98" t="b">
        <v>0</v>
      </c>
      <c r="L319" s="98" t="b">
        <v>0</v>
      </c>
    </row>
    <row r="320" spans="1:12" ht="15">
      <c r="A320" s="98" t="s">
        <v>236</v>
      </c>
      <c r="B320" s="98" t="s">
        <v>375</v>
      </c>
      <c r="C320" s="98">
        <v>3</v>
      </c>
      <c r="D320" s="122">
        <v>0.0012922443297661828</v>
      </c>
      <c r="E320" s="122">
        <v>3.0235610900969454</v>
      </c>
      <c r="F320" s="98" t="s">
        <v>3940</v>
      </c>
      <c r="G320" s="98" t="b">
        <v>0</v>
      </c>
      <c r="H320" s="98" t="b">
        <v>0</v>
      </c>
      <c r="I320" s="98" t="b">
        <v>0</v>
      </c>
      <c r="J320" s="98" t="b">
        <v>0</v>
      </c>
      <c r="K320" s="98" t="b">
        <v>0</v>
      </c>
      <c r="L320" s="98" t="b">
        <v>0</v>
      </c>
    </row>
    <row r="321" spans="1:12" ht="15">
      <c r="A321" s="98" t="s">
        <v>3801</v>
      </c>
      <c r="B321" s="98" t="s">
        <v>3592</v>
      </c>
      <c r="C321" s="98">
        <v>3</v>
      </c>
      <c r="D321" s="122">
        <v>0.0014111445722075613</v>
      </c>
      <c r="E321" s="122">
        <v>2.722531094432964</v>
      </c>
      <c r="F321" s="98" t="s">
        <v>3940</v>
      </c>
      <c r="G321" s="98" t="b">
        <v>0</v>
      </c>
      <c r="H321" s="98" t="b">
        <v>0</v>
      </c>
      <c r="I321" s="98" t="b">
        <v>0</v>
      </c>
      <c r="J321" s="98" t="b">
        <v>0</v>
      </c>
      <c r="K321" s="98" t="b">
        <v>0</v>
      </c>
      <c r="L321" s="98" t="b">
        <v>0</v>
      </c>
    </row>
    <row r="322" spans="1:12" ht="15">
      <c r="A322" s="98" t="s">
        <v>3802</v>
      </c>
      <c r="B322" s="98" t="s">
        <v>3803</v>
      </c>
      <c r="C322" s="98">
        <v>2</v>
      </c>
      <c r="D322" s="122">
        <v>0.0009407630481383741</v>
      </c>
      <c r="E322" s="122">
        <v>3.3245910857609267</v>
      </c>
      <c r="F322" s="98" t="s">
        <v>3940</v>
      </c>
      <c r="G322" s="98" t="b">
        <v>0</v>
      </c>
      <c r="H322" s="98" t="b">
        <v>0</v>
      </c>
      <c r="I322" s="98" t="b">
        <v>0</v>
      </c>
      <c r="J322" s="98" t="b">
        <v>0</v>
      </c>
      <c r="K322" s="98" t="b">
        <v>0</v>
      </c>
      <c r="L322" s="98" t="b">
        <v>0</v>
      </c>
    </row>
    <row r="323" spans="1:12" ht="15">
      <c r="A323" s="98" t="s">
        <v>3803</v>
      </c>
      <c r="B323" s="98" t="s">
        <v>3804</v>
      </c>
      <c r="C323" s="98">
        <v>2</v>
      </c>
      <c r="D323" s="122">
        <v>0.0009407630481383741</v>
      </c>
      <c r="E323" s="122">
        <v>3.3245910857609267</v>
      </c>
      <c r="F323" s="98" t="s">
        <v>3940</v>
      </c>
      <c r="G323" s="98" t="b">
        <v>0</v>
      </c>
      <c r="H323" s="98" t="b">
        <v>0</v>
      </c>
      <c r="I323" s="98" t="b">
        <v>0</v>
      </c>
      <c r="J323" s="98" t="b">
        <v>0</v>
      </c>
      <c r="K323" s="98" t="b">
        <v>0</v>
      </c>
      <c r="L323" s="98" t="b">
        <v>0</v>
      </c>
    </row>
    <row r="324" spans="1:12" ht="15">
      <c r="A324" s="98" t="s">
        <v>3804</v>
      </c>
      <c r="B324" s="98" t="s">
        <v>3805</v>
      </c>
      <c r="C324" s="98">
        <v>2</v>
      </c>
      <c r="D324" s="122">
        <v>0.0009407630481383741</v>
      </c>
      <c r="E324" s="122">
        <v>3.3245910857609267</v>
      </c>
      <c r="F324" s="98" t="s">
        <v>3940</v>
      </c>
      <c r="G324" s="98" t="b">
        <v>0</v>
      </c>
      <c r="H324" s="98" t="b">
        <v>0</v>
      </c>
      <c r="I324" s="98" t="b">
        <v>0</v>
      </c>
      <c r="J324" s="98" t="b">
        <v>0</v>
      </c>
      <c r="K324" s="98" t="b">
        <v>0</v>
      </c>
      <c r="L324" s="98" t="b">
        <v>0</v>
      </c>
    </row>
    <row r="325" spans="1:12" ht="15">
      <c r="A325" s="98" t="s">
        <v>3805</v>
      </c>
      <c r="B325" s="98" t="s">
        <v>3806</v>
      </c>
      <c r="C325" s="98">
        <v>2</v>
      </c>
      <c r="D325" s="122">
        <v>0.0009407630481383741</v>
      </c>
      <c r="E325" s="122">
        <v>3.3245910857609267</v>
      </c>
      <c r="F325" s="98" t="s">
        <v>3940</v>
      </c>
      <c r="G325" s="98" t="b">
        <v>0</v>
      </c>
      <c r="H325" s="98" t="b">
        <v>0</v>
      </c>
      <c r="I325" s="98" t="b">
        <v>0</v>
      </c>
      <c r="J325" s="98" t="b">
        <v>0</v>
      </c>
      <c r="K325" s="98" t="b">
        <v>0</v>
      </c>
      <c r="L325" s="98" t="b">
        <v>0</v>
      </c>
    </row>
    <row r="326" spans="1:12" ht="15">
      <c r="A326" s="98" t="s">
        <v>3806</v>
      </c>
      <c r="B326" s="98" t="s">
        <v>3633</v>
      </c>
      <c r="C326" s="98">
        <v>2</v>
      </c>
      <c r="D326" s="122">
        <v>0.0009407630481383741</v>
      </c>
      <c r="E326" s="122">
        <v>3.0235610900969454</v>
      </c>
      <c r="F326" s="98" t="s">
        <v>3940</v>
      </c>
      <c r="G326" s="98" t="b">
        <v>0</v>
      </c>
      <c r="H326" s="98" t="b">
        <v>0</v>
      </c>
      <c r="I326" s="98" t="b">
        <v>0</v>
      </c>
      <c r="J326" s="98" t="b">
        <v>0</v>
      </c>
      <c r="K326" s="98" t="b">
        <v>0</v>
      </c>
      <c r="L326" s="98" t="b">
        <v>0</v>
      </c>
    </row>
    <row r="327" spans="1:12" ht="15">
      <c r="A327" s="98" t="s">
        <v>3635</v>
      </c>
      <c r="B327" s="98" t="s">
        <v>3807</v>
      </c>
      <c r="C327" s="98">
        <v>2</v>
      </c>
      <c r="D327" s="122">
        <v>0.0009407630481383741</v>
      </c>
      <c r="E327" s="122">
        <v>3.3245910857609267</v>
      </c>
      <c r="F327" s="98" t="s">
        <v>3940</v>
      </c>
      <c r="G327" s="98" t="b">
        <v>0</v>
      </c>
      <c r="H327" s="98" t="b">
        <v>0</v>
      </c>
      <c r="I327" s="98" t="b">
        <v>0</v>
      </c>
      <c r="J327" s="98" t="b">
        <v>0</v>
      </c>
      <c r="K327" s="98" t="b">
        <v>0</v>
      </c>
      <c r="L327" s="98" t="b">
        <v>0</v>
      </c>
    </row>
    <row r="328" spans="1:12" ht="15">
      <c r="A328" s="98" t="s">
        <v>3807</v>
      </c>
      <c r="B328" s="98" t="s">
        <v>3602</v>
      </c>
      <c r="C328" s="98">
        <v>2</v>
      </c>
      <c r="D328" s="122">
        <v>0.0009407630481383741</v>
      </c>
      <c r="E328" s="122">
        <v>3.0235610900969454</v>
      </c>
      <c r="F328" s="98" t="s">
        <v>3940</v>
      </c>
      <c r="G328" s="98" t="b">
        <v>0</v>
      </c>
      <c r="H328" s="98" t="b">
        <v>0</v>
      </c>
      <c r="I328" s="98" t="b">
        <v>0</v>
      </c>
      <c r="J328" s="98" t="b">
        <v>0</v>
      </c>
      <c r="K328" s="98" t="b">
        <v>0</v>
      </c>
      <c r="L328" s="98" t="b">
        <v>0</v>
      </c>
    </row>
    <row r="329" spans="1:12" ht="15">
      <c r="A329" s="98" t="s">
        <v>3602</v>
      </c>
      <c r="B329" s="98" t="s">
        <v>3808</v>
      </c>
      <c r="C329" s="98">
        <v>2</v>
      </c>
      <c r="D329" s="122">
        <v>0.0009407630481383741</v>
      </c>
      <c r="E329" s="122">
        <v>2.847469831041264</v>
      </c>
      <c r="F329" s="98" t="s">
        <v>3940</v>
      </c>
      <c r="G329" s="98" t="b">
        <v>0</v>
      </c>
      <c r="H329" s="98" t="b">
        <v>0</v>
      </c>
      <c r="I329" s="98" t="b">
        <v>0</v>
      </c>
      <c r="J329" s="98" t="b">
        <v>0</v>
      </c>
      <c r="K329" s="98" t="b">
        <v>0</v>
      </c>
      <c r="L329" s="98" t="b">
        <v>0</v>
      </c>
    </row>
    <row r="330" spans="1:12" ht="15">
      <c r="A330" s="98" t="s">
        <v>3808</v>
      </c>
      <c r="B330" s="98" t="s">
        <v>3809</v>
      </c>
      <c r="C330" s="98">
        <v>2</v>
      </c>
      <c r="D330" s="122">
        <v>0.0009407630481383741</v>
      </c>
      <c r="E330" s="122">
        <v>3.3245910857609267</v>
      </c>
      <c r="F330" s="98" t="s">
        <v>3940</v>
      </c>
      <c r="G330" s="98" t="b">
        <v>0</v>
      </c>
      <c r="H330" s="98" t="b">
        <v>0</v>
      </c>
      <c r="I330" s="98" t="b">
        <v>0</v>
      </c>
      <c r="J330" s="98" t="b">
        <v>0</v>
      </c>
      <c r="K330" s="98" t="b">
        <v>0</v>
      </c>
      <c r="L330" s="98" t="b">
        <v>0</v>
      </c>
    </row>
    <row r="331" spans="1:12" ht="15">
      <c r="A331" s="98" t="s">
        <v>3809</v>
      </c>
      <c r="B331" s="98" t="s">
        <v>3636</v>
      </c>
      <c r="C331" s="98">
        <v>2</v>
      </c>
      <c r="D331" s="122">
        <v>0.0009407630481383741</v>
      </c>
      <c r="E331" s="122">
        <v>3.0235610900969454</v>
      </c>
      <c r="F331" s="98" t="s">
        <v>3940</v>
      </c>
      <c r="G331" s="98" t="b">
        <v>0</v>
      </c>
      <c r="H331" s="98" t="b">
        <v>0</v>
      </c>
      <c r="I331" s="98" t="b">
        <v>0</v>
      </c>
      <c r="J331" s="98" t="b">
        <v>0</v>
      </c>
      <c r="K331" s="98" t="b">
        <v>0</v>
      </c>
      <c r="L331" s="98" t="b">
        <v>0</v>
      </c>
    </row>
    <row r="332" spans="1:12" ht="15">
      <c r="A332" s="98" t="s">
        <v>3636</v>
      </c>
      <c r="B332" s="98" t="s">
        <v>3810</v>
      </c>
      <c r="C332" s="98">
        <v>2</v>
      </c>
      <c r="D332" s="122">
        <v>0.0009407630481383741</v>
      </c>
      <c r="E332" s="122">
        <v>3.0235610900969454</v>
      </c>
      <c r="F332" s="98" t="s">
        <v>3940</v>
      </c>
      <c r="G332" s="98" t="b">
        <v>0</v>
      </c>
      <c r="H332" s="98" t="b">
        <v>0</v>
      </c>
      <c r="I332" s="98" t="b">
        <v>0</v>
      </c>
      <c r="J332" s="98" t="b">
        <v>0</v>
      </c>
      <c r="K332" s="98" t="b">
        <v>0</v>
      </c>
      <c r="L332" s="98" t="b">
        <v>0</v>
      </c>
    </row>
    <row r="333" spans="1:12" ht="15">
      <c r="A333" s="98" t="s">
        <v>3810</v>
      </c>
      <c r="B333" s="98" t="s">
        <v>3811</v>
      </c>
      <c r="C333" s="98">
        <v>2</v>
      </c>
      <c r="D333" s="122">
        <v>0.0009407630481383741</v>
      </c>
      <c r="E333" s="122">
        <v>3.3245910857609267</v>
      </c>
      <c r="F333" s="98" t="s">
        <v>3940</v>
      </c>
      <c r="G333" s="98" t="b">
        <v>0</v>
      </c>
      <c r="H333" s="98" t="b">
        <v>0</v>
      </c>
      <c r="I333" s="98" t="b">
        <v>0</v>
      </c>
      <c r="J333" s="98" t="b">
        <v>0</v>
      </c>
      <c r="K333" s="98" t="b">
        <v>0</v>
      </c>
      <c r="L333" s="98" t="b">
        <v>0</v>
      </c>
    </row>
    <row r="334" spans="1:12" ht="15">
      <c r="A334" s="98" t="s">
        <v>3811</v>
      </c>
      <c r="B334" s="98" t="s">
        <v>3812</v>
      </c>
      <c r="C334" s="98">
        <v>2</v>
      </c>
      <c r="D334" s="122">
        <v>0.0009407630481383741</v>
      </c>
      <c r="E334" s="122">
        <v>3.3245910857609267</v>
      </c>
      <c r="F334" s="98" t="s">
        <v>3940</v>
      </c>
      <c r="G334" s="98" t="b">
        <v>0</v>
      </c>
      <c r="H334" s="98" t="b">
        <v>0</v>
      </c>
      <c r="I334" s="98" t="b">
        <v>0</v>
      </c>
      <c r="J334" s="98" t="b">
        <v>0</v>
      </c>
      <c r="K334" s="98" t="b">
        <v>0</v>
      </c>
      <c r="L334" s="98" t="b">
        <v>0</v>
      </c>
    </row>
    <row r="335" spans="1:12" ht="15">
      <c r="A335" s="98" t="s">
        <v>3812</v>
      </c>
      <c r="B335" s="98" t="s">
        <v>3637</v>
      </c>
      <c r="C335" s="98">
        <v>2</v>
      </c>
      <c r="D335" s="122">
        <v>0.0009407630481383741</v>
      </c>
      <c r="E335" s="122">
        <v>3.0235610900969454</v>
      </c>
      <c r="F335" s="98" t="s">
        <v>3940</v>
      </c>
      <c r="G335" s="98" t="b">
        <v>0</v>
      </c>
      <c r="H335" s="98" t="b">
        <v>0</v>
      </c>
      <c r="I335" s="98" t="b">
        <v>0</v>
      </c>
      <c r="J335" s="98" t="b">
        <v>0</v>
      </c>
      <c r="K335" s="98" t="b">
        <v>0</v>
      </c>
      <c r="L335" s="98" t="b">
        <v>0</v>
      </c>
    </row>
    <row r="336" spans="1:12" ht="15">
      <c r="A336" s="98" t="s">
        <v>3637</v>
      </c>
      <c r="B336" s="98" t="s">
        <v>3813</v>
      </c>
      <c r="C336" s="98">
        <v>2</v>
      </c>
      <c r="D336" s="122">
        <v>0.0009407630481383741</v>
      </c>
      <c r="E336" s="122">
        <v>3.0235610900969454</v>
      </c>
      <c r="F336" s="98" t="s">
        <v>3940</v>
      </c>
      <c r="G336" s="98" t="b">
        <v>0</v>
      </c>
      <c r="H336" s="98" t="b">
        <v>0</v>
      </c>
      <c r="I336" s="98" t="b">
        <v>0</v>
      </c>
      <c r="J336" s="98" t="b">
        <v>0</v>
      </c>
      <c r="K336" s="98" t="b">
        <v>0</v>
      </c>
      <c r="L336" s="98" t="b">
        <v>0</v>
      </c>
    </row>
    <row r="337" spans="1:12" ht="15">
      <c r="A337" s="98" t="s">
        <v>3813</v>
      </c>
      <c r="B337" s="98" t="s">
        <v>3814</v>
      </c>
      <c r="C337" s="98">
        <v>2</v>
      </c>
      <c r="D337" s="122">
        <v>0.0009407630481383741</v>
      </c>
      <c r="E337" s="122">
        <v>3.3245910857609267</v>
      </c>
      <c r="F337" s="98" t="s">
        <v>3940</v>
      </c>
      <c r="G337" s="98" t="b">
        <v>0</v>
      </c>
      <c r="H337" s="98" t="b">
        <v>0</v>
      </c>
      <c r="I337" s="98" t="b">
        <v>0</v>
      </c>
      <c r="J337" s="98" t="b">
        <v>0</v>
      </c>
      <c r="K337" s="98" t="b">
        <v>0</v>
      </c>
      <c r="L337" s="98" t="b">
        <v>0</v>
      </c>
    </row>
    <row r="338" spans="1:12" ht="15">
      <c r="A338" s="98" t="s">
        <v>3814</v>
      </c>
      <c r="B338" s="98" t="s">
        <v>3602</v>
      </c>
      <c r="C338" s="98">
        <v>2</v>
      </c>
      <c r="D338" s="122">
        <v>0.0009407630481383741</v>
      </c>
      <c r="E338" s="122">
        <v>3.0235610900969454</v>
      </c>
      <c r="F338" s="98" t="s">
        <v>3940</v>
      </c>
      <c r="G338" s="98" t="b">
        <v>0</v>
      </c>
      <c r="H338" s="98" t="b">
        <v>0</v>
      </c>
      <c r="I338" s="98" t="b">
        <v>0</v>
      </c>
      <c r="J338" s="98" t="b">
        <v>0</v>
      </c>
      <c r="K338" s="98" t="b">
        <v>0</v>
      </c>
      <c r="L338" s="98" t="b">
        <v>0</v>
      </c>
    </row>
    <row r="339" spans="1:12" ht="15">
      <c r="A339" s="98" t="s">
        <v>3602</v>
      </c>
      <c r="B339" s="98" t="s">
        <v>3815</v>
      </c>
      <c r="C339" s="98">
        <v>2</v>
      </c>
      <c r="D339" s="122">
        <v>0.0009407630481383741</v>
      </c>
      <c r="E339" s="122">
        <v>2.847469831041264</v>
      </c>
      <c r="F339" s="98" t="s">
        <v>3940</v>
      </c>
      <c r="G339" s="98" t="b">
        <v>0</v>
      </c>
      <c r="H339" s="98" t="b">
        <v>0</v>
      </c>
      <c r="I339" s="98" t="b">
        <v>0</v>
      </c>
      <c r="J339" s="98" t="b">
        <v>0</v>
      </c>
      <c r="K339" s="98" t="b">
        <v>0</v>
      </c>
      <c r="L339" s="98" t="b">
        <v>0</v>
      </c>
    </row>
    <row r="340" spans="1:12" ht="15">
      <c r="A340" s="98" t="s">
        <v>3815</v>
      </c>
      <c r="B340" s="98" t="s">
        <v>3816</v>
      </c>
      <c r="C340" s="98">
        <v>2</v>
      </c>
      <c r="D340" s="122">
        <v>0.0009407630481383741</v>
      </c>
      <c r="E340" s="122">
        <v>3.3245910857609267</v>
      </c>
      <c r="F340" s="98" t="s">
        <v>3940</v>
      </c>
      <c r="G340" s="98" t="b">
        <v>0</v>
      </c>
      <c r="H340" s="98" t="b">
        <v>0</v>
      </c>
      <c r="I340" s="98" t="b">
        <v>0</v>
      </c>
      <c r="J340" s="98" t="b">
        <v>0</v>
      </c>
      <c r="K340" s="98" t="b">
        <v>0</v>
      </c>
      <c r="L340" s="98" t="b">
        <v>0</v>
      </c>
    </row>
    <row r="341" spans="1:12" ht="15">
      <c r="A341" s="98" t="s">
        <v>3816</v>
      </c>
      <c r="B341" s="98" t="s">
        <v>3636</v>
      </c>
      <c r="C341" s="98">
        <v>2</v>
      </c>
      <c r="D341" s="122">
        <v>0.0009407630481383741</v>
      </c>
      <c r="E341" s="122">
        <v>3.0235610900969454</v>
      </c>
      <c r="F341" s="98" t="s">
        <v>3940</v>
      </c>
      <c r="G341" s="98" t="b">
        <v>0</v>
      </c>
      <c r="H341" s="98" t="b">
        <v>0</v>
      </c>
      <c r="I341" s="98" t="b">
        <v>0</v>
      </c>
      <c r="J341" s="98" t="b">
        <v>0</v>
      </c>
      <c r="K341" s="98" t="b">
        <v>0</v>
      </c>
      <c r="L341" s="98" t="b">
        <v>0</v>
      </c>
    </row>
    <row r="342" spans="1:12" ht="15">
      <c r="A342" s="98" t="s">
        <v>3636</v>
      </c>
      <c r="B342" s="98" t="s">
        <v>3817</v>
      </c>
      <c r="C342" s="98">
        <v>2</v>
      </c>
      <c r="D342" s="122">
        <v>0.0009407630481383741</v>
      </c>
      <c r="E342" s="122">
        <v>3.0235610900969454</v>
      </c>
      <c r="F342" s="98" t="s">
        <v>3940</v>
      </c>
      <c r="G342" s="98" t="b">
        <v>0</v>
      </c>
      <c r="H342" s="98" t="b">
        <v>0</v>
      </c>
      <c r="I342" s="98" t="b">
        <v>0</v>
      </c>
      <c r="J342" s="98" t="b">
        <v>0</v>
      </c>
      <c r="K342" s="98" t="b">
        <v>0</v>
      </c>
      <c r="L342" s="98" t="b">
        <v>0</v>
      </c>
    </row>
    <row r="343" spans="1:12" ht="15">
      <c r="A343" s="98" t="s">
        <v>3817</v>
      </c>
      <c r="B343" s="98" t="s">
        <v>3818</v>
      </c>
      <c r="C343" s="98">
        <v>2</v>
      </c>
      <c r="D343" s="122">
        <v>0.0009407630481383741</v>
      </c>
      <c r="E343" s="122">
        <v>3.3245910857609267</v>
      </c>
      <c r="F343" s="98" t="s">
        <v>3940</v>
      </c>
      <c r="G343" s="98" t="b">
        <v>0</v>
      </c>
      <c r="H343" s="98" t="b">
        <v>0</v>
      </c>
      <c r="I343" s="98" t="b">
        <v>0</v>
      </c>
      <c r="J343" s="98" t="b">
        <v>0</v>
      </c>
      <c r="K343" s="98" t="b">
        <v>0</v>
      </c>
      <c r="L343" s="98" t="b">
        <v>0</v>
      </c>
    </row>
    <row r="344" spans="1:12" ht="15">
      <c r="A344" s="98" t="s">
        <v>3818</v>
      </c>
      <c r="B344" s="98" t="s">
        <v>3819</v>
      </c>
      <c r="C344" s="98">
        <v>2</v>
      </c>
      <c r="D344" s="122">
        <v>0.0009407630481383741</v>
      </c>
      <c r="E344" s="122">
        <v>3.3245910857609267</v>
      </c>
      <c r="F344" s="98" t="s">
        <v>3940</v>
      </c>
      <c r="G344" s="98" t="b">
        <v>0</v>
      </c>
      <c r="H344" s="98" t="b">
        <v>0</v>
      </c>
      <c r="I344" s="98" t="b">
        <v>0</v>
      </c>
      <c r="J344" s="98" t="b">
        <v>0</v>
      </c>
      <c r="K344" s="98" t="b">
        <v>0</v>
      </c>
      <c r="L344" s="98" t="b">
        <v>0</v>
      </c>
    </row>
    <row r="345" spans="1:12" ht="15">
      <c r="A345" s="98" t="s">
        <v>3819</v>
      </c>
      <c r="B345" s="98" t="s">
        <v>3637</v>
      </c>
      <c r="C345" s="98">
        <v>2</v>
      </c>
      <c r="D345" s="122">
        <v>0.0009407630481383741</v>
      </c>
      <c r="E345" s="122">
        <v>3.0235610900969454</v>
      </c>
      <c r="F345" s="98" t="s">
        <v>3940</v>
      </c>
      <c r="G345" s="98" t="b">
        <v>0</v>
      </c>
      <c r="H345" s="98" t="b">
        <v>0</v>
      </c>
      <c r="I345" s="98" t="b">
        <v>0</v>
      </c>
      <c r="J345" s="98" t="b">
        <v>0</v>
      </c>
      <c r="K345" s="98" t="b">
        <v>0</v>
      </c>
      <c r="L345" s="98" t="b">
        <v>0</v>
      </c>
    </row>
    <row r="346" spans="1:12" ht="15">
      <c r="A346" s="98" t="s">
        <v>3637</v>
      </c>
      <c r="B346" s="98" t="s">
        <v>3820</v>
      </c>
      <c r="C346" s="98">
        <v>2</v>
      </c>
      <c r="D346" s="122">
        <v>0.0009407630481383741</v>
      </c>
      <c r="E346" s="122">
        <v>3.0235610900969454</v>
      </c>
      <c r="F346" s="98" t="s">
        <v>3940</v>
      </c>
      <c r="G346" s="98" t="b">
        <v>0</v>
      </c>
      <c r="H346" s="98" t="b">
        <v>0</v>
      </c>
      <c r="I346" s="98" t="b">
        <v>0</v>
      </c>
      <c r="J346" s="98" t="b">
        <v>0</v>
      </c>
      <c r="K346" s="98" t="b">
        <v>0</v>
      </c>
      <c r="L346" s="98" t="b">
        <v>0</v>
      </c>
    </row>
    <row r="347" spans="1:12" ht="15">
      <c r="A347" s="98" t="s">
        <v>3820</v>
      </c>
      <c r="B347" s="98" t="s">
        <v>3821</v>
      </c>
      <c r="C347" s="98">
        <v>2</v>
      </c>
      <c r="D347" s="122">
        <v>0.0009407630481383741</v>
      </c>
      <c r="E347" s="122">
        <v>3.3245910857609267</v>
      </c>
      <c r="F347" s="98" t="s">
        <v>3940</v>
      </c>
      <c r="G347" s="98" t="b">
        <v>0</v>
      </c>
      <c r="H347" s="98" t="b">
        <v>0</v>
      </c>
      <c r="I347" s="98" t="b">
        <v>0</v>
      </c>
      <c r="J347" s="98" t="b">
        <v>0</v>
      </c>
      <c r="K347" s="98" t="b">
        <v>0</v>
      </c>
      <c r="L347" s="98" t="b">
        <v>0</v>
      </c>
    </row>
    <row r="348" spans="1:12" ht="15">
      <c r="A348" s="98" t="s">
        <v>3822</v>
      </c>
      <c r="B348" s="98" t="s">
        <v>3823</v>
      </c>
      <c r="C348" s="98">
        <v>2</v>
      </c>
      <c r="D348" s="122">
        <v>0.0009407630481383741</v>
      </c>
      <c r="E348" s="122">
        <v>3.3245910857609267</v>
      </c>
      <c r="F348" s="98" t="s">
        <v>3940</v>
      </c>
      <c r="G348" s="98" t="b">
        <v>0</v>
      </c>
      <c r="H348" s="98" t="b">
        <v>0</v>
      </c>
      <c r="I348" s="98" t="b">
        <v>0</v>
      </c>
      <c r="J348" s="98" t="b">
        <v>0</v>
      </c>
      <c r="K348" s="98" t="b">
        <v>0</v>
      </c>
      <c r="L348" s="98" t="b">
        <v>0</v>
      </c>
    </row>
    <row r="349" spans="1:12" ht="15">
      <c r="A349" s="98" t="s">
        <v>3823</v>
      </c>
      <c r="B349" s="98" t="s">
        <v>3824</v>
      </c>
      <c r="C349" s="98">
        <v>2</v>
      </c>
      <c r="D349" s="122">
        <v>0.0009407630481383741</v>
      </c>
      <c r="E349" s="122">
        <v>3.3245910857609267</v>
      </c>
      <c r="F349" s="98" t="s">
        <v>3940</v>
      </c>
      <c r="G349" s="98" t="b">
        <v>0</v>
      </c>
      <c r="H349" s="98" t="b">
        <v>0</v>
      </c>
      <c r="I349" s="98" t="b">
        <v>0</v>
      </c>
      <c r="J349" s="98" t="b">
        <v>0</v>
      </c>
      <c r="K349" s="98" t="b">
        <v>0</v>
      </c>
      <c r="L349" s="98" t="b">
        <v>0</v>
      </c>
    </row>
    <row r="350" spans="1:12" ht="15">
      <c r="A350" s="98" t="s">
        <v>3824</v>
      </c>
      <c r="B350" s="98" t="s">
        <v>3825</v>
      </c>
      <c r="C350" s="98">
        <v>2</v>
      </c>
      <c r="D350" s="122">
        <v>0.0009407630481383741</v>
      </c>
      <c r="E350" s="122">
        <v>3.3245910857609267</v>
      </c>
      <c r="F350" s="98" t="s">
        <v>3940</v>
      </c>
      <c r="G350" s="98" t="b">
        <v>0</v>
      </c>
      <c r="H350" s="98" t="b">
        <v>0</v>
      </c>
      <c r="I350" s="98" t="b">
        <v>0</v>
      </c>
      <c r="J350" s="98" t="b">
        <v>0</v>
      </c>
      <c r="K350" s="98" t="b">
        <v>0</v>
      </c>
      <c r="L350" s="98" t="b">
        <v>0</v>
      </c>
    </row>
    <row r="351" spans="1:12" ht="15">
      <c r="A351" s="98" t="s">
        <v>3825</v>
      </c>
      <c r="B351" s="98" t="s">
        <v>3826</v>
      </c>
      <c r="C351" s="98">
        <v>2</v>
      </c>
      <c r="D351" s="122">
        <v>0.0009407630481383741</v>
      </c>
      <c r="E351" s="122">
        <v>3.3245910857609267</v>
      </c>
      <c r="F351" s="98" t="s">
        <v>3940</v>
      </c>
      <c r="G351" s="98" t="b">
        <v>0</v>
      </c>
      <c r="H351" s="98" t="b">
        <v>0</v>
      </c>
      <c r="I351" s="98" t="b">
        <v>0</v>
      </c>
      <c r="J351" s="98" t="b">
        <v>0</v>
      </c>
      <c r="K351" s="98" t="b">
        <v>0</v>
      </c>
      <c r="L351" s="98" t="b">
        <v>0</v>
      </c>
    </row>
    <row r="352" spans="1:12" ht="15">
      <c r="A352" s="98" t="s">
        <v>3826</v>
      </c>
      <c r="B352" s="98" t="s">
        <v>3827</v>
      </c>
      <c r="C352" s="98">
        <v>2</v>
      </c>
      <c r="D352" s="122">
        <v>0.0009407630481383741</v>
      </c>
      <c r="E352" s="122">
        <v>3.3245910857609267</v>
      </c>
      <c r="F352" s="98" t="s">
        <v>3940</v>
      </c>
      <c r="G352" s="98" t="b">
        <v>0</v>
      </c>
      <c r="H352" s="98" t="b">
        <v>0</v>
      </c>
      <c r="I352" s="98" t="b">
        <v>0</v>
      </c>
      <c r="J352" s="98" t="b">
        <v>0</v>
      </c>
      <c r="K352" s="98" t="b">
        <v>0</v>
      </c>
      <c r="L352" s="98" t="b">
        <v>0</v>
      </c>
    </row>
    <row r="353" spans="1:12" ht="15">
      <c r="A353" s="98" t="s">
        <v>3828</v>
      </c>
      <c r="B353" s="98" t="s">
        <v>3829</v>
      </c>
      <c r="C353" s="98">
        <v>2</v>
      </c>
      <c r="D353" s="122">
        <v>0.0009407630481383741</v>
      </c>
      <c r="E353" s="122">
        <v>3.3245910857609267</v>
      </c>
      <c r="F353" s="98" t="s">
        <v>3940</v>
      </c>
      <c r="G353" s="98" t="b">
        <v>0</v>
      </c>
      <c r="H353" s="98" t="b">
        <v>0</v>
      </c>
      <c r="I353" s="98" t="b">
        <v>0</v>
      </c>
      <c r="J353" s="98" t="b">
        <v>0</v>
      </c>
      <c r="K353" s="98" t="b">
        <v>0</v>
      </c>
      <c r="L353" s="98" t="b">
        <v>0</v>
      </c>
    </row>
    <row r="354" spans="1:12" ht="15">
      <c r="A354" s="98" t="s">
        <v>3829</v>
      </c>
      <c r="B354" s="98" t="s">
        <v>3830</v>
      </c>
      <c r="C354" s="98">
        <v>2</v>
      </c>
      <c r="D354" s="122">
        <v>0.0009407630481383741</v>
      </c>
      <c r="E354" s="122">
        <v>3.3245910857609267</v>
      </c>
      <c r="F354" s="98" t="s">
        <v>3940</v>
      </c>
      <c r="G354" s="98" t="b">
        <v>0</v>
      </c>
      <c r="H354" s="98" t="b">
        <v>0</v>
      </c>
      <c r="I354" s="98" t="b">
        <v>0</v>
      </c>
      <c r="J354" s="98" t="b">
        <v>0</v>
      </c>
      <c r="K354" s="98" t="b">
        <v>0</v>
      </c>
      <c r="L354" s="98" t="b">
        <v>0</v>
      </c>
    </row>
    <row r="355" spans="1:12" ht="15">
      <c r="A355" s="98" t="s">
        <v>3830</v>
      </c>
      <c r="B355" s="98" t="s">
        <v>3633</v>
      </c>
      <c r="C355" s="98">
        <v>2</v>
      </c>
      <c r="D355" s="122">
        <v>0.0009407630481383741</v>
      </c>
      <c r="E355" s="122">
        <v>3.0235610900969454</v>
      </c>
      <c r="F355" s="98" t="s">
        <v>3940</v>
      </c>
      <c r="G355" s="98" t="b">
        <v>0</v>
      </c>
      <c r="H355" s="98" t="b">
        <v>0</v>
      </c>
      <c r="I355" s="98" t="b">
        <v>0</v>
      </c>
      <c r="J355" s="98" t="b">
        <v>0</v>
      </c>
      <c r="K355" s="98" t="b">
        <v>0</v>
      </c>
      <c r="L355" s="98" t="b">
        <v>0</v>
      </c>
    </row>
    <row r="356" spans="1:12" ht="15">
      <c r="A356" s="98" t="s">
        <v>3617</v>
      </c>
      <c r="B356" s="98" t="s">
        <v>3831</v>
      </c>
      <c r="C356" s="98">
        <v>2</v>
      </c>
      <c r="D356" s="122">
        <v>0.0009407630481383741</v>
      </c>
      <c r="E356" s="122">
        <v>3.3245910857609267</v>
      </c>
      <c r="F356" s="98" t="s">
        <v>3940</v>
      </c>
      <c r="G356" s="98" t="b">
        <v>0</v>
      </c>
      <c r="H356" s="98" t="b">
        <v>0</v>
      </c>
      <c r="I356" s="98" t="b">
        <v>0</v>
      </c>
      <c r="J356" s="98" t="b">
        <v>0</v>
      </c>
      <c r="K356" s="98" t="b">
        <v>0</v>
      </c>
      <c r="L356" s="98" t="b">
        <v>0</v>
      </c>
    </row>
    <row r="357" spans="1:12" ht="15">
      <c r="A357" s="98" t="s">
        <v>3831</v>
      </c>
      <c r="B357" s="98" t="s">
        <v>3271</v>
      </c>
      <c r="C357" s="98">
        <v>2</v>
      </c>
      <c r="D357" s="122">
        <v>0.0009407630481383741</v>
      </c>
      <c r="E357" s="122">
        <v>3.1484998267052453</v>
      </c>
      <c r="F357" s="98" t="s">
        <v>3940</v>
      </c>
      <c r="G357" s="98" t="b">
        <v>0</v>
      </c>
      <c r="H357" s="98" t="b">
        <v>0</v>
      </c>
      <c r="I357" s="98" t="b">
        <v>0</v>
      </c>
      <c r="J357" s="98" t="b">
        <v>0</v>
      </c>
      <c r="K357" s="98" t="b">
        <v>0</v>
      </c>
      <c r="L357" s="98" t="b">
        <v>0</v>
      </c>
    </row>
    <row r="358" spans="1:12" ht="15">
      <c r="A358" s="98" t="s">
        <v>3832</v>
      </c>
      <c r="B358" s="98" t="s">
        <v>3833</v>
      </c>
      <c r="C358" s="98">
        <v>2</v>
      </c>
      <c r="D358" s="122">
        <v>0.0009407630481383741</v>
      </c>
      <c r="E358" s="122">
        <v>3.3245910857609267</v>
      </c>
      <c r="F358" s="98" t="s">
        <v>3940</v>
      </c>
      <c r="G358" s="98" t="b">
        <v>0</v>
      </c>
      <c r="H358" s="98" t="b">
        <v>0</v>
      </c>
      <c r="I358" s="98" t="b">
        <v>0</v>
      </c>
      <c r="J358" s="98" t="b">
        <v>0</v>
      </c>
      <c r="K358" s="98" t="b">
        <v>0</v>
      </c>
      <c r="L358" s="98" t="b">
        <v>0</v>
      </c>
    </row>
    <row r="359" spans="1:12" ht="15">
      <c r="A359" s="98" t="s">
        <v>3833</v>
      </c>
      <c r="B359" s="98" t="s">
        <v>3834</v>
      </c>
      <c r="C359" s="98">
        <v>2</v>
      </c>
      <c r="D359" s="122">
        <v>0.0009407630481383741</v>
      </c>
      <c r="E359" s="122">
        <v>3.3245910857609267</v>
      </c>
      <c r="F359" s="98" t="s">
        <v>3940</v>
      </c>
      <c r="G359" s="98" t="b">
        <v>0</v>
      </c>
      <c r="H359" s="98" t="b">
        <v>0</v>
      </c>
      <c r="I359" s="98" t="b">
        <v>0</v>
      </c>
      <c r="J359" s="98" t="b">
        <v>0</v>
      </c>
      <c r="K359" s="98" t="b">
        <v>0</v>
      </c>
      <c r="L359" s="98" t="b">
        <v>0</v>
      </c>
    </row>
    <row r="360" spans="1:12" ht="15">
      <c r="A360" s="98" t="s">
        <v>3834</v>
      </c>
      <c r="B360" s="98" t="s">
        <v>3835</v>
      </c>
      <c r="C360" s="98">
        <v>2</v>
      </c>
      <c r="D360" s="122">
        <v>0.0009407630481383741</v>
      </c>
      <c r="E360" s="122">
        <v>3.3245910857609267</v>
      </c>
      <c r="F360" s="98" t="s">
        <v>3940</v>
      </c>
      <c r="G360" s="98" t="b">
        <v>0</v>
      </c>
      <c r="H360" s="98" t="b">
        <v>0</v>
      </c>
      <c r="I360" s="98" t="b">
        <v>0</v>
      </c>
      <c r="J360" s="98" t="b">
        <v>0</v>
      </c>
      <c r="K360" s="98" t="b">
        <v>0</v>
      </c>
      <c r="L360" s="98" t="b">
        <v>0</v>
      </c>
    </row>
    <row r="361" spans="1:12" ht="15">
      <c r="A361" s="98" t="s">
        <v>3835</v>
      </c>
      <c r="B361" s="98" t="s">
        <v>3836</v>
      </c>
      <c r="C361" s="98">
        <v>2</v>
      </c>
      <c r="D361" s="122">
        <v>0.0009407630481383741</v>
      </c>
      <c r="E361" s="122">
        <v>3.3245910857609267</v>
      </c>
      <c r="F361" s="98" t="s">
        <v>3940</v>
      </c>
      <c r="G361" s="98" t="b">
        <v>0</v>
      </c>
      <c r="H361" s="98" t="b">
        <v>0</v>
      </c>
      <c r="I361" s="98" t="b">
        <v>0</v>
      </c>
      <c r="J361" s="98" t="b">
        <v>0</v>
      </c>
      <c r="K361" s="98" t="b">
        <v>0</v>
      </c>
      <c r="L361" s="98" t="b">
        <v>0</v>
      </c>
    </row>
    <row r="362" spans="1:12" ht="15">
      <c r="A362" s="98" t="s">
        <v>3836</v>
      </c>
      <c r="B362" s="98" t="s">
        <v>3596</v>
      </c>
      <c r="C362" s="98">
        <v>2</v>
      </c>
      <c r="D362" s="122">
        <v>0.0009407630481383741</v>
      </c>
      <c r="E362" s="122">
        <v>3.0235610900969454</v>
      </c>
      <c r="F362" s="98" t="s">
        <v>3940</v>
      </c>
      <c r="G362" s="98" t="b">
        <v>0</v>
      </c>
      <c r="H362" s="98" t="b">
        <v>0</v>
      </c>
      <c r="I362" s="98" t="b">
        <v>0</v>
      </c>
      <c r="J362" s="98" t="b">
        <v>0</v>
      </c>
      <c r="K362" s="98" t="b">
        <v>0</v>
      </c>
      <c r="L362" s="98" t="b">
        <v>0</v>
      </c>
    </row>
    <row r="363" spans="1:12" ht="15">
      <c r="A363" s="98" t="s">
        <v>3596</v>
      </c>
      <c r="B363" s="98" t="s">
        <v>3837</v>
      </c>
      <c r="C363" s="98">
        <v>2</v>
      </c>
      <c r="D363" s="122">
        <v>0.0009407630481383741</v>
      </c>
      <c r="E363" s="122">
        <v>2.780523041410651</v>
      </c>
      <c r="F363" s="98" t="s">
        <v>3940</v>
      </c>
      <c r="G363" s="98" t="b">
        <v>0</v>
      </c>
      <c r="H363" s="98" t="b">
        <v>0</v>
      </c>
      <c r="I363" s="98" t="b">
        <v>0</v>
      </c>
      <c r="J363" s="98" t="b">
        <v>0</v>
      </c>
      <c r="K363" s="98" t="b">
        <v>0</v>
      </c>
      <c r="L363" s="98" t="b">
        <v>0</v>
      </c>
    </row>
    <row r="364" spans="1:12" ht="15">
      <c r="A364" s="98" t="s">
        <v>3837</v>
      </c>
      <c r="B364" s="98" t="s">
        <v>3838</v>
      </c>
      <c r="C364" s="98">
        <v>2</v>
      </c>
      <c r="D364" s="122">
        <v>0.0009407630481383741</v>
      </c>
      <c r="E364" s="122">
        <v>3.3245910857609267</v>
      </c>
      <c r="F364" s="98" t="s">
        <v>3940</v>
      </c>
      <c r="G364" s="98" t="b">
        <v>0</v>
      </c>
      <c r="H364" s="98" t="b">
        <v>0</v>
      </c>
      <c r="I364" s="98" t="b">
        <v>0</v>
      </c>
      <c r="J364" s="98" t="b">
        <v>0</v>
      </c>
      <c r="K364" s="98" t="b">
        <v>0</v>
      </c>
      <c r="L364" s="98" t="b">
        <v>0</v>
      </c>
    </row>
    <row r="365" spans="1:12" ht="15">
      <c r="A365" s="98" t="s">
        <v>3665</v>
      </c>
      <c r="B365" s="98" t="s">
        <v>3722</v>
      </c>
      <c r="C365" s="98">
        <v>2</v>
      </c>
      <c r="D365" s="122">
        <v>0.0009407630481383741</v>
      </c>
      <c r="E365" s="122">
        <v>2.847469831041264</v>
      </c>
      <c r="F365" s="98" t="s">
        <v>3940</v>
      </c>
      <c r="G365" s="98" t="b">
        <v>0</v>
      </c>
      <c r="H365" s="98" t="b">
        <v>0</v>
      </c>
      <c r="I365" s="98" t="b">
        <v>0</v>
      </c>
      <c r="J365" s="98" t="b">
        <v>0</v>
      </c>
      <c r="K365" s="98" t="b">
        <v>0</v>
      </c>
      <c r="L365" s="98" t="b">
        <v>0</v>
      </c>
    </row>
    <row r="366" spans="1:12" ht="15">
      <c r="A366" s="98" t="s">
        <v>3842</v>
      </c>
      <c r="B366" s="98" t="s">
        <v>3843</v>
      </c>
      <c r="C366" s="98">
        <v>2</v>
      </c>
      <c r="D366" s="122">
        <v>0.0009407630481383741</v>
      </c>
      <c r="E366" s="122">
        <v>3.3245910857609267</v>
      </c>
      <c r="F366" s="98" t="s">
        <v>3940</v>
      </c>
      <c r="G366" s="98" t="b">
        <v>0</v>
      </c>
      <c r="H366" s="98" t="b">
        <v>0</v>
      </c>
      <c r="I366" s="98" t="b">
        <v>0</v>
      </c>
      <c r="J366" s="98" t="b">
        <v>0</v>
      </c>
      <c r="K366" s="98" t="b">
        <v>0</v>
      </c>
      <c r="L366" s="98" t="b">
        <v>0</v>
      </c>
    </row>
    <row r="367" spans="1:12" ht="15">
      <c r="A367" s="98" t="s">
        <v>3117</v>
      </c>
      <c r="B367" s="98" t="s">
        <v>3115</v>
      </c>
      <c r="C367" s="98">
        <v>2</v>
      </c>
      <c r="D367" s="122">
        <v>0.0009407630481383741</v>
      </c>
      <c r="E367" s="122">
        <v>0.5735045308749096</v>
      </c>
      <c r="F367" s="98" t="s">
        <v>3940</v>
      </c>
      <c r="G367" s="98" t="b">
        <v>0</v>
      </c>
      <c r="H367" s="98" t="b">
        <v>0</v>
      </c>
      <c r="I367" s="98" t="b">
        <v>0</v>
      </c>
      <c r="J367" s="98" t="b">
        <v>0</v>
      </c>
      <c r="K367" s="98" t="b">
        <v>0</v>
      </c>
      <c r="L367" s="98" t="b">
        <v>0</v>
      </c>
    </row>
    <row r="368" spans="1:12" ht="15">
      <c r="A368" s="98" t="s">
        <v>3083</v>
      </c>
      <c r="B368" s="98" t="s">
        <v>3846</v>
      </c>
      <c r="C368" s="98">
        <v>2</v>
      </c>
      <c r="D368" s="122">
        <v>0.0009407630481383741</v>
      </c>
      <c r="E368" s="122">
        <v>2.0345564743984084</v>
      </c>
      <c r="F368" s="98" t="s">
        <v>3940</v>
      </c>
      <c r="G368" s="98" t="b">
        <v>0</v>
      </c>
      <c r="H368" s="98" t="b">
        <v>0</v>
      </c>
      <c r="I368" s="98" t="b">
        <v>0</v>
      </c>
      <c r="J368" s="98" t="b">
        <v>0</v>
      </c>
      <c r="K368" s="98" t="b">
        <v>0</v>
      </c>
      <c r="L368" s="98" t="b">
        <v>0</v>
      </c>
    </row>
    <row r="369" spans="1:12" ht="15">
      <c r="A369" s="98" t="s">
        <v>3083</v>
      </c>
      <c r="B369" s="98" t="s">
        <v>3847</v>
      </c>
      <c r="C369" s="98">
        <v>2</v>
      </c>
      <c r="D369" s="122">
        <v>0.0009407630481383741</v>
      </c>
      <c r="E369" s="122">
        <v>2.0345564743984084</v>
      </c>
      <c r="F369" s="98" t="s">
        <v>3940</v>
      </c>
      <c r="G369" s="98" t="b">
        <v>0</v>
      </c>
      <c r="H369" s="98" t="b">
        <v>0</v>
      </c>
      <c r="I369" s="98" t="b">
        <v>0</v>
      </c>
      <c r="J369" s="98" t="b">
        <v>0</v>
      </c>
      <c r="K369" s="98" t="b">
        <v>0</v>
      </c>
      <c r="L369" s="98" t="b">
        <v>0</v>
      </c>
    </row>
    <row r="370" spans="1:12" ht="15">
      <c r="A370" s="98" t="s">
        <v>3083</v>
      </c>
      <c r="B370" s="98" t="s">
        <v>3848</v>
      </c>
      <c r="C370" s="98">
        <v>2</v>
      </c>
      <c r="D370" s="122">
        <v>0.0009407630481383741</v>
      </c>
      <c r="E370" s="122">
        <v>2.0345564743984084</v>
      </c>
      <c r="F370" s="98" t="s">
        <v>3940</v>
      </c>
      <c r="G370" s="98" t="b">
        <v>0</v>
      </c>
      <c r="H370" s="98" t="b">
        <v>0</v>
      </c>
      <c r="I370" s="98" t="b">
        <v>0</v>
      </c>
      <c r="J370" s="98" t="b">
        <v>0</v>
      </c>
      <c r="K370" s="98" t="b">
        <v>0</v>
      </c>
      <c r="L370" s="98" t="b">
        <v>0</v>
      </c>
    </row>
    <row r="371" spans="1:12" ht="15">
      <c r="A371" s="98" t="s">
        <v>3083</v>
      </c>
      <c r="B371" s="98" t="s">
        <v>3853</v>
      </c>
      <c r="C371" s="98">
        <v>2</v>
      </c>
      <c r="D371" s="122">
        <v>0.0009407630481383741</v>
      </c>
      <c r="E371" s="122">
        <v>2.0345564743984084</v>
      </c>
      <c r="F371" s="98" t="s">
        <v>3940</v>
      </c>
      <c r="G371" s="98" t="b">
        <v>0</v>
      </c>
      <c r="H371" s="98" t="b">
        <v>0</v>
      </c>
      <c r="I371" s="98" t="b">
        <v>0</v>
      </c>
      <c r="J371" s="98" t="b">
        <v>0</v>
      </c>
      <c r="K371" s="98" t="b">
        <v>0</v>
      </c>
      <c r="L371" s="98" t="b">
        <v>0</v>
      </c>
    </row>
    <row r="372" spans="1:12" ht="15">
      <c r="A372" s="98" t="s">
        <v>3853</v>
      </c>
      <c r="B372" s="98" t="s">
        <v>3854</v>
      </c>
      <c r="C372" s="98">
        <v>2</v>
      </c>
      <c r="D372" s="122">
        <v>0.0009407630481383741</v>
      </c>
      <c r="E372" s="122">
        <v>3.3245910857609267</v>
      </c>
      <c r="F372" s="98" t="s">
        <v>3940</v>
      </c>
      <c r="G372" s="98" t="b">
        <v>0</v>
      </c>
      <c r="H372" s="98" t="b">
        <v>0</v>
      </c>
      <c r="I372" s="98" t="b">
        <v>0</v>
      </c>
      <c r="J372" s="98" t="b">
        <v>0</v>
      </c>
      <c r="K372" s="98" t="b">
        <v>0</v>
      </c>
      <c r="L372" s="98" t="b">
        <v>0</v>
      </c>
    </row>
    <row r="373" spans="1:12" ht="15">
      <c r="A373" s="98" t="s">
        <v>3854</v>
      </c>
      <c r="B373" s="98" t="s">
        <v>3724</v>
      </c>
      <c r="C373" s="98">
        <v>2</v>
      </c>
      <c r="D373" s="122">
        <v>0.0009407630481383741</v>
      </c>
      <c r="E373" s="122">
        <v>3.1484998267052453</v>
      </c>
      <c r="F373" s="98" t="s">
        <v>3940</v>
      </c>
      <c r="G373" s="98" t="b">
        <v>0</v>
      </c>
      <c r="H373" s="98" t="b">
        <v>0</v>
      </c>
      <c r="I373" s="98" t="b">
        <v>0</v>
      </c>
      <c r="J373" s="98" t="b">
        <v>0</v>
      </c>
      <c r="K373" s="98" t="b">
        <v>0</v>
      </c>
      <c r="L373" s="98" t="b">
        <v>0</v>
      </c>
    </row>
    <row r="374" spans="1:12" ht="15">
      <c r="A374" s="98" t="s">
        <v>3725</v>
      </c>
      <c r="B374" s="98" t="s">
        <v>3855</v>
      </c>
      <c r="C374" s="98">
        <v>2</v>
      </c>
      <c r="D374" s="122">
        <v>0.0009407630481383741</v>
      </c>
      <c r="E374" s="122">
        <v>3.1484998267052453</v>
      </c>
      <c r="F374" s="98" t="s">
        <v>3940</v>
      </c>
      <c r="G374" s="98" t="b">
        <v>0</v>
      </c>
      <c r="H374" s="98" t="b">
        <v>0</v>
      </c>
      <c r="I374" s="98" t="b">
        <v>0</v>
      </c>
      <c r="J374" s="98" t="b">
        <v>0</v>
      </c>
      <c r="K374" s="98" t="b">
        <v>0</v>
      </c>
      <c r="L374" s="98" t="b">
        <v>0</v>
      </c>
    </row>
    <row r="375" spans="1:12" ht="15">
      <c r="A375" s="98" t="s">
        <v>3855</v>
      </c>
      <c r="B375" s="98" t="s">
        <v>3726</v>
      </c>
      <c r="C375" s="98">
        <v>2</v>
      </c>
      <c r="D375" s="122">
        <v>0.0009407630481383741</v>
      </c>
      <c r="E375" s="122">
        <v>3.1484998267052453</v>
      </c>
      <c r="F375" s="98" t="s">
        <v>3940</v>
      </c>
      <c r="G375" s="98" t="b">
        <v>0</v>
      </c>
      <c r="H375" s="98" t="b">
        <v>0</v>
      </c>
      <c r="I375" s="98" t="b">
        <v>0</v>
      </c>
      <c r="J375" s="98" t="b">
        <v>0</v>
      </c>
      <c r="K375" s="98" t="b">
        <v>0</v>
      </c>
      <c r="L375" s="98" t="b">
        <v>0</v>
      </c>
    </row>
    <row r="376" spans="1:12" ht="15">
      <c r="A376" s="98" t="s">
        <v>3726</v>
      </c>
      <c r="B376" s="98" t="s">
        <v>3084</v>
      </c>
      <c r="C376" s="98">
        <v>2</v>
      </c>
      <c r="D376" s="122">
        <v>0.0009407630481383741</v>
      </c>
      <c r="E376" s="122">
        <v>1.8932273216019393</v>
      </c>
      <c r="F376" s="98" t="s">
        <v>3940</v>
      </c>
      <c r="G376" s="98" t="b">
        <v>0</v>
      </c>
      <c r="H376" s="98" t="b">
        <v>0</v>
      </c>
      <c r="I376" s="98" t="b">
        <v>0</v>
      </c>
      <c r="J376" s="98" t="b">
        <v>0</v>
      </c>
      <c r="K376" s="98" t="b">
        <v>0</v>
      </c>
      <c r="L376" s="98" t="b">
        <v>0</v>
      </c>
    </row>
    <row r="377" spans="1:12" ht="15">
      <c r="A377" s="98" t="s">
        <v>3083</v>
      </c>
      <c r="B377" s="98" t="s">
        <v>3608</v>
      </c>
      <c r="C377" s="98">
        <v>2</v>
      </c>
      <c r="D377" s="122">
        <v>0.0009407630481383741</v>
      </c>
      <c r="E377" s="122">
        <v>1.557435219678746</v>
      </c>
      <c r="F377" s="98" t="s">
        <v>3940</v>
      </c>
      <c r="G377" s="98" t="b">
        <v>0</v>
      </c>
      <c r="H377" s="98" t="b">
        <v>0</v>
      </c>
      <c r="I377" s="98" t="b">
        <v>0</v>
      </c>
      <c r="J377" s="98" t="b">
        <v>0</v>
      </c>
      <c r="K377" s="98" t="b">
        <v>0</v>
      </c>
      <c r="L377" s="98" t="b">
        <v>0</v>
      </c>
    </row>
    <row r="378" spans="1:12" ht="15">
      <c r="A378" s="98" t="s">
        <v>3608</v>
      </c>
      <c r="B378" s="98" t="s">
        <v>3856</v>
      </c>
      <c r="C378" s="98">
        <v>2</v>
      </c>
      <c r="D378" s="122">
        <v>0.0009407630481383741</v>
      </c>
      <c r="E378" s="122">
        <v>2.847469831041264</v>
      </c>
      <c r="F378" s="98" t="s">
        <v>3940</v>
      </c>
      <c r="G378" s="98" t="b">
        <v>0</v>
      </c>
      <c r="H378" s="98" t="b">
        <v>0</v>
      </c>
      <c r="I378" s="98" t="b">
        <v>0</v>
      </c>
      <c r="J378" s="98" t="b">
        <v>0</v>
      </c>
      <c r="K378" s="98" t="b">
        <v>0</v>
      </c>
      <c r="L378" s="98" t="b">
        <v>0</v>
      </c>
    </row>
    <row r="379" spans="1:12" ht="15">
      <c r="A379" s="98" t="s">
        <v>3856</v>
      </c>
      <c r="B379" s="98" t="s">
        <v>3857</v>
      </c>
      <c r="C379" s="98">
        <v>2</v>
      </c>
      <c r="D379" s="122">
        <v>0.0009407630481383741</v>
      </c>
      <c r="E379" s="122">
        <v>3.3245910857609267</v>
      </c>
      <c r="F379" s="98" t="s">
        <v>3940</v>
      </c>
      <c r="G379" s="98" t="b">
        <v>0</v>
      </c>
      <c r="H379" s="98" t="b">
        <v>0</v>
      </c>
      <c r="I379" s="98" t="b">
        <v>0</v>
      </c>
      <c r="J379" s="98" t="b">
        <v>0</v>
      </c>
      <c r="K379" s="98" t="b">
        <v>0</v>
      </c>
      <c r="L379" s="98" t="b">
        <v>0</v>
      </c>
    </row>
    <row r="380" spans="1:12" ht="15">
      <c r="A380" s="98" t="s">
        <v>3857</v>
      </c>
      <c r="B380" s="98" t="s">
        <v>3084</v>
      </c>
      <c r="C380" s="98">
        <v>2</v>
      </c>
      <c r="D380" s="122">
        <v>0.0009407630481383741</v>
      </c>
      <c r="E380" s="122">
        <v>2.0693185806576206</v>
      </c>
      <c r="F380" s="98" t="s">
        <v>3940</v>
      </c>
      <c r="G380" s="98" t="b">
        <v>0</v>
      </c>
      <c r="H380" s="98" t="b">
        <v>0</v>
      </c>
      <c r="I380" s="98" t="b">
        <v>0</v>
      </c>
      <c r="J380" s="98" t="b">
        <v>0</v>
      </c>
      <c r="K380" s="98" t="b">
        <v>0</v>
      </c>
      <c r="L380" s="98" t="b">
        <v>0</v>
      </c>
    </row>
    <row r="381" spans="1:12" ht="15">
      <c r="A381" s="98" t="s">
        <v>3038</v>
      </c>
      <c r="B381" s="98" t="s">
        <v>3104</v>
      </c>
      <c r="C381" s="98">
        <v>2</v>
      </c>
      <c r="D381" s="122">
        <v>0.0009407630481383741</v>
      </c>
      <c r="E381" s="122">
        <v>1.0521692593894223</v>
      </c>
      <c r="F381" s="98" t="s">
        <v>3940</v>
      </c>
      <c r="G381" s="98" t="b">
        <v>0</v>
      </c>
      <c r="H381" s="98" t="b">
        <v>0</v>
      </c>
      <c r="I381" s="98" t="b">
        <v>0</v>
      </c>
      <c r="J381" s="98" t="b">
        <v>0</v>
      </c>
      <c r="K381" s="98" t="b">
        <v>0</v>
      </c>
      <c r="L381" s="98" t="b">
        <v>0</v>
      </c>
    </row>
    <row r="382" spans="1:12" ht="15">
      <c r="A382" s="98" t="s">
        <v>337</v>
      </c>
      <c r="B382" s="98" t="s">
        <v>386</v>
      </c>
      <c r="C382" s="98">
        <v>2</v>
      </c>
      <c r="D382" s="122">
        <v>0.0009407630481383741</v>
      </c>
      <c r="E382" s="122">
        <v>3.3245910857609267</v>
      </c>
      <c r="F382" s="98" t="s">
        <v>3940</v>
      </c>
      <c r="G382" s="98" t="b">
        <v>0</v>
      </c>
      <c r="H382" s="98" t="b">
        <v>0</v>
      </c>
      <c r="I382" s="98" t="b">
        <v>0</v>
      </c>
      <c r="J382" s="98" t="b">
        <v>0</v>
      </c>
      <c r="K382" s="98" t="b">
        <v>0</v>
      </c>
      <c r="L382" s="98" t="b">
        <v>0</v>
      </c>
    </row>
    <row r="383" spans="1:12" ht="15">
      <c r="A383" s="98" t="s">
        <v>386</v>
      </c>
      <c r="B383" s="98" t="s">
        <v>385</v>
      </c>
      <c r="C383" s="98">
        <v>2</v>
      </c>
      <c r="D383" s="122">
        <v>0.0009407630481383741</v>
      </c>
      <c r="E383" s="122">
        <v>3.3245910857609267</v>
      </c>
      <c r="F383" s="98" t="s">
        <v>3940</v>
      </c>
      <c r="G383" s="98" t="b">
        <v>0</v>
      </c>
      <c r="H383" s="98" t="b">
        <v>0</v>
      </c>
      <c r="I383" s="98" t="b">
        <v>0</v>
      </c>
      <c r="J383" s="98" t="b">
        <v>0</v>
      </c>
      <c r="K383" s="98" t="b">
        <v>0</v>
      </c>
      <c r="L383" s="98" t="b">
        <v>0</v>
      </c>
    </row>
    <row r="384" spans="1:12" ht="15">
      <c r="A384" s="98" t="s">
        <v>3619</v>
      </c>
      <c r="B384" s="98" t="s">
        <v>3865</v>
      </c>
      <c r="C384" s="98">
        <v>2</v>
      </c>
      <c r="D384" s="122">
        <v>0.0009407630481383741</v>
      </c>
      <c r="E384" s="122">
        <v>2.9266510770888887</v>
      </c>
      <c r="F384" s="98" t="s">
        <v>3940</v>
      </c>
      <c r="G384" s="98" t="b">
        <v>0</v>
      </c>
      <c r="H384" s="98" t="b">
        <v>0</v>
      </c>
      <c r="I384" s="98" t="b">
        <v>0</v>
      </c>
      <c r="J384" s="98" t="b">
        <v>0</v>
      </c>
      <c r="K384" s="98" t="b">
        <v>0</v>
      </c>
      <c r="L384" s="98" t="b">
        <v>0</v>
      </c>
    </row>
    <row r="385" spans="1:12" ht="15">
      <c r="A385" s="98" t="s">
        <v>3865</v>
      </c>
      <c r="B385" s="98" t="s">
        <v>3866</v>
      </c>
      <c r="C385" s="98">
        <v>2</v>
      </c>
      <c r="D385" s="122">
        <v>0.0009407630481383741</v>
      </c>
      <c r="E385" s="122">
        <v>3.3245910857609267</v>
      </c>
      <c r="F385" s="98" t="s">
        <v>3940</v>
      </c>
      <c r="G385" s="98" t="b">
        <v>0</v>
      </c>
      <c r="H385" s="98" t="b">
        <v>0</v>
      </c>
      <c r="I385" s="98" t="b">
        <v>0</v>
      </c>
      <c r="J385" s="98" t="b">
        <v>0</v>
      </c>
      <c r="K385" s="98" t="b">
        <v>0</v>
      </c>
      <c r="L385" s="98" t="b">
        <v>0</v>
      </c>
    </row>
    <row r="386" spans="1:12" ht="15">
      <c r="A386" s="98" t="s">
        <v>3866</v>
      </c>
      <c r="B386" s="98" t="s">
        <v>3867</v>
      </c>
      <c r="C386" s="98">
        <v>2</v>
      </c>
      <c r="D386" s="122">
        <v>0.0009407630481383741</v>
      </c>
      <c r="E386" s="122">
        <v>3.3245910857609267</v>
      </c>
      <c r="F386" s="98" t="s">
        <v>3940</v>
      </c>
      <c r="G386" s="98" t="b">
        <v>0</v>
      </c>
      <c r="H386" s="98" t="b">
        <v>0</v>
      </c>
      <c r="I386" s="98" t="b">
        <v>0</v>
      </c>
      <c r="J386" s="98" t="b">
        <v>0</v>
      </c>
      <c r="K386" s="98" t="b">
        <v>0</v>
      </c>
      <c r="L386" s="98" t="b">
        <v>0</v>
      </c>
    </row>
    <row r="387" spans="1:12" ht="15">
      <c r="A387" s="98" t="s">
        <v>3867</v>
      </c>
      <c r="B387" s="98" t="s">
        <v>3868</v>
      </c>
      <c r="C387" s="98">
        <v>2</v>
      </c>
      <c r="D387" s="122">
        <v>0.0009407630481383741</v>
      </c>
      <c r="E387" s="122">
        <v>3.3245910857609267</v>
      </c>
      <c r="F387" s="98" t="s">
        <v>3940</v>
      </c>
      <c r="G387" s="98" t="b">
        <v>0</v>
      </c>
      <c r="H387" s="98" t="b">
        <v>0</v>
      </c>
      <c r="I387" s="98" t="b">
        <v>0</v>
      </c>
      <c r="J387" s="98" t="b">
        <v>0</v>
      </c>
      <c r="K387" s="98" t="b">
        <v>0</v>
      </c>
      <c r="L387" s="98" t="b">
        <v>0</v>
      </c>
    </row>
    <row r="388" spans="1:12" ht="15">
      <c r="A388" s="98" t="s">
        <v>3672</v>
      </c>
      <c r="B388" s="98" t="s">
        <v>3593</v>
      </c>
      <c r="C388" s="98">
        <v>2</v>
      </c>
      <c r="D388" s="122">
        <v>0.0009407630481383741</v>
      </c>
      <c r="E388" s="122">
        <v>2.722531094432964</v>
      </c>
      <c r="F388" s="98" t="s">
        <v>3940</v>
      </c>
      <c r="G388" s="98" t="b">
        <v>0</v>
      </c>
      <c r="H388" s="98" t="b">
        <v>0</v>
      </c>
      <c r="I388" s="98" t="b">
        <v>0</v>
      </c>
      <c r="J388" s="98" t="b">
        <v>0</v>
      </c>
      <c r="K388" s="98" t="b">
        <v>0</v>
      </c>
      <c r="L388" s="98" t="b">
        <v>0</v>
      </c>
    </row>
    <row r="389" spans="1:12" ht="15">
      <c r="A389" s="98" t="s">
        <v>3593</v>
      </c>
      <c r="B389" s="98" t="s">
        <v>3596</v>
      </c>
      <c r="C389" s="98">
        <v>2</v>
      </c>
      <c r="D389" s="122">
        <v>0.0009407630481383741</v>
      </c>
      <c r="E389" s="122">
        <v>2.4794930457466697</v>
      </c>
      <c r="F389" s="98" t="s">
        <v>3940</v>
      </c>
      <c r="G389" s="98" t="b">
        <v>0</v>
      </c>
      <c r="H389" s="98" t="b">
        <v>0</v>
      </c>
      <c r="I389" s="98" t="b">
        <v>0</v>
      </c>
      <c r="J389" s="98" t="b">
        <v>0</v>
      </c>
      <c r="K389" s="98" t="b">
        <v>0</v>
      </c>
      <c r="L389" s="98" t="b">
        <v>0</v>
      </c>
    </row>
    <row r="390" spans="1:12" ht="15">
      <c r="A390" s="98" t="s">
        <v>3596</v>
      </c>
      <c r="B390" s="98" t="s">
        <v>3869</v>
      </c>
      <c r="C390" s="98">
        <v>2</v>
      </c>
      <c r="D390" s="122">
        <v>0.0009407630481383741</v>
      </c>
      <c r="E390" s="122">
        <v>2.780523041410651</v>
      </c>
      <c r="F390" s="98" t="s">
        <v>3940</v>
      </c>
      <c r="G390" s="98" t="b">
        <v>0</v>
      </c>
      <c r="H390" s="98" t="b">
        <v>0</v>
      </c>
      <c r="I390" s="98" t="b">
        <v>0</v>
      </c>
      <c r="J390" s="98" t="b">
        <v>0</v>
      </c>
      <c r="K390" s="98" t="b">
        <v>0</v>
      </c>
      <c r="L390" s="98" t="b">
        <v>0</v>
      </c>
    </row>
    <row r="391" spans="1:12" ht="15">
      <c r="A391" s="98" t="s">
        <v>3869</v>
      </c>
      <c r="B391" s="98" t="s">
        <v>3870</v>
      </c>
      <c r="C391" s="98">
        <v>2</v>
      </c>
      <c r="D391" s="122">
        <v>0.0009407630481383741</v>
      </c>
      <c r="E391" s="122">
        <v>3.3245910857609267</v>
      </c>
      <c r="F391" s="98" t="s">
        <v>3940</v>
      </c>
      <c r="G391" s="98" t="b">
        <v>0</v>
      </c>
      <c r="H391" s="98" t="b">
        <v>0</v>
      </c>
      <c r="I391" s="98" t="b">
        <v>0</v>
      </c>
      <c r="J391" s="98" t="b">
        <v>0</v>
      </c>
      <c r="K391" s="98" t="b">
        <v>0</v>
      </c>
      <c r="L391" s="98" t="b">
        <v>0</v>
      </c>
    </row>
    <row r="392" spans="1:12" ht="15">
      <c r="A392" s="98" t="s">
        <v>3870</v>
      </c>
      <c r="B392" s="98" t="s">
        <v>3871</v>
      </c>
      <c r="C392" s="98">
        <v>2</v>
      </c>
      <c r="D392" s="122">
        <v>0.0009407630481383741</v>
      </c>
      <c r="E392" s="122">
        <v>3.3245910857609267</v>
      </c>
      <c r="F392" s="98" t="s">
        <v>3940</v>
      </c>
      <c r="G392" s="98" t="b">
        <v>0</v>
      </c>
      <c r="H392" s="98" t="b">
        <v>0</v>
      </c>
      <c r="I392" s="98" t="b">
        <v>0</v>
      </c>
      <c r="J392" s="98" t="b">
        <v>0</v>
      </c>
      <c r="K392" s="98" t="b">
        <v>0</v>
      </c>
      <c r="L392" s="98" t="b">
        <v>0</v>
      </c>
    </row>
    <row r="393" spans="1:12" ht="15">
      <c r="A393" s="98" t="s">
        <v>3871</v>
      </c>
      <c r="B393" s="98" t="s">
        <v>3872</v>
      </c>
      <c r="C393" s="98">
        <v>2</v>
      </c>
      <c r="D393" s="122">
        <v>0.0009407630481383741</v>
      </c>
      <c r="E393" s="122">
        <v>3.3245910857609267</v>
      </c>
      <c r="F393" s="98" t="s">
        <v>3940</v>
      </c>
      <c r="G393" s="98" t="b">
        <v>0</v>
      </c>
      <c r="H393" s="98" t="b">
        <v>0</v>
      </c>
      <c r="I393" s="98" t="b">
        <v>0</v>
      </c>
      <c r="J393" s="98" t="b">
        <v>0</v>
      </c>
      <c r="K393" s="98" t="b">
        <v>0</v>
      </c>
      <c r="L393" s="98" t="b">
        <v>0</v>
      </c>
    </row>
    <row r="394" spans="1:12" ht="15">
      <c r="A394" s="98" t="s">
        <v>422</v>
      </c>
      <c r="B394" s="98" t="s">
        <v>421</v>
      </c>
      <c r="C394" s="98">
        <v>2</v>
      </c>
      <c r="D394" s="122">
        <v>0.0009407630481383741</v>
      </c>
      <c r="E394" s="122">
        <v>3.3245910857609267</v>
      </c>
      <c r="F394" s="98" t="s">
        <v>3940</v>
      </c>
      <c r="G394" s="98" t="b">
        <v>0</v>
      </c>
      <c r="H394" s="98" t="b">
        <v>0</v>
      </c>
      <c r="I394" s="98" t="b">
        <v>0</v>
      </c>
      <c r="J394" s="98" t="b">
        <v>0</v>
      </c>
      <c r="K394" s="98" t="b">
        <v>0</v>
      </c>
      <c r="L394" s="98" t="b">
        <v>0</v>
      </c>
    </row>
    <row r="395" spans="1:12" ht="15">
      <c r="A395" s="98" t="s">
        <v>3064</v>
      </c>
      <c r="B395" s="98" t="s">
        <v>3118</v>
      </c>
      <c r="C395" s="98">
        <v>2</v>
      </c>
      <c r="D395" s="122">
        <v>0.0009407630481383741</v>
      </c>
      <c r="E395" s="122">
        <v>0.5440937551801031</v>
      </c>
      <c r="F395" s="98" t="s">
        <v>3940</v>
      </c>
      <c r="G395" s="98" t="b">
        <v>0</v>
      </c>
      <c r="H395" s="98" t="b">
        <v>0</v>
      </c>
      <c r="I395" s="98" t="b">
        <v>0</v>
      </c>
      <c r="J395" s="98" t="b">
        <v>0</v>
      </c>
      <c r="K395" s="98" t="b">
        <v>0</v>
      </c>
      <c r="L395" s="98" t="b">
        <v>0</v>
      </c>
    </row>
    <row r="396" spans="1:12" ht="15">
      <c r="A396" s="98" t="s">
        <v>3118</v>
      </c>
      <c r="B396" s="98" t="s">
        <v>3552</v>
      </c>
      <c r="C396" s="98">
        <v>2</v>
      </c>
      <c r="D396" s="122">
        <v>0.0009407630481383741</v>
      </c>
      <c r="E396" s="122">
        <v>1.4718062170803787</v>
      </c>
      <c r="F396" s="98" t="s">
        <v>3940</v>
      </c>
      <c r="G396" s="98" t="b">
        <v>0</v>
      </c>
      <c r="H396" s="98" t="b">
        <v>0</v>
      </c>
      <c r="I396" s="98" t="b">
        <v>0</v>
      </c>
      <c r="J396" s="98" t="b">
        <v>0</v>
      </c>
      <c r="K396" s="98" t="b">
        <v>0</v>
      </c>
      <c r="L396" s="98" t="b">
        <v>0</v>
      </c>
    </row>
    <row r="397" spans="1:12" ht="15">
      <c r="A397" s="98" t="s">
        <v>3552</v>
      </c>
      <c r="B397" s="98" t="s">
        <v>3115</v>
      </c>
      <c r="C397" s="98">
        <v>2</v>
      </c>
      <c r="D397" s="122">
        <v>0.0009407630481383741</v>
      </c>
      <c r="E397" s="122">
        <v>1.1377759613134721</v>
      </c>
      <c r="F397" s="98" t="s">
        <v>3940</v>
      </c>
      <c r="G397" s="98" t="b">
        <v>0</v>
      </c>
      <c r="H397" s="98" t="b">
        <v>0</v>
      </c>
      <c r="I397" s="98" t="b">
        <v>0</v>
      </c>
      <c r="J397" s="98" t="b">
        <v>0</v>
      </c>
      <c r="K397" s="98" t="b">
        <v>0</v>
      </c>
      <c r="L397" s="98" t="b">
        <v>0</v>
      </c>
    </row>
    <row r="398" spans="1:12" ht="15">
      <c r="A398" s="98" t="s">
        <v>3577</v>
      </c>
      <c r="B398" s="98" t="s">
        <v>3064</v>
      </c>
      <c r="C398" s="98">
        <v>2</v>
      </c>
      <c r="D398" s="122">
        <v>0.0009407630481383741</v>
      </c>
      <c r="E398" s="122">
        <v>0.7943913875578443</v>
      </c>
      <c r="F398" s="98" t="s">
        <v>3940</v>
      </c>
      <c r="G398" s="98" t="b">
        <v>0</v>
      </c>
      <c r="H398" s="98" t="b">
        <v>0</v>
      </c>
      <c r="I398" s="98" t="b">
        <v>0</v>
      </c>
      <c r="J398" s="98" t="b">
        <v>0</v>
      </c>
      <c r="K398" s="98" t="b">
        <v>0</v>
      </c>
      <c r="L398" s="98" t="b">
        <v>0</v>
      </c>
    </row>
    <row r="399" spans="1:12" ht="15">
      <c r="A399" s="98" t="s">
        <v>3761</v>
      </c>
      <c r="B399" s="98" t="s">
        <v>3875</v>
      </c>
      <c r="C399" s="98">
        <v>2</v>
      </c>
      <c r="D399" s="122">
        <v>0.0010762705861370153</v>
      </c>
      <c r="E399" s="122">
        <v>3.1484998267052453</v>
      </c>
      <c r="F399" s="98" t="s">
        <v>3940</v>
      </c>
      <c r="G399" s="98" t="b">
        <v>0</v>
      </c>
      <c r="H399" s="98" t="b">
        <v>0</v>
      </c>
      <c r="I399" s="98" t="b">
        <v>0</v>
      </c>
      <c r="J399" s="98" t="b">
        <v>0</v>
      </c>
      <c r="K399" s="98" t="b">
        <v>0</v>
      </c>
      <c r="L399" s="98" t="b">
        <v>0</v>
      </c>
    </row>
    <row r="400" spans="1:12" ht="15">
      <c r="A400" s="98" t="s">
        <v>3673</v>
      </c>
      <c r="B400" s="98" t="s">
        <v>3882</v>
      </c>
      <c r="C400" s="98">
        <v>2</v>
      </c>
      <c r="D400" s="122">
        <v>0.0009407630481383741</v>
      </c>
      <c r="E400" s="122">
        <v>3.0235610900969454</v>
      </c>
      <c r="F400" s="98" t="s">
        <v>3940</v>
      </c>
      <c r="G400" s="98" t="b">
        <v>0</v>
      </c>
      <c r="H400" s="98" t="b">
        <v>0</v>
      </c>
      <c r="I400" s="98" t="b">
        <v>0</v>
      </c>
      <c r="J400" s="98" t="b">
        <v>0</v>
      </c>
      <c r="K400" s="98" t="b">
        <v>0</v>
      </c>
      <c r="L400" s="98" t="b">
        <v>0</v>
      </c>
    </row>
    <row r="401" spans="1:12" ht="15">
      <c r="A401" s="98" t="s">
        <v>3883</v>
      </c>
      <c r="B401" s="98" t="s">
        <v>3551</v>
      </c>
      <c r="C401" s="98">
        <v>2</v>
      </c>
      <c r="D401" s="122">
        <v>0.0009407630481383741</v>
      </c>
      <c r="E401" s="122">
        <v>2.4495298223692266</v>
      </c>
      <c r="F401" s="98" t="s">
        <v>3940</v>
      </c>
      <c r="G401" s="98" t="b">
        <v>0</v>
      </c>
      <c r="H401" s="98" t="b">
        <v>0</v>
      </c>
      <c r="I401" s="98" t="b">
        <v>0</v>
      </c>
      <c r="J401" s="98" t="b">
        <v>0</v>
      </c>
      <c r="K401" s="98" t="b">
        <v>0</v>
      </c>
      <c r="L401" s="98" t="b">
        <v>0</v>
      </c>
    </row>
    <row r="402" spans="1:12" ht="15">
      <c r="A402" s="98" t="s">
        <v>3578</v>
      </c>
      <c r="B402" s="98" t="s">
        <v>3627</v>
      </c>
      <c r="C402" s="98">
        <v>2</v>
      </c>
      <c r="D402" s="122">
        <v>0.0009407630481383741</v>
      </c>
      <c r="E402" s="122">
        <v>2.1484998267052453</v>
      </c>
      <c r="F402" s="98" t="s">
        <v>3940</v>
      </c>
      <c r="G402" s="98" t="b">
        <v>0</v>
      </c>
      <c r="H402" s="98" t="b">
        <v>0</v>
      </c>
      <c r="I402" s="98" t="b">
        <v>0</v>
      </c>
      <c r="J402" s="98" t="b">
        <v>0</v>
      </c>
      <c r="K402" s="98" t="b">
        <v>0</v>
      </c>
      <c r="L402" s="98" t="b">
        <v>0</v>
      </c>
    </row>
    <row r="403" spans="1:12" ht="15">
      <c r="A403" s="98" t="s">
        <v>3038</v>
      </c>
      <c r="B403" s="98" t="s">
        <v>3072</v>
      </c>
      <c r="C403" s="98">
        <v>2</v>
      </c>
      <c r="D403" s="122">
        <v>0.0009407630481383741</v>
      </c>
      <c r="E403" s="122">
        <v>0.07119249670285281</v>
      </c>
      <c r="F403" s="98" t="s">
        <v>3940</v>
      </c>
      <c r="G403" s="98" t="b">
        <v>0</v>
      </c>
      <c r="H403" s="98" t="b">
        <v>0</v>
      </c>
      <c r="I403" s="98" t="b">
        <v>0</v>
      </c>
      <c r="J403" s="98" t="b">
        <v>0</v>
      </c>
      <c r="K403" s="98" t="b">
        <v>0</v>
      </c>
      <c r="L403" s="98" t="b">
        <v>0</v>
      </c>
    </row>
    <row r="404" spans="1:12" ht="15">
      <c r="A404" s="98" t="s">
        <v>409</v>
      </c>
      <c r="B404" s="98" t="s">
        <v>408</v>
      </c>
      <c r="C404" s="98">
        <v>2</v>
      </c>
      <c r="D404" s="122">
        <v>0.0009407630481383741</v>
      </c>
      <c r="E404" s="122">
        <v>3.3245910857609267</v>
      </c>
      <c r="F404" s="98" t="s">
        <v>3940</v>
      </c>
      <c r="G404" s="98" t="b">
        <v>0</v>
      </c>
      <c r="H404" s="98" t="b">
        <v>0</v>
      </c>
      <c r="I404" s="98" t="b">
        <v>0</v>
      </c>
      <c r="J404" s="98" t="b">
        <v>0</v>
      </c>
      <c r="K404" s="98" t="b">
        <v>0</v>
      </c>
      <c r="L404" s="98" t="b">
        <v>0</v>
      </c>
    </row>
    <row r="405" spans="1:12" ht="15">
      <c r="A405" s="98" t="s">
        <v>408</v>
      </c>
      <c r="B405" s="98" t="s">
        <v>3892</v>
      </c>
      <c r="C405" s="98">
        <v>2</v>
      </c>
      <c r="D405" s="122">
        <v>0.0009407630481383741</v>
      </c>
      <c r="E405" s="122">
        <v>3.3245910857609267</v>
      </c>
      <c r="F405" s="98" t="s">
        <v>3940</v>
      </c>
      <c r="G405" s="98" t="b">
        <v>0</v>
      </c>
      <c r="H405" s="98" t="b">
        <v>0</v>
      </c>
      <c r="I405" s="98" t="b">
        <v>0</v>
      </c>
      <c r="J405" s="98" t="b">
        <v>0</v>
      </c>
      <c r="K405" s="98" t="b">
        <v>0</v>
      </c>
      <c r="L405" s="98" t="b">
        <v>0</v>
      </c>
    </row>
    <row r="406" spans="1:12" ht="15">
      <c r="A406" s="98" t="s">
        <v>3548</v>
      </c>
      <c r="B406" s="98" t="s">
        <v>3072</v>
      </c>
      <c r="C406" s="98">
        <v>2</v>
      </c>
      <c r="D406" s="122">
        <v>0.0009407630481383741</v>
      </c>
      <c r="E406" s="122">
        <v>0.8218226734352334</v>
      </c>
      <c r="F406" s="98" t="s">
        <v>3940</v>
      </c>
      <c r="G406" s="98" t="b">
        <v>0</v>
      </c>
      <c r="H406" s="98" t="b">
        <v>0</v>
      </c>
      <c r="I406" s="98" t="b">
        <v>0</v>
      </c>
      <c r="J406" s="98" t="b">
        <v>0</v>
      </c>
      <c r="K406" s="98" t="b">
        <v>0</v>
      </c>
      <c r="L406" s="98" t="b">
        <v>0</v>
      </c>
    </row>
    <row r="407" spans="1:12" ht="15">
      <c r="A407" s="98" t="s">
        <v>3894</v>
      </c>
      <c r="B407" s="98" t="s">
        <v>3116</v>
      </c>
      <c r="C407" s="98">
        <v>2</v>
      </c>
      <c r="D407" s="122">
        <v>0.0009407630481383741</v>
      </c>
      <c r="E407" s="122">
        <v>2.3245910857609267</v>
      </c>
      <c r="F407" s="98" t="s">
        <v>3940</v>
      </c>
      <c r="G407" s="98" t="b">
        <v>0</v>
      </c>
      <c r="H407" s="98" t="b">
        <v>0</v>
      </c>
      <c r="I407" s="98" t="b">
        <v>0</v>
      </c>
      <c r="J407" s="98" t="b">
        <v>0</v>
      </c>
      <c r="K407" s="98" t="b">
        <v>0</v>
      </c>
      <c r="L407" s="98" t="b">
        <v>0</v>
      </c>
    </row>
    <row r="408" spans="1:12" ht="15">
      <c r="A408" s="98" t="s">
        <v>3785</v>
      </c>
      <c r="B408" s="98" t="s">
        <v>3895</v>
      </c>
      <c r="C408" s="98">
        <v>2</v>
      </c>
      <c r="D408" s="122">
        <v>0.0009407630481383741</v>
      </c>
      <c r="E408" s="122">
        <v>3.1484998267052453</v>
      </c>
      <c r="F408" s="98" t="s">
        <v>3940</v>
      </c>
      <c r="G408" s="98" t="b">
        <v>0</v>
      </c>
      <c r="H408" s="98" t="b">
        <v>0</v>
      </c>
      <c r="I408" s="98" t="b">
        <v>0</v>
      </c>
      <c r="J408" s="98" t="b">
        <v>0</v>
      </c>
      <c r="K408" s="98" t="b">
        <v>0</v>
      </c>
      <c r="L408" s="98" t="b">
        <v>0</v>
      </c>
    </row>
    <row r="409" spans="1:12" ht="15">
      <c r="A409" s="98" t="s">
        <v>3609</v>
      </c>
      <c r="B409" s="98" t="s">
        <v>3551</v>
      </c>
      <c r="C409" s="98">
        <v>2</v>
      </c>
      <c r="D409" s="122">
        <v>0.0010762705861370153</v>
      </c>
      <c r="E409" s="122">
        <v>1.972408567649564</v>
      </c>
      <c r="F409" s="98" t="s">
        <v>3940</v>
      </c>
      <c r="G409" s="98" t="b">
        <v>0</v>
      </c>
      <c r="H409" s="98" t="b">
        <v>0</v>
      </c>
      <c r="I409" s="98" t="b">
        <v>0</v>
      </c>
      <c r="J409" s="98" t="b">
        <v>0</v>
      </c>
      <c r="K409" s="98" t="b">
        <v>0</v>
      </c>
      <c r="L409" s="98" t="b">
        <v>0</v>
      </c>
    </row>
    <row r="410" spans="1:12" ht="15">
      <c r="A410" s="98" t="s">
        <v>3551</v>
      </c>
      <c r="B410" s="98" t="s">
        <v>3038</v>
      </c>
      <c r="C410" s="98">
        <v>2</v>
      </c>
      <c r="D410" s="122">
        <v>0.0009407630481383741</v>
      </c>
      <c r="E410" s="122">
        <v>0.7252539527684374</v>
      </c>
      <c r="F410" s="98" t="s">
        <v>3940</v>
      </c>
      <c r="G410" s="98" t="b">
        <v>0</v>
      </c>
      <c r="H410" s="98" t="b">
        <v>0</v>
      </c>
      <c r="I410" s="98" t="b">
        <v>0</v>
      </c>
      <c r="J410" s="98" t="b">
        <v>0</v>
      </c>
      <c r="K410" s="98" t="b">
        <v>0</v>
      </c>
      <c r="L410" s="98" t="b">
        <v>0</v>
      </c>
    </row>
    <row r="411" spans="1:12" ht="15">
      <c r="A411" s="98" t="s">
        <v>3587</v>
      </c>
      <c r="B411" s="98" t="s">
        <v>3578</v>
      </c>
      <c r="C411" s="98">
        <v>2</v>
      </c>
      <c r="D411" s="122">
        <v>0.0009407630481383741</v>
      </c>
      <c r="E411" s="122">
        <v>1.806077145883039</v>
      </c>
      <c r="F411" s="98" t="s">
        <v>3940</v>
      </c>
      <c r="G411" s="98" t="b">
        <v>0</v>
      </c>
      <c r="H411" s="98" t="b">
        <v>0</v>
      </c>
      <c r="I411" s="98" t="b">
        <v>0</v>
      </c>
      <c r="J411" s="98" t="b">
        <v>0</v>
      </c>
      <c r="K411" s="98" t="b">
        <v>0</v>
      </c>
      <c r="L411" s="98" t="b">
        <v>0</v>
      </c>
    </row>
    <row r="412" spans="1:12" ht="15">
      <c r="A412" s="98" t="s">
        <v>3900</v>
      </c>
      <c r="B412" s="98" t="s">
        <v>3788</v>
      </c>
      <c r="C412" s="98">
        <v>2</v>
      </c>
      <c r="D412" s="122">
        <v>0.0009407630481383741</v>
      </c>
      <c r="E412" s="122">
        <v>3.1484998267052453</v>
      </c>
      <c r="F412" s="98" t="s">
        <v>3940</v>
      </c>
      <c r="G412" s="98" t="b">
        <v>0</v>
      </c>
      <c r="H412" s="98" t="b">
        <v>0</v>
      </c>
      <c r="I412" s="98" t="b">
        <v>0</v>
      </c>
      <c r="J412" s="98" t="b">
        <v>0</v>
      </c>
      <c r="K412" s="98" t="b">
        <v>0</v>
      </c>
      <c r="L412" s="98" t="b">
        <v>0</v>
      </c>
    </row>
    <row r="413" spans="1:12" ht="15">
      <c r="A413" s="98" t="s">
        <v>404</v>
      </c>
      <c r="B413" s="98" t="s">
        <v>345</v>
      </c>
      <c r="C413" s="98">
        <v>2</v>
      </c>
      <c r="D413" s="122">
        <v>0.0009407630481383741</v>
      </c>
      <c r="E413" s="122">
        <v>3.3245910857609267</v>
      </c>
      <c r="F413" s="98" t="s">
        <v>3940</v>
      </c>
      <c r="G413" s="98" t="b">
        <v>0</v>
      </c>
      <c r="H413" s="98" t="b">
        <v>0</v>
      </c>
      <c r="I413" s="98" t="b">
        <v>0</v>
      </c>
      <c r="J413" s="98" t="b">
        <v>0</v>
      </c>
      <c r="K413" s="98" t="b">
        <v>0</v>
      </c>
      <c r="L413" s="98" t="b">
        <v>0</v>
      </c>
    </row>
    <row r="414" spans="1:12" ht="15">
      <c r="A414" s="98" t="s">
        <v>345</v>
      </c>
      <c r="B414" s="98" t="s">
        <v>3901</v>
      </c>
      <c r="C414" s="98">
        <v>2</v>
      </c>
      <c r="D414" s="122">
        <v>0.0009407630481383741</v>
      </c>
      <c r="E414" s="122">
        <v>3.3245910857609267</v>
      </c>
      <c r="F414" s="98" t="s">
        <v>3940</v>
      </c>
      <c r="G414" s="98" t="b">
        <v>0</v>
      </c>
      <c r="H414" s="98" t="b">
        <v>0</v>
      </c>
      <c r="I414" s="98" t="b">
        <v>0</v>
      </c>
      <c r="J414" s="98" t="b">
        <v>0</v>
      </c>
      <c r="K414" s="98" t="b">
        <v>0</v>
      </c>
      <c r="L414" s="98" t="b">
        <v>0</v>
      </c>
    </row>
    <row r="415" spans="1:12" ht="15">
      <c r="A415" s="98" t="s">
        <v>3901</v>
      </c>
      <c r="B415" s="98" t="s">
        <v>3902</v>
      </c>
      <c r="C415" s="98">
        <v>2</v>
      </c>
      <c r="D415" s="122">
        <v>0.0009407630481383741</v>
      </c>
      <c r="E415" s="122">
        <v>3.3245910857609267</v>
      </c>
      <c r="F415" s="98" t="s">
        <v>3940</v>
      </c>
      <c r="G415" s="98" t="b">
        <v>0</v>
      </c>
      <c r="H415" s="98" t="b">
        <v>0</v>
      </c>
      <c r="I415" s="98" t="b">
        <v>0</v>
      </c>
      <c r="J415" s="98" t="b">
        <v>0</v>
      </c>
      <c r="K415" s="98" t="b">
        <v>0</v>
      </c>
      <c r="L415" s="98" t="b">
        <v>0</v>
      </c>
    </row>
    <row r="416" spans="1:12" ht="15">
      <c r="A416" s="98" t="s">
        <v>3902</v>
      </c>
      <c r="B416" s="98" t="s">
        <v>3587</v>
      </c>
      <c r="C416" s="98">
        <v>2</v>
      </c>
      <c r="D416" s="122">
        <v>0.0009407630481383741</v>
      </c>
      <c r="E416" s="122">
        <v>2.5842283962666825</v>
      </c>
      <c r="F416" s="98" t="s">
        <v>3940</v>
      </c>
      <c r="G416" s="98" t="b">
        <v>0</v>
      </c>
      <c r="H416" s="98" t="b">
        <v>0</v>
      </c>
      <c r="I416" s="98" t="b">
        <v>0</v>
      </c>
      <c r="J416" s="98" t="b">
        <v>0</v>
      </c>
      <c r="K416" s="98" t="b">
        <v>0</v>
      </c>
      <c r="L416" s="98" t="b">
        <v>0</v>
      </c>
    </row>
    <row r="417" spans="1:12" ht="15">
      <c r="A417" s="98" t="s">
        <v>3587</v>
      </c>
      <c r="B417" s="98" t="s">
        <v>3592</v>
      </c>
      <c r="C417" s="98">
        <v>2</v>
      </c>
      <c r="D417" s="122">
        <v>0.0009407630481383741</v>
      </c>
      <c r="E417" s="122">
        <v>1.9821684049387203</v>
      </c>
      <c r="F417" s="98" t="s">
        <v>3940</v>
      </c>
      <c r="G417" s="98" t="b">
        <v>0</v>
      </c>
      <c r="H417" s="98" t="b">
        <v>0</v>
      </c>
      <c r="I417" s="98" t="b">
        <v>0</v>
      </c>
      <c r="J417" s="98" t="b">
        <v>0</v>
      </c>
      <c r="K417" s="98" t="b">
        <v>0</v>
      </c>
      <c r="L417" s="98" t="b">
        <v>0</v>
      </c>
    </row>
    <row r="418" spans="1:12" ht="15">
      <c r="A418" s="98" t="s">
        <v>3592</v>
      </c>
      <c r="B418" s="98" t="s">
        <v>3075</v>
      </c>
      <c r="C418" s="98">
        <v>2</v>
      </c>
      <c r="D418" s="122">
        <v>0.0009407630481383741</v>
      </c>
      <c r="E418" s="122">
        <v>1.701341795363026</v>
      </c>
      <c r="F418" s="98" t="s">
        <v>3940</v>
      </c>
      <c r="G418" s="98" t="b">
        <v>0</v>
      </c>
      <c r="H418" s="98" t="b">
        <v>0</v>
      </c>
      <c r="I418" s="98" t="b">
        <v>0</v>
      </c>
      <c r="J418" s="98" t="b">
        <v>0</v>
      </c>
      <c r="K418" s="98" t="b">
        <v>0</v>
      </c>
      <c r="L418" s="98" t="b">
        <v>0</v>
      </c>
    </row>
    <row r="419" spans="1:12" ht="15">
      <c r="A419" s="98" t="s">
        <v>3075</v>
      </c>
      <c r="B419" s="98" t="s">
        <v>3903</v>
      </c>
      <c r="C419" s="98">
        <v>2</v>
      </c>
      <c r="D419" s="122">
        <v>0.0009407630481383741</v>
      </c>
      <c r="E419" s="122">
        <v>2.22768107275287</v>
      </c>
      <c r="F419" s="98" t="s">
        <v>3940</v>
      </c>
      <c r="G419" s="98" t="b">
        <v>0</v>
      </c>
      <c r="H419" s="98" t="b">
        <v>0</v>
      </c>
      <c r="I419" s="98" t="b">
        <v>0</v>
      </c>
      <c r="J419" s="98" t="b">
        <v>0</v>
      </c>
      <c r="K419" s="98" t="b">
        <v>0</v>
      </c>
      <c r="L419" s="98" t="b">
        <v>0</v>
      </c>
    </row>
    <row r="420" spans="1:12" ht="15">
      <c r="A420" s="98" t="s">
        <v>3903</v>
      </c>
      <c r="B420" s="98" t="s">
        <v>3904</v>
      </c>
      <c r="C420" s="98">
        <v>2</v>
      </c>
      <c r="D420" s="122">
        <v>0.0009407630481383741</v>
      </c>
      <c r="E420" s="122">
        <v>3.3245910857609267</v>
      </c>
      <c r="F420" s="98" t="s">
        <v>3940</v>
      </c>
      <c r="G420" s="98" t="b">
        <v>0</v>
      </c>
      <c r="H420" s="98" t="b">
        <v>0</v>
      </c>
      <c r="I420" s="98" t="b">
        <v>0</v>
      </c>
      <c r="J420" s="98" t="b">
        <v>0</v>
      </c>
      <c r="K420" s="98" t="b">
        <v>0</v>
      </c>
      <c r="L420" s="98" t="b">
        <v>0</v>
      </c>
    </row>
    <row r="421" spans="1:12" ht="15">
      <c r="A421" s="98" t="s">
        <v>3904</v>
      </c>
      <c r="B421" s="98" t="s">
        <v>3038</v>
      </c>
      <c r="C421" s="98">
        <v>2</v>
      </c>
      <c r="D421" s="122">
        <v>0.0009407630481383741</v>
      </c>
      <c r="E421" s="122">
        <v>1.6003152161601375</v>
      </c>
      <c r="F421" s="98" t="s">
        <v>3940</v>
      </c>
      <c r="G421" s="98" t="b">
        <v>0</v>
      </c>
      <c r="H421" s="98" t="b">
        <v>0</v>
      </c>
      <c r="I421" s="98" t="b">
        <v>0</v>
      </c>
      <c r="J421" s="98" t="b">
        <v>0</v>
      </c>
      <c r="K421" s="98" t="b">
        <v>0</v>
      </c>
      <c r="L421" s="98" t="b">
        <v>0</v>
      </c>
    </row>
    <row r="422" spans="1:12" ht="15">
      <c r="A422" s="98" t="s">
        <v>403</v>
      </c>
      <c r="B422" s="98" t="s">
        <v>402</v>
      </c>
      <c r="C422" s="98">
        <v>2</v>
      </c>
      <c r="D422" s="122">
        <v>0.0009407630481383741</v>
      </c>
      <c r="E422" s="122">
        <v>3.3245910857609267</v>
      </c>
      <c r="F422" s="98" t="s">
        <v>3940</v>
      </c>
      <c r="G422" s="98" t="b">
        <v>0</v>
      </c>
      <c r="H422" s="98" t="b">
        <v>0</v>
      </c>
      <c r="I422" s="98" t="b">
        <v>0</v>
      </c>
      <c r="J422" s="98" t="b">
        <v>0</v>
      </c>
      <c r="K422" s="98" t="b">
        <v>0</v>
      </c>
      <c r="L422" s="98" t="b">
        <v>0</v>
      </c>
    </row>
    <row r="423" spans="1:12" ht="15">
      <c r="A423" s="98" t="s">
        <v>402</v>
      </c>
      <c r="B423" s="98" t="s">
        <v>401</v>
      </c>
      <c r="C423" s="98">
        <v>2</v>
      </c>
      <c r="D423" s="122">
        <v>0.0009407630481383741</v>
      </c>
      <c r="E423" s="122">
        <v>3.0235610900969454</v>
      </c>
      <c r="F423" s="98" t="s">
        <v>3940</v>
      </c>
      <c r="G423" s="98" t="b">
        <v>0</v>
      </c>
      <c r="H423" s="98" t="b">
        <v>0</v>
      </c>
      <c r="I423" s="98" t="b">
        <v>0</v>
      </c>
      <c r="J423" s="98" t="b">
        <v>0</v>
      </c>
      <c r="K423" s="98" t="b">
        <v>0</v>
      </c>
      <c r="L423" s="98" t="b">
        <v>0</v>
      </c>
    </row>
    <row r="424" spans="1:12" ht="15">
      <c r="A424" s="98" t="s">
        <v>401</v>
      </c>
      <c r="B424" s="98" t="s">
        <v>400</v>
      </c>
      <c r="C424" s="98">
        <v>2</v>
      </c>
      <c r="D424" s="122">
        <v>0.0009407630481383741</v>
      </c>
      <c r="E424" s="122">
        <v>3.0235610900969454</v>
      </c>
      <c r="F424" s="98" t="s">
        <v>3940</v>
      </c>
      <c r="G424" s="98" t="b">
        <v>0</v>
      </c>
      <c r="H424" s="98" t="b">
        <v>0</v>
      </c>
      <c r="I424" s="98" t="b">
        <v>0</v>
      </c>
      <c r="J424" s="98" t="b">
        <v>0</v>
      </c>
      <c r="K424" s="98" t="b">
        <v>0</v>
      </c>
      <c r="L424" s="98" t="b">
        <v>0</v>
      </c>
    </row>
    <row r="425" spans="1:12" ht="15">
      <c r="A425" s="98" t="s">
        <v>400</v>
      </c>
      <c r="B425" s="98" t="s">
        <v>3121</v>
      </c>
      <c r="C425" s="98">
        <v>2</v>
      </c>
      <c r="D425" s="122">
        <v>0.0009407630481383741</v>
      </c>
      <c r="E425" s="122">
        <v>2.4794930457466697</v>
      </c>
      <c r="F425" s="98" t="s">
        <v>3940</v>
      </c>
      <c r="G425" s="98" t="b">
        <v>0</v>
      </c>
      <c r="H425" s="98" t="b">
        <v>0</v>
      </c>
      <c r="I425" s="98" t="b">
        <v>0</v>
      </c>
      <c r="J425" s="98" t="b">
        <v>0</v>
      </c>
      <c r="K425" s="98" t="b">
        <v>0</v>
      </c>
      <c r="L425" s="98" t="b">
        <v>0</v>
      </c>
    </row>
    <row r="426" spans="1:12" ht="15">
      <c r="A426" s="98" t="s">
        <v>3121</v>
      </c>
      <c r="B426" s="98" t="s">
        <v>3905</v>
      </c>
      <c r="C426" s="98">
        <v>2</v>
      </c>
      <c r="D426" s="122">
        <v>0.0009407630481383741</v>
      </c>
      <c r="E426" s="122">
        <v>2.4794930457466697</v>
      </c>
      <c r="F426" s="98" t="s">
        <v>3940</v>
      </c>
      <c r="G426" s="98" t="b">
        <v>0</v>
      </c>
      <c r="H426" s="98" t="b">
        <v>0</v>
      </c>
      <c r="I426" s="98" t="b">
        <v>0</v>
      </c>
      <c r="J426" s="98" t="b">
        <v>0</v>
      </c>
      <c r="K426" s="98" t="b">
        <v>0</v>
      </c>
      <c r="L426" s="98" t="b">
        <v>0</v>
      </c>
    </row>
    <row r="427" spans="1:12" ht="15">
      <c r="A427" s="98" t="s">
        <v>3905</v>
      </c>
      <c r="B427" s="98" t="s">
        <v>3116</v>
      </c>
      <c r="C427" s="98">
        <v>2</v>
      </c>
      <c r="D427" s="122">
        <v>0.0009407630481383741</v>
      </c>
      <c r="E427" s="122">
        <v>2.3245910857609267</v>
      </c>
      <c r="F427" s="98" t="s">
        <v>3940</v>
      </c>
      <c r="G427" s="98" t="b">
        <v>0</v>
      </c>
      <c r="H427" s="98" t="b">
        <v>0</v>
      </c>
      <c r="I427" s="98" t="b">
        <v>0</v>
      </c>
      <c r="J427" s="98" t="b">
        <v>0</v>
      </c>
      <c r="K427" s="98" t="b">
        <v>0</v>
      </c>
      <c r="L427" s="98" t="b">
        <v>0</v>
      </c>
    </row>
    <row r="428" spans="1:12" ht="15">
      <c r="A428" s="98" t="s">
        <v>3116</v>
      </c>
      <c r="B428" s="98" t="s">
        <v>3790</v>
      </c>
      <c r="C428" s="98">
        <v>2</v>
      </c>
      <c r="D428" s="122">
        <v>0.0009407630481383741</v>
      </c>
      <c r="E428" s="122">
        <v>2.1484998267052453</v>
      </c>
      <c r="F428" s="98" t="s">
        <v>3940</v>
      </c>
      <c r="G428" s="98" t="b">
        <v>0</v>
      </c>
      <c r="H428" s="98" t="b">
        <v>0</v>
      </c>
      <c r="I428" s="98" t="b">
        <v>0</v>
      </c>
      <c r="J428" s="98" t="b">
        <v>0</v>
      </c>
      <c r="K428" s="98" t="b">
        <v>0</v>
      </c>
      <c r="L428" s="98" t="b">
        <v>0</v>
      </c>
    </row>
    <row r="429" spans="1:12" ht="15">
      <c r="A429" s="98" t="s">
        <v>3790</v>
      </c>
      <c r="B429" s="98" t="s">
        <v>3592</v>
      </c>
      <c r="C429" s="98">
        <v>2</v>
      </c>
      <c r="D429" s="122">
        <v>0.0009407630481383741</v>
      </c>
      <c r="E429" s="122">
        <v>2.546439835377283</v>
      </c>
      <c r="F429" s="98" t="s">
        <v>3940</v>
      </c>
      <c r="G429" s="98" t="b">
        <v>0</v>
      </c>
      <c r="H429" s="98" t="b">
        <v>0</v>
      </c>
      <c r="I429" s="98" t="b">
        <v>0</v>
      </c>
      <c r="J429" s="98" t="b">
        <v>0</v>
      </c>
      <c r="K429" s="98" t="b">
        <v>0</v>
      </c>
      <c r="L429" s="98" t="b">
        <v>0</v>
      </c>
    </row>
    <row r="430" spans="1:12" ht="15">
      <c r="A430" s="98" t="s">
        <v>3592</v>
      </c>
      <c r="B430" s="98" t="s">
        <v>3118</v>
      </c>
      <c r="C430" s="98">
        <v>2</v>
      </c>
      <c r="D430" s="122">
        <v>0.0009407630481383741</v>
      </c>
      <c r="E430" s="122">
        <v>1.8027994361218032</v>
      </c>
      <c r="F430" s="98" t="s">
        <v>3940</v>
      </c>
      <c r="G430" s="98" t="b">
        <v>0</v>
      </c>
      <c r="H430" s="98" t="b">
        <v>0</v>
      </c>
      <c r="I430" s="98" t="b">
        <v>0</v>
      </c>
      <c r="J430" s="98" t="b">
        <v>0</v>
      </c>
      <c r="K430" s="98" t="b">
        <v>0</v>
      </c>
      <c r="L430" s="98" t="b">
        <v>0</v>
      </c>
    </row>
    <row r="431" spans="1:12" ht="15">
      <c r="A431" s="98" t="s">
        <v>3118</v>
      </c>
      <c r="B431" s="98" t="s">
        <v>3599</v>
      </c>
      <c r="C431" s="98">
        <v>2</v>
      </c>
      <c r="D431" s="122">
        <v>0.0009407630481383741</v>
      </c>
      <c r="E431" s="122">
        <v>1.8027994361218032</v>
      </c>
      <c r="F431" s="98" t="s">
        <v>3940</v>
      </c>
      <c r="G431" s="98" t="b">
        <v>0</v>
      </c>
      <c r="H431" s="98" t="b">
        <v>0</v>
      </c>
      <c r="I431" s="98" t="b">
        <v>0</v>
      </c>
      <c r="J431" s="98" t="b">
        <v>0</v>
      </c>
      <c r="K431" s="98" t="b">
        <v>0</v>
      </c>
      <c r="L431" s="98" t="b">
        <v>0</v>
      </c>
    </row>
    <row r="432" spans="1:12" ht="15">
      <c r="A432" s="98" t="s">
        <v>3599</v>
      </c>
      <c r="B432" s="98" t="s">
        <v>3688</v>
      </c>
      <c r="C432" s="98">
        <v>2</v>
      </c>
      <c r="D432" s="122">
        <v>0.0009407630481383741</v>
      </c>
      <c r="E432" s="122">
        <v>2.4794930457466697</v>
      </c>
      <c r="F432" s="98" t="s">
        <v>3940</v>
      </c>
      <c r="G432" s="98" t="b">
        <v>0</v>
      </c>
      <c r="H432" s="98" t="b">
        <v>0</v>
      </c>
      <c r="I432" s="98" t="b">
        <v>0</v>
      </c>
      <c r="J432" s="98" t="b">
        <v>0</v>
      </c>
      <c r="K432" s="98" t="b">
        <v>0</v>
      </c>
      <c r="L432" s="98" t="b">
        <v>0</v>
      </c>
    </row>
    <row r="433" spans="1:12" ht="15">
      <c r="A433" s="98" t="s">
        <v>3688</v>
      </c>
      <c r="B433" s="98" t="s">
        <v>3118</v>
      </c>
      <c r="C433" s="98">
        <v>2</v>
      </c>
      <c r="D433" s="122">
        <v>0.0009407630481383741</v>
      </c>
      <c r="E433" s="122">
        <v>2.0458374848080974</v>
      </c>
      <c r="F433" s="98" t="s">
        <v>3940</v>
      </c>
      <c r="G433" s="98" t="b">
        <v>0</v>
      </c>
      <c r="H433" s="98" t="b">
        <v>0</v>
      </c>
      <c r="I433" s="98" t="b">
        <v>0</v>
      </c>
      <c r="J433" s="98" t="b">
        <v>0</v>
      </c>
      <c r="K433" s="98" t="b">
        <v>0</v>
      </c>
      <c r="L433" s="98" t="b">
        <v>0</v>
      </c>
    </row>
    <row r="434" spans="1:12" ht="15">
      <c r="A434" s="98" t="s">
        <v>3038</v>
      </c>
      <c r="B434" s="98" t="s">
        <v>3686</v>
      </c>
      <c r="C434" s="98">
        <v>2</v>
      </c>
      <c r="D434" s="122">
        <v>0.0009407630481383741</v>
      </c>
      <c r="E434" s="122">
        <v>1.295207308075717</v>
      </c>
      <c r="F434" s="98" t="s">
        <v>3940</v>
      </c>
      <c r="G434" s="98" t="b">
        <v>0</v>
      </c>
      <c r="H434" s="98" t="b">
        <v>0</v>
      </c>
      <c r="I434" s="98" t="b">
        <v>0</v>
      </c>
      <c r="J434" s="98" t="b">
        <v>0</v>
      </c>
      <c r="K434" s="98" t="b">
        <v>0</v>
      </c>
      <c r="L434" s="98" t="b">
        <v>0</v>
      </c>
    </row>
    <row r="435" spans="1:12" ht="15">
      <c r="A435" s="98" t="s">
        <v>3119</v>
      </c>
      <c r="B435" s="98" t="s">
        <v>3906</v>
      </c>
      <c r="C435" s="98">
        <v>2</v>
      </c>
      <c r="D435" s="122">
        <v>0.0009407630481383741</v>
      </c>
      <c r="E435" s="122">
        <v>2.9266510770888887</v>
      </c>
      <c r="F435" s="98" t="s">
        <v>3940</v>
      </c>
      <c r="G435" s="98" t="b">
        <v>0</v>
      </c>
      <c r="H435" s="98" t="b">
        <v>0</v>
      </c>
      <c r="I435" s="98" t="b">
        <v>0</v>
      </c>
      <c r="J435" s="98" t="b">
        <v>0</v>
      </c>
      <c r="K435" s="98" t="b">
        <v>0</v>
      </c>
      <c r="L435" s="98" t="b">
        <v>0</v>
      </c>
    </row>
    <row r="436" spans="1:12" ht="15">
      <c r="A436" s="98" t="s">
        <v>3906</v>
      </c>
      <c r="B436" s="98" t="s">
        <v>3120</v>
      </c>
      <c r="C436" s="98">
        <v>2</v>
      </c>
      <c r="D436" s="122">
        <v>0.0009407630481383741</v>
      </c>
      <c r="E436" s="122">
        <v>3.0235610900969454</v>
      </c>
      <c r="F436" s="98" t="s">
        <v>3940</v>
      </c>
      <c r="G436" s="98" t="b">
        <v>0</v>
      </c>
      <c r="H436" s="98" t="b">
        <v>0</v>
      </c>
      <c r="I436" s="98" t="b">
        <v>0</v>
      </c>
      <c r="J436" s="98" t="b">
        <v>0</v>
      </c>
      <c r="K436" s="98" t="b">
        <v>0</v>
      </c>
      <c r="L436" s="98" t="b">
        <v>0</v>
      </c>
    </row>
    <row r="437" spans="1:12" ht="15">
      <c r="A437" s="98" t="s">
        <v>3120</v>
      </c>
      <c r="B437" s="98" t="s">
        <v>3119</v>
      </c>
      <c r="C437" s="98">
        <v>2</v>
      </c>
      <c r="D437" s="122">
        <v>0.0009407630481383741</v>
      </c>
      <c r="E437" s="122">
        <v>2.6256210814249075</v>
      </c>
      <c r="F437" s="98" t="s">
        <v>3940</v>
      </c>
      <c r="G437" s="98" t="b">
        <v>0</v>
      </c>
      <c r="H437" s="98" t="b">
        <v>0</v>
      </c>
      <c r="I437" s="98" t="b">
        <v>0</v>
      </c>
      <c r="J437" s="98" t="b">
        <v>0</v>
      </c>
      <c r="K437" s="98" t="b">
        <v>0</v>
      </c>
      <c r="L437" s="98" t="b">
        <v>0</v>
      </c>
    </row>
    <row r="438" spans="1:12" ht="15">
      <c r="A438" s="98" t="s">
        <v>3119</v>
      </c>
      <c r="B438" s="98" t="s">
        <v>3120</v>
      </c>
      <c r="C438" s="98">
        <v>2</v>
      </c>
      <c r="D438" s="122">
        <v>0.0009407630481383741</v>
      </c>
      <c r="E438" s="122">
        <v>2.6256210814249075</v>
      </c>
      <c r="F438" s="98" t="s">
        <v>3940</v>
      </c>
      <c r="G438" s="98" t="b">
        <v>0</v>
      </c>
      <c r="H438" s="98" t="b">
        <v>0</v>
      </c>
      <c r="I438" s="98" t="b">
        <v>0</v>
      </c>
      <c r="J438" s="98" t="b">
        <v>0</v>
      </c>
      <c r="K438" s="98" t="b">
        <v>0</v>
      </c>
      <c r="L438" s="98" t="b">
        <v>0</v>
      </c>
    </row>
    <row r="439" spans="1:12" ht="15">
      <c r="A439" s="98" t="s">
        <v>3120</v>
      </c>
      <c r="B439" s="98" t="s">
        <v>3907</v>
      </c>
      <c r="C439" s="98">
        <v>2</v>
      </c>
      <c r="D439" s="122">
        <v>0.0009407630481383741</v>
      </c>
      <c r="E439" s="122">
        <v>3.0235610900969454</v>
      </c>
      <c r="F439" s="98" t="s">
        <v>3940</v>
      </c>
      <c r="G439" s="98" t="b">
        <v>0</v>
      </c>
      <c r="H439" s="98" t="b">
        <v>0</v>
      </c>
      <c r="I439" s="98" t="b">
        <v>0</v>
      </c>
      <c r="J439" s="98" t="b">
        <v>0</v>
      </c>
      <c r="K439" s="98" t="b">
        <v>0</v>
      </c>
      <c r="L439" s="98" t="b">
        <v>0</v>
      </c>
    </row>
    <row r="440" spans="1:12" ht="15">
      <c r="A440" s="98" t="s">
        <v>3907</v>
      </c>
      <c r="B440" s="98" t="s">
        <v>3116</v>
      </c>
      <c r="C440" s="98">
        <v>2</v>
      </c>
      <c r="D440" s="122">
        <v>0.0009407630481383741</v>
      </c>
      <c r="E440" s="122">
        <v>2.3245910857609267</v>
      </c>
      <c r="F440" s="98" t="s">
        <v>3940</v>
      </c>
      <c r="G440" s="98" t="b">
        <v>0</v>
      </c>
      <c r="H440" s="98" t="b">
        <v>0</v>
      </c>
      <c r="I440" s="98" t="b">
        <v>0</v>
      </c>
      <c r="J440" s="98" t="b">
        <v>0</v>
      </c>
      <c r="K440" s="98" t="b">
        <v>0</v>
      </c>
      <c r="L440" s="98" t="b">
        <v>0</v>
      </c>
    </row>
    <row r="441" spans="1:12" ht="15">
      <c r="A441" s="98" t="s">
        <v>3116</v>
      </c>
      <c r="B441" s="98" t="s">
        <v>3908</v>
      </c>
      <c r="C441" s="98">
        <v>2</v>
      </c>
      <c r="D441" s="122">
        <v>0.0009407630481383741</v>
      </c>
      <c r="E441" s="122">
        <v>2.3245910857609267</v>
      </c>
      <c r="F441" s="98" t="s">
        <v>3940</v>
      </c>
      <c r="G441" s="98" t="b">
        <v>0</v>
      </c>
      <c r="H441" s="98" t="b">
        <v>0</v>
      </c>
      <c r="I441" s="98" t="b">
        <v>0</v>
      </c>
      <c r="J441" s="98" t="b">
        <v>0</v>
      </c>
      <c r="K441" s="98" t="b">
        <v>0</v>
      </c>
      <c r="L441" s="98" t="b">
        <v>0</v>
      </c>
    </row>
    <row r="442" spans="1:12" ht="15">
      <c r="A442" s="98" t="s">
        <v>3908</v>
      </c>
      <c r="B442" s="98" t="s">
        <v>3117</v>
      </c>
      <c r="C442" s="98">
        <v>2</v>
      </c>
      <c r="D442" s="122">
        <v>0.0009407630481383741</v>
      </c>
      <c r="E442" s="122">
        <v>1.8852583919306638</v>
      </c>
      <c r="F442" s="98" t="s">
        <v>3940</v>
      </c>
      <c r="G442" s="98" t="b">
        <v>0</v>
      </c>
      <c r="H442" s="98" t="b">
        <v>0</v>
      </c>
      <c r="I442" s="98" t="b">
        <v>0</v>
      </c>
      <c r="J442" s="98" t="b">
        <v>0</v>
      </c>
      <c r="K442" s="98" t="b">
        <v>0</v>
      </c>
      <c r="L442" s="98" t="b">
        <v>0</v>
      </c>
    </row>
    <row r="443" spans="1:12" ht="15">
      <c r="A443" s="98" t="s">
        <v>3117</v>
      </c>
      <c r="B443" s="98" t="s">
        <v>3064</v>
      </c>
      <c r="C443" s="98">
        <v>2</v>
      </c>
      <c r="D443" s="122">
        <v>0.0009407630481383741</v>
      </c>
      <c r="E443" s="122">
        <v>0.13320994411122528</v>
      </c>
      <c r="F443" s="98" t="s">
        <v>3940</v>
      </c>
      <c r="G443" s="98" t="b">
        <v>0</v>
      </c>
      <c r="H443" s="98" t="b">
        <v>0</v>
      </c>
      <c r="I443" s="98" t="b">
        <v>0</v>
      </c>
      <c r="J443" s="98" t="b">
        <v>0</v>
      </c>
      <c r="K443" s="98" t="b">
        <v>0</v>
      </c>
      <c r="L443" s="98" t="b">
        <v>0</v>
      </c>
    </row>
    <row r="444" spans="1:12" ht="15">
      <c r="A444" s="98" t="s">
        <v>3548</v>
      </c>
      <c r="B444" s="98" t="s">
        <v>3591</v>
      </c>
      <c r="C444" s="98">
        <v>2</v>
      </c>
      <c r="D444" s="122">
        <v>0.0009407630481383741</v>
      </c>
      <c r="E444" s="122">
        <v>1.7448074891441163</v>
      </c>
      <c r="F444" s="98" t="s">
        <v>3940</v>
      </c>
      <c r="G444" s="98" t="b">
        <v>0</v>
      </c>
      <c r="H444" s="98" t="b">
        <v>0</v>
      </c>
      <c r="I444" s="98" t="b">
        <v>0</v>
      </c>
      <c r="J444" s="98" t="b">
        <v>0</v>
      </c>
      <c r="K444" s="98" t="b">
        <v>0</v>
      </c>
      <c r="L444" s="98" t="b">
        <v>0</v>
      </c>
    </row>
    <row r="445" spans="1:12" ht="15">
      <c r="A445" s="98" t="s">
        <v>3038</v>
      </c>
      <c r="B445" s="98" t="s">
        <v>1596</v>
      </c>
      <c r="C445" s="98">
        <v>2</v>
      </c>
      <c r="D445" s="122">
        <v>0.0009407630481383741</v>
      </c>
      <c r="E445" s="122">
        <v>0.48229395143286125</v>
      </c>
      <c r="F445" s="98" t="s">
        <v>3940</v>
      </c>
      <c r="G445" s="98" t="b">
        <v>0</v>
      </c>
      <c r="H445" s="98" t="b">
        <v>0</v>
      </c>
      <c r="I445" s="98" t="b">
        <v>0</v>
      </c>
      <c r="J445" s="98" t="b">
        <v>0</v>
      </c>
      <c r="K445" s="98" t="b">
        <v>0</v>
      </c>
      <c r="L445" s="98" t="b">
        <v>0</v>
      </c>
    </row>
    <row r="446" spans="1:12" ht="15">
      <c r="A446" s="98" t="s">
        <v>1596</v>
      </c>
      <c r="B446" s="98" t="s">
        <v>3632</v>
      </c>
      <c r="C446" s="98">
        <v>2</v>
      </c>
      <c r="D446" s="122">
        <v>0.0009407630481383741</v>
      </c>
      <c r="E446" s="122">
        <v>1.812707724782052</v>
      </c>
      <c r="F446" s="98" t="s">
        <v>3940</v>
      </c>
      <c r="G446" s="98" t="b">
        <v>0</v>
      </c>
      <c r="H446" s="98" t="b">
        <v>0</v>
      </c>
      <c r="I446" s="98" t="b">
        <v>0</v>
      </c>
      <c r="J446" s="98" t="b">
        <v>0</v>
      </c>
      <c r="K446" s="98" t="b">
        <v>0</v>
      </c>
      <c r="L446" s="98" t="b">
        <v>0</v>
      </c>
    </row>
    <row r="447" spans="1:12" ht="15">
      <c r="A447" s="98" t="s">
        <v>3632</v>
      </c>
      <c r="B447" s="98" t="s">
        <v>3591</v>
      </c>
      <c r="C447" s="98">
        <v>2</v>
      </c>
      <c r="D447" s="122">
        <v>0.0009407630481383741</v>
      </c>
      <c r="E447" s="122">
        <v>2.3245910857609267</v>
      </c>
      <c r="F447" s="98" t="s">
        <v>3940</v>
      </c>
      <c r="G447" s="98" t="b">
        <v>0</v>
      </c>
      <c r="H447" s="98" t="b">
        <v>0</v>
      </c>
      <c r="I447" s="98" t="b">
        <v>0</v>
      </c>
      <c r="J447" s="98" t="b">
        <v>0</v>
      </c>
      <c r="K447" s="98" t="b">
        <v>0</v>
      </c>
      <c r="L447" s="98" t="b">
        <v>0</v>
      </c>
    </row>
    <row r="448" spans="1:12" ht="15">
      <c r="A448" s="98" t="s">
        <v>3591</v>
      </c>
      <c r="B448" s="98" t="s">
        <v>3064</v>
      </c>
      <c r="C448" s="98">
        <v>2</v>
      </c>
      <c r="D448" s="122">
        <v>0.0009407630481383741</v>
      </c>
      <c r="E448" s="122">
        <v>1.0954213832218256</v>
      </c>
      <c r="F448" s="98" t="s">
        <v>3940</v>
      </c>
      <c r="G448" s="98" t="b">
        <v>0</v>
      </c>
      <c r="H448" s="98" t="b">
        <v>0</v>
      </c>
      <c r="I448" s="98" t="b">
        <v>0</v>
      </c>
      <c r="J448" s="98" t="b">
        <v>0</v>
      </c>
      <c r="K448" s="98" t="b">
        <v>0</v>
      </c>
      <c r="L448" s="98" t="b">
        <v>0</v>
      </c>
    </row>
    <row r="449" spans="1:12" ht="15">
      <c r="A449" s="98" t="s">
        <v>3064</v>
      </c>
      <c r="B449" s="98" t="s">
        <v>3689</v>
      </c>
      <c r="C449" s="98">
        <v>2</v>
      </c>
      <c r="D449" s="122">
        <v>0.0009407630481383741</v>
      </c>
      <c r="E449" s="122">
        <v>1.2207873648049696</v>
      </c>
      <c r="F449" s="98" t="s">
        <v>3940</v>
      </c>
      <c r="G449" s="98" t="b">
        <v>0</v>
      </c>
      <c r="H449" s="98" t="b">
        <v>0</v>
      </c>
      <c r="I449" s="98" t="b">
        <v>0</v>
      </c>
      <c r="J449" s="98" t="b">
        <v>0</v>
      </c>
      <c r="K449" s="98" t="b">
        <v>0</v>
      </c>
      <c r="L449" s="98" t="b">
        <v>0</v>
      </c>
    </row>
    <row r="450" spans="1:12" ht="15">
      <c r="A450" s="98" t="s">
        <v>3689</v>
      </c>
      <c r="B450" s="98" t="s">
        <v>3067</v>
      </c>
      <c r="C450" s="98">
        <v>2</v>
      </c>
      <c r="D450" s="122">
        <v>0.0009407630481383741</v>
      </c>
      <c r="E450" s="122">
        <v>1.4733327370418512</v>
      </c>
      <c r="F450" s="98" t="s">
        <v>3940</v>
      </c>
      <c r="G450" s="98" t="b">
        <v>0</v>
      </c>
      <c r="H450" s="98" t="b">
        <v>0</v>
      </c>
      <c r="I450" s="98" t="b">
        <v>0</v>
      </c>
      <c r="J450" s="98" t="b">
        <v>0</v>
      </c>
      <c r="K450" s="98" t="b">
        <v>0</v>
      </c>
      <c r="L450" s="98" t="b">
        <v>0</v>
      </c>
    </row>
    <row r="451" spans="1:12" ht="15">
      <c r="A451" s="98" t="s">
        <v>3067</v>
      </c>
      <c r="B451" s="98" t="s">
        <v>3066</v>
      </c>
      <c r="C451" s="98">
        <v>2</v>
      </c>
      <c r="D451" s="122">
        <v>0.0009407630481383741</v>
      </c>
      <c r="E451" s="122">
        <v>0.16690770949116385</v>
      </c>
      <c r="F451" s="98" t="s">
        <v>3940</v>
      </c>
      <c r="G451" s="98" t="b">
        <v>0</v>
      </c>
      <c r="H451" s="98" t="b">
        <v>0</v>
      </c>
      <c r="I451" s="98" t="b">
        <v>0</v>
      </c>
      <c r="J451" s="98" t="b">
        <v>0</v>
      </c>
      <c r="K451" s="98" t="b">
        <v>0</v>
      </c>
      <c r="L451" s="98" t="b">
        <v>0</v>
      </c>
    </row>
    <row r="452" spans="1:12" ht="15">
      <c r="A452" s="98" t="s">
        <v>3066</v>
      </c>
      <c r="B452" s="98" t="s">
        <v>3552</v>
      </c>
      <c r="C452" s="98">
        <v>2</v>
      </c>
      <c r="D452" s="122">
        <v>0.0009407630481383741</v>
      </c>
      <c r="E452" s="122">
        <v>0.836745965649491</v>
      </c>
      <c r="F452" s="98" t="s">
        <v>3940</v>
      </c>
      <c r="G452" s="98" t="b">
        <v>0</v>
      </c>
      <c r="H452" s="98" t="b">
        <v>0</v>
      </c>
      <c r="I452" s="98" t="b">
        <v>0</v>
      </c>
      <c r="J452" s="98" t="b">
        <v>0</v>
      </c>
      <c r="K452" s="98" t="b">
        <v>0</v>
      </c>
      <c r="L452" s="98" t="b">
        <v>0</v>
      </c>
    </row>
    <row r="453" spans="1:12" ht="15">
      <c r="A453" s="98" t="s">
        <v>3552</v>
      </c>
      <c r="B453" s="98" t="s">
        <v>3909</v>
      </c>
      <c r="C453" s="98">
        <v>2</v>
      </c>
      <c r="D453" s="122">
        <v>0.0009407630481383741</v>
      </c>
      <c r="E453" s="122">
        <v>2.4495298223692266</v>
      </c>
      <c r="F453" s="98" t="s">
        <v>3940</v>
      </c>
      <c r="G453" s="98" t="b">
        <v>0</v>
      </c>
      <c r="H453" s="98" t="b">
        <v>0</v>
      </c>
      <c r="I453" s="98" t="b">
        <v>0</v>
      </c>
      <c r="J453" s="98" t="b">
        <v>0</v>
      </c>
      <c r="K453" s="98" t="b">
        <v>0</v>
      </c>
      <c r="L453" s="98" t="b">
        <v>0</v>
      </c>
    </row>
    <row r="454" spans="1:12" ht="15">
      <c r="A454" s="98" t="s">
        <v>3909</v>
      </c>
      <c r="B454" s="98" t="s">
        <v>3910</v>
      </c>
      <c r="C454" s="98">
        <v>2</v>
      </c>
      <c r="D454" s="122">
        <v>0.0009407630481383741</v>
      </c>
      <c r="E454" s="122">
        <v>3.3245910857609267</v>
      </c>
      <c r="F454" s="98" t="s">
        <v>3940</v>
      </c>
      <c r="G454" s="98" t="b">
        <v>0</v>
      </c>
      <c r="H454" s="98" t="b">
        <v>0</v>
      </c>
      <c r="I454" s="98" t="b">
        <v>0</v>
      </c>
      <c r="J454" s="98" t="b">
        <v>0</v>
      </c>
      <c r="K454" s="98" t="b">
        <v>0</v>
      </c>
      <c r="L454" s="98" t="b">
        <v>0</v>
      </c>
    </row>
    <row r="455" spans="1:12" ht="15">
      <c r="A455" s="98" t="s">
        <v>3910</v>
      </c>
      <c r="B455" s="98" t="s">
        <v>3601</v>
      </c>
      <c r="C455" s="98">
        <v>2</v>
      </c>
      <c r="D455" s="122">
        <v>0.0009407630481383741</v>
      </c>
      <c r="E455" s="122">
        <v>2.847469831041264</v>
      </c>
      <c r="F455" s="98" t="s">
        <v>3940</v>
      </c>
      <c r="G455" s="98" t="b">
        <v>0</v>
      </c>
      <c r="H455" s="98" t="b">
        <v>0</v>
      </c>
      <c r="I455" s="98" t="b">
        <v>0</v>
      </c>
      <c r="J455" s="98" t="b">
        <v>0</v>
      </c>
      <c r="K455" s="98" t="b">
        <v>0</v>
      </c>
      <c r="L455" s="98" t="b">
        <v>0</v>
      </c>
    </row>
    <row r="456" spans="1:12" ht="15">
      <c r="A456" s="98" t="s">
        <v>3601</v>
      </c>
      <c r="B456" s="98" t="s">
        <v>3689</v>
      </c>
      <c r="C456" s="98">
        <v>2</v>
      </c>
      <c r="D456" s="122">
        <v>0.0009407630481383741</v>
      </c>
      <c r="E456" s="122">
        <v>2.4794930457466697</v>
      </c>
      <c r="F456" s="98" t="s">
        <v>3940</v>
      </c>
      <c r="G456" s="98" t="b">
        <v>0</v>
      </c>
      <c r="H456" s="98" t="b">
        <v>0</v>
      </c>
      <c r="I456" s="98" t="b">
        <v>0</v>
      </c>
      <c r="J456" s="98" t="b">
        <v>0</v>
      </c>
      <c r="K456" s="98" t="b">
        <v>0</v>
      </c>
      <c r="L456" s="98" t="b">
        <v>0</v>
      </c>
    </row>
    <row r="457" spans="1:12" ht="15">
      <c r="A457" s="98" t="s">
        <v>3689</v>
      </c>
      <c r="B457" s="98" t="s">
        <v>3911</v>
      </c>
      <c r="C457" s="98">
        <v>2</v>
      </c>
      <c r="D457" s="122">
        <v>0.0009407630481383741</v>
      </c>
      <c r="E457" s="122">
        <v>3.0235610900969454</v>
      </c>
      <c r="F457" s="98" t="s">
        <v>3940</v>
      </c>
      <c r="G457" s="98" t="b">
        <v>0</v>
      </c>
      <c r="H457" s="98" t="b">
        <v>0</v>
      </c>
      <c r="I457" s="98" t="b">
        <v>0</v>
      </c>
      <c r="J457" s="98" t="b">
        <v>0</v>
      </c>
      <c r="K457" s="98" t="b">
        <v>0</v>
      </c>
      <c r="L457" s="98" t="b">
        <v>0</v>
      </c>
    </row>
    <row r="458" spans="1:12" ht="15">
      <c r="A458" s="98" t="s">
        <v>3911</v>
      </c>
      <c r="B458" s="98" t="s">
        <v>3067</v>
      </c>
      <c r="C458" s="98">
        <v>2</v>
      </c>
      <c r="D458" s="122">
        <v>0.0009407630481383741</v>
      </c>
      <c r="E458" s="122">
        <v>1.7743627327058324</v>
      </c>
      <c r="F458" s="98" t="s">
        <v>3940</v>
      </c>
      <c r="G458" s="98" t="b">
        <v>0</v>
      </c>
      <c r="H458" s="98" t="b">
        <v>0</v>
      </c>
      <c r="I458" s="98" t="b">
        <v>0</v>
      </c>
      <c r="J458" s="98" t="b">
        <v>0</v>
      </c>
      <c r="K458" s="98" t="b">
        <v>0</v>
      </c>
      <c r="L458" s="98" t="b">
        <v>0</v>
      </c>
    </row>
    <row r="459" spans="1:12" ht="15">
      <c r="A459" s="98" t="s">
        <v>3067</v>
      </c>
      <c r="B459" s="98" t="s">
        <v>3064</v>
      </c>
      <c r="C459" s="98">
        <v>2</v>
      </c>
      <c r="D459" s="122">
        <v>0.0009407630481383741</v>
      </c>
      <c r="E459" s="122">
        <v>0.022314284886393927</v>
      </c>
      <c r="F459" s="98" t="s">
        <v>3940</v>
      </c>
      <c r="G459" s="98" t="b">
        <v>0</v>
      </c>
      <c r="H459" s="98" t="b">
        <v>0</v>
      </c>
      <c r="I459" s="98" t="b">
        <v>0</v>
      </c>
      <c r="J459" s="98" t="b">
        <v>0</v>
      </c>
      <c r="K459" s="98" t="b">
        <v>0</v>
      </c>
      <c r="L459" s="98" t="b">
        <v>0</v>
      </c>
    </row>
    <row r="460" spans="1:12" ht="15">
      <c r="A460" s="98" t="s">
        <v>3064</v>
      </c>
      <c r="B460" s="98" t="s">
        <v>3578</v>
      </c>
      <c r="C460" s="98">
        <v>2</v>
      </c>
      <c r="D460" s="122">
        <v>0.0009407630481383741</v>
      </c>
      <c r="E460" s="122">
        <v>0.7436661100853071</v>
      </c>
      <c r="F460" s="98" t="s">
        <v>3940</v>
      </c>
      <c r="G460" s="98" t="b">
        <v>0</v>
      </c>
      <c r="H460" s="98" t="b">
        <v>0</v>
      </c>
      <c r="I460" s="98" t="b">
        <v>0</v>
      </c>
      <c r="J460" s="98" t="b">
        <v>0</v>
      </c>
      <c r="K460" s="98" t="b">
        <v>0</v>
      </c>
      <c r="L460" s="98" t="b">
        <v>0</v>
      </c>
    </row>
    <row r="461" spans="1:12" ht="15">
      <c r="A461" s="98" t="s">
        <v>3578</v>
      </c>
      <c r="B461" s="98" t="s">
        <v>3601</v>
      </c>
      <c r="C461" s="98">
        <v>2</v>
      </c>
      <c r="D461" s="122">
        <v>0.0009407630481383741</v>
      </c>
      <c r="E461" s="122">
        <v>2.06931858065762</v>
      </c>
      <c r="F461" s="98" t="s">
        <v>3940</v>
      </c>
      <c r="G461" s="98" t="b">
        <v>0</v>
      </c>
      <c r="H461" s="98" t="b">
        <v>0</v>
      </c>
      <c r="I461" s="98" t="b">
        <v>0</v>
      </c>
      <c r="J461" s="98" t="b">
        <v>0</v>
      </c>
      <c r="K461" s="98" t="b">
        <v>0</v>
      </c>
      <c r="L461" s="98" t="b">
        <v>0</v>
      </c>
    </row>
    <row r="462" spans="1:12" ht="15">
      <c r="A462" s="98" t="s">
        <v>3601</v>
      </c>
      <c r="B462" s="98" t="s">
        <v>3690</v>
      </c>
      <c r="C462" s="98">
        <v>2</v>
      </c>
      <c r="D462" s="122">
        <v>0.0009407630481383741</v>
      </c>
      <c r="E462" s="122">
        <v>2.4794930457466697</v>
      </c>
      <c r="F462" s="98" t="s">
        <v>3940</v>
      </c>
      <c r="G462" s="98" t="b">
        <v>0</v>
      </c>
      <c r="H462" s="98" t="b">
        <v>0</v>
      </c>
      <c r="I462" s="98" t="b">
        <v>0</v>
      </c>
      <c r="J462" s="98" t="b">
        <v>0</v>
      </c>
      <c r="K462" s="98" t="b">
        <v>0</v>
      </c>
      <c r="L462" s="98" t="b">
        <v>0</v>
      </c>
    </row>
    <row r="463" spans="1:12" ht="15">
      <c r="A463" s="98" t="s">
        <v>3690</v>
      </c>
      <c r="B463" s="98" t="s">
        <v>3072</v>
      </c>
      <c r="C463" s="98">
        <v>2</v>
      </c>
      <c r="D463" s="122">
        <v>0.0009407630481383741</v>
      </c>
      <c r="E463" s="122">
        <v>1.4985162830601</v>
      </c>
      <c r="F463" s="98" t="s">
        <v>3940</v>
      </c>
      <c r="G463" s="98" t="b">
        <v>0</v>
      </c>
      <c r="H463" s="98" t="b">
        <v>0</v>
      </c>
      <c r="I463" s="98" t="b">
        <v>0</v>
      </c>
      <c r="J463" s="98" t="b">
        <v>0</v>
      </c>
      <c r="K463" s="98" t="b">
        <v>0</v>
      </c>
      <c r="L463" s="98" t="b">
        <v>0</v>
      </c>
    </row>
    <row r="464" spans="1:12" ht="15">
      <c r="A464" s="98" t="s">
        <v>3072</v>
      </c>
      <c r="B464" s="98" t="s">
        <v>3912</v>
      </c>
      <c r="C464" s="98">
        <v>2</v>
      </c>
      <c r="D464" s="122">
        <v>0.0009407630481383741</v>
      </c>
      <c r="E464" s="122">
        <v>1.7995462787240812</v>
      </c>
      <c r="F464" s="98" t="s">
        <v>3940</v>
      </c>
      <c r="G464" s="98" t="b">
        <v>0</v>
      </c>
      <c r="H464" s="98" t="b">
        <v>0</v>
      </c>
      <c r="I464" s="98" t="b">
        <v>0</v>
      </c>
      <c r="J464" s="98" t="b">
        <v>0</v>
      </c>
      <c r="K464" s="98" t="b">
        <v>0</v>
      </c>
      <c r="L464" s="98" t="b">
        <v>0</v>
      </c>
    </row>
    <row r="465" spans="1:12" ht="15">
      <c r="A465" s="98" t="s">
        <v>3912</v>
      </c>
      <c r="B465" s="98" t="s">
        <v>3913</v>
      </c>
      <c r="C465" s="98">
        <v>2</v>
      </c>
      <c r="D465" s="122">
        <v>0.0009407630481383741</v>
      </c>
      <c r="E465" s="122">
        <v>3.3245910857609267</v>
      </c>
      <c r="F465" s="98" t="s">
        <v>3940</v>
      </c>
      <c r="G465" s="98" t="b">
        <v>0</v>
      </c>
      <c r="H465" s="98" t="b">
        <v>0</v>
      </c>
      <c r="I465" s="98" t="b">
        <v>0</v>
      </c>
      <c r="J465" s="98" t="b">
        <v>0</v>
      </c>
      <c r="K465" s="98" t="b">
        <v>0</v>
      </c>
      <c r="L465" s="98" t="b">
        <v>0</v>
      </c>
    </row>
    <row r="466" spans="1:12" ht="15">
      <c r="A466" s="98" t="s">
        <v>3913</v>
      </c>
      <c r="B466" s="98" t="s">
        <v>3914</v>
      </c>
      <c r="C466" s="98">
        <v>2</v>
      </c>
      <c r="D466" s="122">
        <v>0.0009407630481383741</v>
      </c>
      <c r="E466" s="122">
        <v>3.3245910857609267</v>
      </c>
      <c r="F466" s="98" t="s">
        <v>3940</v>
      </c>
      <c r="G466" s="98" t="b">
        <v>0</v>
      </c>
      <c r="H466" s="98" t="b">
        <v>0</v>
      </c>
      <c r="I466" s="98" t="b">
        <v>0</v>
      </c>
      <c r="J466" s="98" t="b">
        <v>0</v>
      </c>
      <c r="K466" s="98" t="b">
        <v>0</v>
      </c>
      <c r="L466" s="98" t="b">
        <v>0</v>
      </c>
    </row>
    <row r="467" spans="1:12" ht="15">
      <c r="A467" s="98" t="s">
        <v>3121</v>
      </c>
      <c r="B467" s="98" t="s">
        <v>3115</v>
      </c>
      <c r="C467" s="98">
        <v>2</v>
      </c>
      <c r="D467" s="122">
        <v>0.0010762705861370153</v>
      </c>
      <c r="E467" s="122">
        <v>1.1677391846909155</v>
      </c>
      <c r="F467" s="98" t="s">
        <v>3940</v>
      </c>
      <c r="G467" s="98" t="b">
        <v>0</v>
      </c>
      <c r="H467" s="98" t="b">
        <v>0</v>
      </c>
      <c r="I467" s="98" t="b">
        <v>0</v>
      </c>
      <c r="J467" s="98" t="b">
        <v>0</v>
      </c>
      <c r="K467" s="98" t="b">
        <v>0</v>
      </c>
      <c r="L467" s="98" t="b">
        <v>0</v>
      </c>
    </row>
    <row r="468" spans="1:12" ht="15">
      <c r="A468" s="98" t="s">
        <v>3115</v>
      </c>
      <c r="B468" s="98" t="s">
        <v>3760</v>
      </c>
      <c r="C468" s="98">
        <v>2</v>
      </c>
      <c r="D468" s="122">
        <v>0.0010762705861370153</v>
      </c>
      <c r="E468" s="122">
        <v>1.8367459656494909</v>
      </c>
      <c r="F468" s="98" t="s">
        <v>3940</v>
      </c>
      <c r="G468" s="98" t="b">
        <v>0</v>
      </c>
      <c r="H468" s="98" t="b">
        <v>0</v>
      </c>
      <c r="I468" s="98" t="b">
        <v>0</v>
      </c>
      <c r="J468" s="98" t="b">
        <v>0</v>
      </c>
      <c r="K468" s="98" t="b">
        <v>0</v>
      </c>
      <c r="L468" s="98" t="b">
        <v>0</v>
      </c>
    </row>
    <row r="469" spans="1:12" ht="15">
      <c r="A469" s="98" t="s">
        <v>3602</v>
      </c>
      <c r="B469" s="98" t="s">
        <v>3672</v>
      </c>
      <c r="C469" s="98">
        <v>2</v>
      </c>
      <c r="D469" s="122">
        <v>0.0009407630481383741</v>
      </c>
      <c r="E469" s="122">
        <v>2.847469831041264</v>
      </c>
      <c r="F469" s="98" t="s">
        <v>3940</v>
      </c>
      <c r="G469" s="98" t="b">
        <v>0</v>
      </c>
      <c r="H469" s="98" t="b">
        <v>0</v>
      </c>
      <c r="I469" s="98" t="b">
        <v>0</v>
      </c>
      <c r="J469" s="98" t="b">
        <v>0</v>
      </c>
      <c r="K469" s="98" t="b">
        <v>0</v>
      </c>
      <c r="L469" s="98" t="b">
        <v>0</v>
      </c>
    </row>
    <row r="470" spans="1:12" ht="15">
      <c r="A470" s="98" t="s">
        <v>3672</v>
      </c>
      <c r="B470" s="98" t="s">
        <v>3918</v>
      </c>
      <c r="C470" s="98">
        <v>2</v>
      </c>
      <c r="D470" s="122">
        <v>0.0009407630481383741</v>
      </c>
      <c r="E470" s="122">
        <v>3.0235610900969454</v>
      </c>
      <c r="F470" s="98" t="s">
        <v>3940</v>
      </c>
      <c r="G470" s="98" t="b">
        <v>0</v>
      </c>
      <c r="H470" s="98" t="b">
        <v>0</v>
      </c>
      <c r="I470" s="98" t="b">
        <v>0</v>
      </c>
      <c r="J470" s="98" t="b">
        <v>0</v>
      </c>
      <c r="K470" s="98" t="b">
        <v>0</v>
      </c>
      <c r="L470" s="98" t="b">
        <v>0</v>
      </c>
    </row>
    <row r="471" spans="1:12" ht="15">
      <c r="A471" s="98" t="s">
        <v>3918</v>
      </c>
      <c r="B471" s="98" t="s">
        <v>3593</v>
      </c>
      <c r="C471" s="98">
        <v>2</v>
      </c>
      <c r="D471" s="122">
        <v>0.0009407630481383741</v>
      </c>
      <c r="E471" s="122">
        <v>3.0235610900969454</v>
      </c>
      <c r="F471" s="98" t="s">
        <v>3940</v>
      </c>
      <c r="G471" s="98" t="b">
        <v>0</v>
      </c>
      <c r="H471" s="98" t="b">
        <v>0</v>
      </c>
      <c r="I471" s="98" t="b">
        <v>0</v>
      </c>
      <c r="J471" s="98" t="b">
        <v>0</v>
      </c>
      <c r="K471" s="98" t="b">
        <v>0</v>
      </c>
      <c r="L471" s="98" t="b">
        <v>0</v>
      </c>
    </row>
    <row r="472" spans="1:12" ht="15">
      <c r="A472" s="98" t="s">
        <v>3593</v>
      </c>
      <c r="B472" s="98" t="s">
        <v>3919</v>
      </c>
      <c r="C472" s="98">
        <v>2</v>
      </c>
      <c r="D472" s="122">
        <v>0.0009407630481383741</v>
      </c>
      <c r="E472" s="122">
        <v>2.780523041410651</v>
      </c>
      <c r="F472" s="98" t="s">
        <v>3940</v>
      </c>
      <c r="G472" s="98" t="b">
        <v>0</v>
      </c>
      <c r="H472" s="98" t="b">
        <v>0</v>
      </c>
      <c r="I472" s="98" t="b">
        <v>0</v>
      </c>
      <c r="J472" s="98" t="b">
        <v>0</v>
      </c>
      <c r="K472" s="98" t="b">
        <v>0</v>
      </c>
      <c r="L472" s="98" t="b">
        <v>0</v>
      </c>
    </row>
    <row r="473" spans="1:12" ht="15">
      <c r="A473" s="98" t="s">
        <v>3919</v>
      </c>
      <c r="B473" s="98" t="s">
        <v>3920</v>
      </c>
      <c r="C473" s="98">
        <v>2</v>
      </c>
      <c r="D473" s="122">
        <v>0.0009407630481383741</v>
      </c>
      <c r="E473" s="122">
        <v>3.3245910857609267</v>
      </c>
      <c r="F473" s="98" t="s">
        <v>3940</v>
      </c>
      <c r="G473" s="98" t="b">
        <v>0</v>
      </c>
      <c r="H473" s="98" t="b">
        <v>0</v>
      </c>
      <c r="I473" s="98" t="b">
        <v>0</v>
      </c>
      <c r="J473" s="98" t="b">
        <v>0</v>
      </c>
      <c r="K473" s="98" t="b">
        <v>0</v>
      </c>
      <c r="L473" s="98" t="b">
        <v>0</v>
      </c>
    </row>
    <row r="474" spans="1:12" ht="15">
      <c r="A474" s="98" t="s">
        <v>3920</v>
      </c>
      <c r="B474" s="98" t="s">
        <v>3921</v>
      </c>
      <c r="C474" s="98">
        <v>2</v>
      </c>
      <c r="D474" s="122">
        <v>0.0009407630481383741</v>
      </c>
      <c r="E474" s="122">
        <v>3.3245910857609267</v>
      </c>
      <c r="F474" s="98" t="s">
        <v>3940</v>
      </c>
      <c r="G474" s="98" t="b">
        <v>0</v>
      </c>
      <c r="H474" s="98" t="b">
        <v>0</v>
      </c>
      <c r="I474" s="98" t="b">
        <v>0</v>
      </c>
      <c r="J474" s="98" t="b">
        <v>0</v>
      </c>
      <c r="K474" s="98" t="b">
        <v>0</v>
      </c>
      <c r="L474" s="98" t="b">
        <v>0</v>
      </c>
    </row>
    <row r="475" spans="1:12" ht="15">
      <c r="A475" s="98" t="s">
        <v>3922</v>
      </c>
      <c r="B475" s="98" t="s">
        <v>3601</v>
      </c>
      <c r="C475" s="98">
        <v>2</v>
      </c>
      <c r="D475" s="122">
        <v>0.0009407630481383741</v>
      </c>
      <c r="E475" s="122">
        <v>2.847469831041264</v>
      </c>
      <c r="F475" s="98" t="s">
        <v>3940</v>
      </c>
      <c r="G475" s="98" t="b">
        <v>0</v>
      </c>
      <c r="H475" s="98" t="b">
        <v>0</v>
      </c>
      <c r="I475" s="98" t="b">
        <v>0</v>
      </c>
      <c r="J475" s="98" t="b">
        <v>0</v>
      </c>
      <c r="K475" s="98" t="b">
        <v>0</v>
      </c>
      <c r="L475" s="98" t="b">
        <v>0</v>
      </c>
    </row>
    <row r="476" spans="1:12" ht="15">
      <c r="A476" s="98" t="s">
        <v>3601</v>
      </c>
      <c r="B476" s="98" t="s">
        <v>3067</v>
      </c>
      <c r="C476" s="98">
        <v>2</v>
      </c>
      <c r="D476" s="122">
        <v>0.0009407630481383741</v>
      </c>
      <c r="E476" s="122">
        <v>1.2302946883555568</v>
      </c>
      <c r="F476" s="98" t="s">
        <v>3940</v>
      </c>
      <c r="G476" s="98" t="b">
        <v>0</v>
      </c>
      <c r="H476" s="98" t="b">
        <v>0</v>
      </c>
      <c r="I476" s="98" t="b">
        <v>0</v>
      </c>
      <c r="J476" s="98" t="b">
        <v>0</v>
      </c>
      <c r="K476" s="98" t="b">
        <v>0</v>
      </c>
      <c r="L476" s="98" t="b">
        <v>0</v>
      </c>
    </row>
    <row r="477" spans="1:12" ht="15">
      <c r="A477" s="98" t="s">
        <v>3067</v>
      </c>
      <c r="B477" s="98" t="s">
        <v>3072</v>
      </c>
      <c r="C477" s="98">
        <v>2</v>
      </c>
      <c r="D477" s="122">
        <v>0.0009407630481383741</v>
      </c>
      <c r="E477" s="122">
        <v>0.24931792566898722</v>
      </c>
      <c r="F477" s="98" t="s">
        <v>3940</v>
      </c>
      <c r="G477" s="98" t="b">
        <v>0</v>
      </c>
      <c r="H477" s="98" t="b">
        <v>0</v>
      </c>
      <c r="I477" s="98" t="b">
        <v>0</v>
      </c>
      <c r="J477" s="98" t="b">
        <v>0</v>
      </c>
      <c r="K477" s="98" t="b">
        <v>0</v>
      </c>
      <c r="L477" s="98" t="b">
        <v>0</v>
      </c>
    </row>
    <row r="478" spans="1:12" ht="15">
      <c r="A478" s="98" t="s">
        <v>3072</v>
      </c>
      <c r="B478" s="98" t="s">
        <v>3923</v>
      </c>
      <c r="C478" s="98">
        <v>2</v>
      </c>
      <c r="D478" s="122">
        <v>0.0009407630481383741</v>
      </c>
      <c r="E478" s="122">
        <v>1.7995462787240812</v>
      </c>
      <c r="F478" s="98" t="s">
        <v>3940</v>
      </c>
      <c r="G478" s="98" t="b">
        <v>0</v>
      </c>
      <c r="H478" s="98" t="b">
        <v>0</v>
      </c>
      <c r="I478" s="98" t="b">
        <v>0</v>
      </c>
      <c r="J478" s="98" t="b">
        <v>0</v>
      </c>
      <c r="K478" s="98" t="b">
        <v>0</v>
      </c>
      <c r="L478" s="98" t="b">
        <v>0</v>
      </c>
    </row>
    <row r="479" spans="1:12" ht="15">
      <c r="A479" s="98" t="s">
        <v>3923</v>
      </c>
      <c r="B479" s="98" t="s">
        <v>3762</v>
      </c>
      <c r="C479" s="98">
        <v>2</v>
      </c>
      <c r="D479" s="122">
        <v>0.0009407630481383741</v>
      </c>
      <c r="E479" s="122">
        <v>3.1484998267052453</v>
      </c>
      <c r="F479" s="98" t="s">
        <v>3940</v>
      </c>
      <c r="G479" s="98" t="b">
        <v>0</v>
      </c>
      <c r="H479" s="98" t="b">
        <v>0</v>
      </c>
      <c r="I479" s="98" t="b">
        <v>0</v>
      </c>
      <c r="J479" s="98" t="b">
        <v>0</v>
      </c>
      <c r="K479" s="98" t="b">
        <v>0</v>
      </c>
      <c r="L479" s="98" t="b">
        <v>0</v>
      </c>
    </row>
    <row r="480" spans="1:12" ht="15">
      <c r="A480" s="98" t="s">
        <v>3762</v>
      </c>
      <c r="B480" s="98" t="s">
        <v>3924</v>
      </c>
      <c r="C480" s="98">
        <v>2</v>
      </c>
      <c r="D480" s="122">
        <v>0.0009407630481383741</v>
      </c>
      <c r="E480" s="122">
        <v>3.3245910857609267</v>
      </c>
      <c r="F480" s="98" t="s">
        <v>3940</v>
      </c>
      <c r="G480" s="98" t="b">
        <v>0</v>
      </c>
      <c r="H480" s="98" t="b">
        <v>0</v>
      </c>
      <c r="I480" s="98" t="b">
        <v>0</v>
      </c>
      <c r="J480" s="98" t="b">
        <v>0</v>
      </c>
      <c r="K480" s="98" t="b">
        <v>0</v>
      </c>
      <c r="L480" s="98" t="b">
        <v>0</v>
      </c>
    </row>
    <row r="481" spans="1:12" ht="15">
      <c r="A481" s="98" t="s">
        <v>3924</v>
      </c>
      <c r="B481" s="98" t="s">
        <v>3925</v>
      </c>
      <c r="C481" s="98">
        <v>2</v>
      </c>
      <c r="D481" s="122">
        <v>0.0009407630481383741</v>
      </c>
      <c r="E481" s="122">
        <v>3.3245910857609267</v>
      </c>
      <c r="F481" s="98" t="s">
        <v>3940</v>
      </c>
      <c r="G481" s="98" t="b">
        <v>0</v>
      </c>
      <c r="H481" s="98" t="b">
        <v>0</v>
      </c>
      <c r="I481" s="98" t="b">
        <v>0</v>
      </c>
      <c r="J481" s="98" t="b">
        <v>0</v>
      </c>
      <c r="K481" s="98" t="b">
        <v>0</v>
      </c>
      <c r="L481" s="98" t="b">
        <v>0</v>
      </c>
    </row>
    <row r="482" spans="1:12" ht="15">
      <c r="A482" s="98" t="s">
        <v>3925</v>
      </c>
      <c r="B482" s="98" t="s">
        <v>3926</v>
      </c>
      <c r="C482" s="98">
        <v>2</v>
      </c>
      <c r="D482" s="122">
        <v>0.0009407630481383741</v>
      </c>
      <c r="E482" s="122">
        <v>3.3245910857609267</v>
      </c>
      <c r="F482" s="98" t="s">
        <v>3940</v>
      </c>
      <c r="G482" s="98" t="b">
        <v>0</v>
      </c>
      <c r="H482" s="98" t="b">
        <v>0</v>
      </c>
      <c r="I482" s="98" t="b">
        <v>0</v>
      </c>
      <c r="J482" s="98" t="b">
        <v>0</v>
      </c>
      <c r="K482" s="98" t="b">
        <v>0</v>
      </c>
      <c r="L482" s="98" t="b">
        <v>0</v>
      </c>
    </row>
    <row r="483" spans="1:12" ht="15">
      <c r="A483" s="98" t="s">
        <v>3926</v>
      </c>
      <c r="B483" s="98" t="s">
        <v>3690</v>
      </c>
      <c r="C483" s="98">
        <v>2</v>
      </c>
      <c r="D483" s="122">
        <v>0.0009407630481383741</v>
      </c>
      <c r="E483" s="122">
        <v>3.0235610900969454</v>
      </c>
      <c r="F483" s="98" t="s">
        <v>3940</v>
      </c>
      <c r="G483" s="98" t="b">
        <v>0</v>
      </c>
      <c r="H483" s="98" t="b">
        <v>0</v>
      </c>
      <c r="I483" s="98" t="b">
        <v>0</v>
      </c>
      <c r="J483" s="98" t="b">
        <v>0</v>
      </c>
      <c r="K483" s="98" t="b">
        <v>0</v>
      </c>
      <c r="L483" s="98" t="b">
        <v>0</v>
      </c>
    </row>
    <row r="484" spans="1:12" ht="15">
      <c r="A484" s="98" t="s">
        <v>3690</v>
      </c>
      <c r="B484" s="98" t="s">
        <v>3927</v>
      </c>
      <c r="C484" s="98">
        <v>2</v>
      </c>
      <c r="D484" s="122">
        <v>0.0009407630481383741</v>
      </c>
      <c r="E484" s="122">
        <v>3.0235610900969454</v>
      </c>
      <c r="F484" s="98" t="s">
        <v>3940</v>
      </c>
      <c r="G484" s="98" t="b">
        <v>0</v>
      </c>
      <c r="H484" s="98" t="b">
        <v>0</v>
      </c>
      <c r="I484" s="98" t="b">
        <v>0</v>
      </c>
      <c r="J484" s="98" t="b">
        <v>0</v>
      </c>
      <c r="K484" s="98" t="b">
        <v>0</v>
      </c>
      <c r="L484" s="98" t="b">
        <v>0</v>
      </c>
    </row>
    <row r="485" spans="1:12" ht="15">
      <c r="A485" s="98" t="s">
        <v>3927</v>
      </c>
      <c r="B485" s="98" t="s">
        <v>3038</v>
      </c>
      <c r="C485" s="98">
        <v>2</v>
      </c>
      <c r="D485" s="122">
        <v>0.0009407630481383741</v>
      </c>
      <c r="E485" s="122">
        <v>1.6003152161601375</v>
      </c>
      <c r="F485" s="98" t="s">
        <v>3940</v>
      </c>
      <c r="G485" s="98" t="b">
        <v>0</v>
      </c>
      <c r="H485" s="98" t="b">
        <v>0</v>
      </c>
      <c r="I485" s="98" t="b">
        <v>0</v>
      </c>
      <c r="J485" s="98" t="b">
        <v>0</v>
      </c>
      <c r="K485" s="98" t="b">
        <v>0</v>
      </c>
      <c r="L485" s="98" t="b">
        <v>0</v>
      </c>
    </row>
    <row r="486" spans="1:12" ht="15">
      <c r="A486" s="98" t="s">
        <v>3038</v>
      </c>
      <c r="B486" s="98" t="s">
        <v>3928</v>
      </c>
      <c r="C486" s="98">
        <v>2</v>
      </c>
      <c r="D486" s="122">
        <v>0.0009407630481383741</v>
      </c>
      <c r="E486" s="122">
        <v>1.596237303739698</v>
      </c>
      <c r="F486" s="98" t="s">
        <v>3940</v>
      </c>
      <c r="G486" s="98" t="b">
        <v>0</v>
      </c>
      <c r="H486" s="98" t="b">
        <v>0</v>
      </c>
      <c r="I486" s="98" t="b">
        <v>0</v>
      </c>
      <c r="J486" s="98" t="b">
        <v>0</v>
      </c>
      <c r="K486" s="98" t="b">
        <v>0</v>
      </c>
      <c r="L486" s="98" t="b">
        <v>0</v>
      </c>
    </row>
    <row r="487" spans="1:12" ht="15">
      <c r="A487" s="98" t="s">
        <v>3928</v>
      </c>
      <c r="B487" s="98" t="s">
        <v>3929</v>
      </c>
      <c r="C487" s="98">
        <v>2</v>
      </c>
      <c r="D487" s="122">
        <v>0.0009407630481383741</v>
      </c>
      <c r="E487" s="122">
        <v>3.3245910857609267</v>
      </c>
      <c r="F487" s="98" t="s">
        <v>3940</v>
      </c>
      <c r="G487" s="98" t="b">
        <v>0</v>
      </c>
      <c r="H487" s="98" t="b">
        <v>0</v>
      </c>
      <c r="I487" s="98" t="b">
        <v>0</v>
      </c>
      <c r="J487" s="98" t="b">
        <v>0</v>
      </c>
      <c r="K487" s="98" t="b">
        <v>0</v>
      </c>
      <c r="L487" s="98" t="b">
        <v>0</v>
      </c>
    </row>
    <row r="488" spans="1:12" ht="15">
      <c r="A488" s="98" t="s">
        <v>3117</v>
      </c>
      <c r="B488" s="98" t="s">
        <v>3038</v>
      </c>
      <c r="C488" s="98">
        <v>2</v>
      </c>
      <c r="D488" s="122">
        <v>0.0009407630481383741</v>
      </c>
      <c r="E488" s="122">
        <v>0.16098252232987473</v>
      </c>
      <c r="F488" s="98" t="s">
        <v>3940</v>
      </c>
      <c r="G488" s="98" t="b">
        <v>0</v>
      </c>
      <c r="H488" s="98" t="b">
        <v>0</v>
      </c>
      <c r="I488" s="98" t="b">
        <v>0</v>
      </c>
      <c r="J488" s="98" t="b">
        <v>0</v>
      </c>
      <c r="K488" s="98" t="b">
        <v>0</v>
      </c>
      <c r="L488" s="98" t="b">
        <v>0</v>
      </c>
    </row>
    <row r="489" spans="1:12" ht="15">
      <c r="A489" s="98" t="s">
        <v>3568</v>
      </c>
      <c r="B489" s="98" t="s">
        <v>3109</v>
      </c>
      <c r="C489" s="98">
        <v>2</v>
      </c>
      <c r="D489" s="122">
        <v>0.0009407630481383741</v>
      </c>
      <c r="E489" s="122">
        <v>1.6987643724752153</v>
      </c>
      <c r="F489" s="98" t="s">
        <v>3940</v>
      </c>
      <c r="G489" s="98" t="b">
        <v>0</v>
      </c>
      <c r="H489" s="98" t="b">
        <v>0</v>
      </c>
      <c r="I489" s="98" t="b">
        <v>0</v>
      </c>
      <c r="J489" s="98" t="b">
        <v>0</v>
      </c>
      <c r="K489" s="98" t="b">
        <v>0</v>
      </c>
      <c r="L489" s="98" t="b">
        <v>0</v>
      </c>
    </row>
    <row r="490" spans="1:12" ht="15">
      <c r="A490" s="98" t="s">
        <v>3109</v>
      </c>
      <c r="B490" s="98" t="s">
        <v>3932</v>
      </c>
      <c r="C490" s="98">
        <v>2</v>
      </c>
      <c r="D490" s="122">
        <v>0.0009407630481383741</v>
      </c>
      <c r="E490" s="122">
        <v>2.546439835377283</v>
      </c>
      <c r="F490" s="98" t="s">
        <v>3940</v>
      </c>
      <c r="G490" s="98" t="b">
        <v>0</v>
      </c>
      <c r="H490" s="98" t="b">
        <v>0</v>
      </c>
      <c r="I490" s="98" t="b">
        <v>0</v>
      </c>
      <c r="J490" s="98" t="b">
        <v>0</v>
      </c>
      <c r="K490" s="98" t="b">
        <v>0</v>
      </c>
      <c r="L490" s="98" t="b">
        <v>0</v>
      </c>
    </row>
    <row r="491" spans="1:12" ht="15">
      <c r="A491" s="98" t="s">
        <v>3932</v>
      </c>
      <c r="B491" s="98" t="s">
        <v>3597</v>
      </c>
      <c r="C491" s="98">
        <v>2</v>
      </c>
      <c r="D491" s="122">
        <v>0.0009407630481383741</v>
      </c>
      <c r="E491" s="122">
        <v>2.780523041410651</v>
      </c>
      <c r="F491" s="98" t="s">
        <v>3940</v>
      </c>
      <c r="G491" s="98" t="b">
        <v>0</v>
      </c>
      <c r="H491" s="98" t="b">
        <v>0</v>
      </c>
      <c r="I491" s="98" t="b">
        <v>0</v>
      </c>
      <c r="J491" s="98" t="b">
        <v>0</v>
      </c>
      <c r="K491" s="98" t="b">
        <v>0</v>
      </c>
      <c r="L491" s="98" t="b">
        <v>0</v>
      </c>
    </row>
    <row r="492" spans="1:12" ht="15">
      <c r="A492" s="98" t="s">
        <v>3597</v>
      </c>
      <c r="B492" s="98" t="s">
        <v>3933</v>
      </c>
      <c r="C492" s="98">
        <v>2</v>
      </c>
      <c r="D492" s="122">
        <v>0.0009407630481383741</v>
      </c>
      <c r="E492" s="122">
        <v>2.780523041410651</v>
      </c>
      <c r="F492" s="98" t="s">
        <v>3940</v>
      </c>
      <c r="G492" s="98" t="b">
        <v>0</v>
      </c>
      <c r="H492" s="98" t="b">
        <v>0</v>
      </c>
      <c r="I492" s="98" t="b">
        <v>0</v>
      </c>
      <c r="J492" s="98" t="b">
        <v>0</v>
      </c>
      <c r="K492" s="98" t="b">
        <v>0</v>
      </c>
      <c r="L492" s="98" t="b">
        <v>0</v>
      </c>
    </row>
    <row r="493" spans="1:12" ht="15">
      <c r="A493" s="98" t="s">
        <v>3933</v>
      </c>
      <c r="B493" s="98" t="s">
        <v>3115</v>
      </c>
      <c r="C493" s="98">
        <v>2</v>
      </c>
      <c r="D493" s="122">
        <v>0.0009407630481383741</v>
      </c>
      <c r="E493" s="122">
        <v>2.0128372247051725</v>
      </c>
      <c r="F493" s="98" t="s">
        <v>3940</v>
      </c>
      <c r="G493" s="98" t="b">
        <v>0</v>
      </c>
      <c r="H493" s="98" t="b">
        <v>0</v>
      </c>
      <c r="I493" s="98" t="b">
        <v>0</v>
      </c>
      <c r="J493" s="98" t="b">
        <v>0</v>
      </c>
      <c r="K493" s="98" t="b">
        <v>0</v>
      </c>
      <c r="L493" s="98" t="b">
        <v>0</v>
      </c>
    </row>
    <row r="494" spans="1:12" ht="15">
      <c r="A494" s="98" t="s">
        <v>3568</v>
      </c>
      <c r="B494" s="98" t="s">
        <v>3934</v>
      </c>
      <c r="C494" s="98">
        <v>2</v>
      </c>
      <c r="D494" s="122">
        <v>0.0009407630481383741</v>
      </c>
      <c r="E494" s="122">
        <v>2.511677729118071</v>
      </c>
      <c r="F494" s="98" t="s">
        <v>3940</v>
      </c>
      <c r="G494" s="98" t="b">
        <v>0</v>
      </c>
      <c r="H494" s="98" t="b">
        <v>0</v>
      </c>
      <c r="I494" s="98" t="b">
        <v>0</v>
      </c>
      <c r="J494" s="98" t="b">
        <v>0</v>
      </c>
      <c r="K494" s="98" t="b">
        <v>0</v>
      </c>
      <c r="L494" s="98" t="b">
        <v>0</v>
      </c>
    </row>
    <row r="495" spans="1:12" ht="15">
      <c r="A495" s="98" t="s">
        <v>3691</v>
      </c>
      <c r="B495" s="98" t="s">
        <v>3692</v>
      </c>
      <c r="C495" s="98">
        <v>2</v>
      </c>
      <c r="D495" s="122">
        <v>0.0009407630481383741</v>
      </c>
      <c r="E495" s="122">
        <v>2.722531094432964</v>
      </c>
      <c r="F495" s="98" t="s">
        <v>3940</v>
      </c>
      <c r="G495" s="98" t="b">
        <v>0</v>
      </c>
      <c r="H495" s="98" t="b">
        <v>0</v>
      </c>
      <c r="I495" s="98" t="b">
        <v>0</v>
      </c>
      <c r="J495" s="98" t="b">
        <v>0</v>
      </c>
      <c r="K495" s="98" t="b">
        <v>0</v>
      </c>
      <c r="L495" s="98" t="b">
        <v>0</v>
      </c>
    </row>
    <row r="496" spans="1:12" ht="15">
      <c r="A496" s="98" t="s">
        <v>3109</v>
      </c>
      <c r="B496" s="98" t="s">
        <v>3937</v>
      </c>
      <c r="C496" s="98">
        <v>2</v>
      </c>
      <c r="D496" s="122">
        <v>0.0010762705861370153</v>
      </c>
      <c r="E496" s="122">
        <v>2.546439835377283</v>
      </c>
      <c r="F496" s="98" t="s">
        <v>3940</v>
      </c>
      <c r="G496" s="98" t="b">
        <v>0</v>
      </c>
      <c r="H496" s="98" t="b">
        <v>0</v>
      </c>
      <c r="I496" s="98" t="b">
        <v>0</v>
      </c>
      <c r="J496" s="98" t="b">
        <v>0</v>
      </c>
      <c r="K496" s="98" t="b">
        <v>0</v>
      </c>
      <c r="L496" s="98" t="b">
        <v>0</v>
      </c>
    </row>
    <row r="497" spans="1:12" ht="15">
      <c r="A497" s="98" t="s">
        <v>3065</v>
      </c>
      <c r="B497" s="98" t="s">
        <v>3064</v>
      </c>
      <c r="C497" s="98">
        <v>44</v>
      </c>
      <c r="D497" s="122">
        <v>0.0020129499747380017</v>
      </c>
      <c r="E497" s="122">
        <v>1.0468418718528951</v>
      </c>
      <c r="F497" s="98" t="s">
        <v>2947</v>
      </c>
      <c r="G497" s="98" t="b">
        <v>0</v>
      </c>
      <c r="H497" s="98" t="b">
        <v>0</v>
      </c>
      <c r="I497" s="98" t="b">
        <v>0</v>
      </c>
      <c r="J497" s="98" t="b">
        <v>0</v>
      </c>
      <c r="K497" s="98" t="b">
        <v>0</v>
      </c>
      <c r="L497" s="98" t="b">
        <v>0</v>
      </c>
    </row>
    <row r="498" spans="1:12" ht="15">
      <c r="A498" s="98" t="s">
        <v>3069</v>
      </c>
      <c r="B498" s="98" t="s">
        <v>3070</v>
      </c>
      <c r="C498" s="98">
        <v>24</v>
      </c>
      <c r="D498" s="122">
        <v>0</v>
      </c>
      <c r="E498" s="122">
        <v>1.5239631265725575</v>
      </c>
      <c r="F498" s="98" t="s">
        <v>2947</v>
      </c>
      <c r="G498" s="98" t="b">
        <v>0</v>
      </c>
      <c r="H498" s="98" t="b">
        <v>0</v>
      </c>
      <c r="I498" s="98" t="b">
        <v>0</v>
      </c>
      <c r="J498" s="98" t="b">
        <v>0</v>
      </c>
      <c r="K498" s="98" t="b">
        <v>0</v>
      </c>
      <c r="L498" s="98" t="b">
        <v>0</v>
      </c>
    </row>
    <row r="499" spans="1:12" ht="15">
      <c r="A499" s="98" t="s">
        <v>3113</v>
      </c>
      <c r="B499" s="98" t="s">
        <v>3535</v>
      </c>
      <c r="C499" s="98">
        <v>22</v>
      </c>
      <c r="D499" s="122">
        <v>0.0010064749873690008</v>
      </c>
      <c r="E499" s="122">
        <v>1.5617516874619572</v>
      </c>
      <c r="F499" s="98" t="s">
        <v>2947</v>
      </c>
      <c r="G499" s="98" t="b">
        <v>0</v>
      </c>
      <c r="H499" s="98" t="b">
        <v>0</v>
      </c>
      <c r="I499" s="98" t="b">
        <v>0</v>
      </c>
      <c r="J499" s="98" t="b">
        <v>0</v>
      </c>
      <c r="K499" s="98" t="b">
        <v>0</v>
      </c>
      <c r="L499" s="98" t="b">
        <v>0</v>
      </c>
    </row>
    <row r="500" spans="1:12" ht="15">
      <c r="A500" s="98" t="s">
        <v>3535</v>
      </c>
      <c r="B500" s="98" t="s">
        <v>3069</v>
      </c>
      <c r="C500" s="98">
        <v>22</v>
      </c>
      <c r="D500" s="122">
        <v>0.0010064749873690008</v>
      </c>
      <c r="E500" s="122">
        <v>1.5239631265725575</v>
      </c>
      <c r="F500" s="98" t="s">
        <v>2947</v>
      </c>
      <c r="G500" s="98" t="b">
        <v>0</v>
      </c>
      <c r="H500" s="98" t="b">
        <v>0</v>
      </c>
      <c r="I500" s="98" t="b">
        <v>0</v>
      </c>
      <c r="J500" s="98" t="b">
        <v>0</v>
      </c>
      <c r="K500" s="98" t="b">
        <v>0</v>
      </c>
      <c r="L500" s="98" t="b">
        <v>0</v>
      </c>
    </row>
    <row r="501" spans="1:12" ht="15">
      <c r="A501" s="98" t="s">
        <v>3070</v>
      </c>
      <c r="B501" s="98" t="s">
        <v>3536</v>
      </c>
      <c r="C501" s="98">
        <v>22</v>
      </c>
      <c r="D501" s="122">
        <v>0.0010064749873690008</v>
      </c>
      <c r="E501" s="122">
        <v>1.5239631265725575</v>
      </c>
      <c r="F501" s="98" t="s">
        <v>2947</v>
      </c>
      <c r="G501" s="98" t="b">
        <v>0</v>
      </c>
      <c r="H501" s="98" t="b">
        <v>0</v>
      </c>
      <c r="I501" s="98" t="b">
        <v>0</v>
      </c>
      <c r="J501" s="98" t="b">
        <v>0</v>
      </c>
      <c r="K501" s="98" t="b">
        <v>0</v>
      </c>
      <c r="L501" s="98" t="b">
        <v>0</v>
      </c>
    </row>
    <row r="502" spans="1:12" ht="15">
      <c r="A502" s="98" t="s">
        <v>3536</v>
      </c>
      <c r="B502" s="98" t="s">
        <v>3071</v>
      </c>
      <c r="C502" s="98">
        <v>22</v>
      </c>
      <c r="D502" s="122">
        <v>0.0010064749873690008</v>
      </c>
      <c r="E502" s="122">
        <v>1.5239631265725575</v>
      </c>
      <c r="F502" s="98" t="s">
        <v>2947</v>
      </c>
      <c r="G502" s="98" t="b">
        <v>0</v>
      </c>
      <c r="H502" s="98" t="b">
        <v>0</v>
      </c>
      <c r="I502" s="98" t="b">
        <v>0</v>
      </c>
      <c r="J502" s="98" t="b">
        <v>0</v>
      </c>
      <c r="K502" s="98" t="b">
        <v>0</v>
      </c>
      <c r="L502" s="98" t="b">
        <v>0</v>
      </c>
    </row>
    <row r="503" spans="1:12" ht="15">
      <c r="A503" s="98" t="s">
        <v>3071</v>
      </c>
      <c r="B503" s="98" t="s">
        <v>3038</v>
      </c>
      <c r="C503" s="98">
        <v>22</v>
      </c>
      <c r="D503" s="122">
        <v>0.0010064749873690008</v>
      </c>
      <c r="E503" s="122">
        <v>1.4861745656831578</v>
      </c>
      <c r="F503" s="98" t="s">
        <v>2947</v>
      </c>
      <c r="G503" s="98" t="b">
        <v>0</v>
      </c>
      <c r="H503" s="98" t="b">
        <v>0</v>
      </c>
      <c r="I503" s="98" t="b">
        <v>0</v>
      </c>
      <c r="J503" s="98" t="b">
        <v>0</v>
      </c>
      <c r="K503" s="98" t="b">
        <v>0</v>
      </c>
      <c r="L503" s="98" t="b">
        <v>0</v>
      </c>
    </row>
    <row r="504" spans="1:12" ht="15">
      <c r="A504" s="98" t="s">
        <v>3038</v>
      </c>
      <c r="B504" s="98" t="s">
        <v>3117</v>
      </c>
      <c r="C504" s="98">
        <v>22</v>
      </c>
      <c r="D504" s="122">
        <v>0.0010064749873690008</v>
      </c>
      <c r="E504" s="122">
        <v>1.5239631265725575</v>
      </c>
      <c r="F504" s="98" t="s">
        <v>2947</v>
      </c>
      <c r="G504" s="98" t="b">
        <v>0</v>
      </c>
      <c r="H504" s="98" t="b">
        <v>0</v>
      </c>
      <c r="I504" s="98" t="b">
        <v>0</v>
      </c>
      <c r="J504" s="98" t="b">
        <v>0</v>
      </c>
      <c r="K504" s="98" t="b">
        <v>0</v>
      </c>
      <c r="L504" s="98" t="b">
        <v>0</v>
      </c>
    </row>
    <row r="505" spans="1:12" ht="15">
      <c r="A505" s="98" t="s">
        <v>3117</v>
      </c>
      <c r="B505" s="98" t="s">
        <v>3065</v>
      </c>
      <c r="C505" s="98">
        <v>22</v>
      </c>
      <c r="D505" s="122">
        <v>0.0010064749873690008</v>
      </c>
      <c r="E505" s="122">
        <v>1.0846304327422949</v>
      </c>
      <c r="F505" s="98" t="s">
        <v>2947</v>
      </c>
      <c r="G505" s="98" t="b">
        <v>0</v>
      </c>
      <c r="H505" s="98" t="b">
        <v>0</v>
      </c>
      <c r="I505" s="98" t="b">
        <v>0</v>
      </c>
      <c r="J505" s="98" t="b">
        <v>0</v>
      </c>
      <c r="K505" s="98" t="b">
        <v>0</v>
      </c>
      <c r="L505" s="98" t="b">
        <v>0</v>
      </c>
    </row>
    <row r="506" spans="1:12" ht="15">
      <c r="A506" s="98" t="s">
        <v>3064</v>
      </c>
      <c r="B506" s="98" t="s">
        <v>3067</v>
      </c>
      <c r="C506" s="98">
        <v>22</v>
      </c>
      <c r="D506" s="122">
        <v>0.0010064749873690008</v>
      </c>
      <c r="E506" s="122">
        <v>0.8841145743551954</v>
      </c>
      <c r="F506" s="98" t="s">
        <v>2947</v>
      </c>
      <c r="G506" s="98" t="b">
        <v>0</v>
      </c>
      <c r="H506" s="98" t="b">
        <v>0</v>
      </c>
      <c r="I506" s="98" t="b">
        <v>0</v>
      </c>
      <c r="J506" s="98" t="b">
        <v>0</v>
      </c>
      <c r="K506" s="98" t="b">
        <v>0</v>
      </c>
      <c r="L506" s="98" t="b">
        <v>0</v>
      </c>
    </row>
    <row r="507" spans="1:12" ht="15">
      <c r="A507" s="98" t="s">
        <v>3067</v>
      </c>
      <c r="B507" s="98" t="s">
        <v>3537</v>
      </c>
      <c r="C507" s="98">
        <v>22</v>
      </c>
      <c r="D507" s="122">
        <v>0.0010064749873690008</v>
      </c>
      <c r="E507" s="122">
        <v>1.2229331309085762</v>
      </c>
      <c r="F507" s="98" t="s">
        <v>2947</v>
      </c>
      <c r="G507" s="98" t="b">
        <v>0</v>
      </c>
      <c r="H507" s="98" t="b">
        <v>0</v>
      </c>
      <c r="I507" s="98" t="b">
        <v>0</v>
      </c>
      <c r="J507" s="98" t="b">
        <v>0</v>
      </c>
      <c r="K507" s="98" t="b">
        <v>0</v>
      </c>
      <c r="L507" s="98" t="b">
        <v>0</v>
      </c>
    </row>
    <row r="508" spans="1:12" ht="15">
      <c r="A508" s="98" t="s">
        <v>3537</v>
      </c>
      <c r="B508" s="98" t="s">
        <v>3072</v>
      </c>
      <c r="C508" s="98">
        <v>22</v>
      </c>
      <c r="D508" s="122">
        <v>0.0010064749873690008</v>
      </c>
      <c r="E508" s="122">
        <v>1.5239631265725575</v>
      </c>
      <c r="F508" s="98" t="s">
        <v>2947</v>
      </c>
      <c r="G508" s="98" t="b">
        <v>0</v>
      </c>
      <c r="H508" s="98" t="b">
        <v>0</v>
      </c>
      <c r="I508" s="98" t="b">
        <v>0</v>
      </c>
      <c r="J508" s="98" t="b">
        <v>0</v>
      </c>
      <c r="K508" s="98" t="b">
        <v>0</v>
      </c>
      <c r="L508" s="98" t="b">
        <v>0</v>
      </c>
    </row>
    <row r="509" spans="1:12" ht="15">
      <c r="A509" s="98" t="s">
        <v>3072</v>
      </c>
      <c r="B509" s="98" t="s">
        <v>3538</v>
      </c>
      <c r="C509" s="98">
        <v>22</v>
      </c>
      <c r="D509" s="122">
        <v>0.0010064749873690008</v>
      </c>
      <c r="E509" s="122">
        <v>1.5239631265725575</v>
      </c>
      <c r="F509" s="98" t="s">
        <v>2947</v>
      </c>
      <c r="G509" s="98" t="b">
        <v>0</v>
      </c>
      <c r="H509" s="98" t="b">
        <v>0</v>
      </c>
      <c r="I509" s="98" t="b">
        <v>0</v>
      </c>
      <c r="J509" s="98" t="b">
        <v>0</v>
      </c>
      <c r="K509" s="98" t="b">
        <v>0</v>
      </c>
      <c r="L509" s="98" t="b">
        <v>0</v>
      </c>
    </row>
    <row r="510" spans="1:12" ht="15">
      <c r="A510" s="98" t="s">
        <v>3538</v>
      </c>
      <c r="B510" s="98" t="s">
        <v>3534</v>
      </c>
      <c r="C510" s="98">
        <v>22</v>
      </c>
      <c r="D510" s="122">
        <v>0.0010064749873690008</v>
      </c>
      <c r="E510" s="122">
        <v>1.5617516874619572</v>
      </c>
      <c r="F510" s="98" t="s">
        <v>2947</v>
      </c>
      <c r="G510" s="98" t="b">
        <v>0</v>
      </c>
      <c r="H510" s="98" t="b">
        <v>0</v>
      </c>
      <c r="I510" s="98" t="b">
        <v>0</v>
      </c>
      <c r="J510" s="98" t="b">
        <v>0</v>
      </c>
      <c r="K510" s="98" t="b">
        <v>0</v>
      </c>
      <c r="L510" s="98" t="b">
        <v>0</v>
      </c>
    </row>
    <row r="511" spans="1:12" ht="15">
      <c r="A511" s="98" t="s">
        <v>3534</v>
      </c>
      <c r="B511" s="98" t="s">
        <v>3135</v>
      </c>
      <c r="C511" s="98">
        <v>22</v>
      </c>
      <c r="D511" s="122">
        <v>0.0010064749873690008</v>
      </c>
      <c r="E511" s="122">
        <v>1.5617516874619572</v>
      </c>
      <c r="F511" s="98" t="s">
        <v>2947</v>
      </c>
      <c r="G511" s="98" t="b">
        <v>0</v>
      </c>
      <c r="H511" s="98" t="b">
        <v>0</v>
      </c>
      <c r="I511" s="98" t="b">
        <v>0</v>
      </c>
      <c r="J511" s="98" t="b">
        <v>0</v>
      </c>
      <c r="K511" s="98" t="b">
        <v>0</v>
      </c>
      <c r="L511" s="98" t="b">
        <v>0</v>
      </c>
    </row>
    <row r="512" spans="1:12" ht="15">
      <c r="A512" s="98" t="s">
        <v>3135</v>
      </c>
      <c r="B512" s="98" t="s">
        <v>3065</v>
      </c>
      <c r="C512" s="98">
        <v>22</v>
      </c>
      <c r="D512" s="122">
        <v>0.0010064749873690008</v>
      </c>
      <c r="E512" s="122">
        <v>1.0846304327422949</v>
      </c>
      <c r="F512" s="98" t="s">
        <v>2947</v>
      </c>
      <c r="G512" s="98" t="b">
        <v>0</v>
      </c>
      <c r="H512" s="98" t="b">
        <v>0</v>
      </c>
      <c r="I512" s="98" t="b">
        <v>0</v>
      </c>
      <c r="J512" s="98" t="b">
        <v>0</v>
      </c>
      <c r="K512" s="98" t="b">
        <v>0</v>
      </c>
      <c r="L512" s="98" t="b">
        <v>0</v>
      </c>
    </row>
    <row r="513" spans="1:12" ht="15">
      <c r="A513" s="98" t="s">
        <v>3064</v>
      </c>
      <c r="B513" s="98" t="s">
        <v>3539</v>
      </c>
      <c r="C513" s="98">
        <v>22</v>
      </c>
      <c r="D513" s="122">
        <v>0.0010064749873690008</v>
      </c>
      <c r="E513" s="122">
        <v>1.2229331309085762</v>
      </c>
      <c r="F513" s="98" t="s">
        <v>2947</v>
      </c>
      <c r="G513" s="98" t="b">
        <v>0</v>
      </c>
      <c r="H513" s="98" t="b">
        <v>0</v>
      </c>
      <c r="I513" s="98" t="b">
        <v>0</v>
      </c>
      <c r="J513" s="98" t="b">
        <v>0</v>
      </c>
      <c r="K513" s="98" t="b">
        <v>0</v>
      </c>
      <c r="L513" s="98" t="b">
        <v>0</v>
      </c>
    </row>
    <row r="514" spans="1:12" ht="15">
      <c r="A514" s="98" t="s">
        <v>3539</v>
      </c>
      <c r="B514" s="98" t="s">
        <v>1596</v>
      </c>
      <c r="C514" s="98">
        <v>22</v>
      </c>
      <c r="D514" s="122">
        <v>0.0010064749873690008</v>
      </c>
      <c r="E514" s="122">
        <v>1.5239631265725575</v>
      </c>
      <c r="F514" s="98" t="s">
        <v>2947</v>
      </c>
      <c r="G514" s="98" t="b">
        <v>0</v>
      </c>
      <c r="H514" s="98" t="b">
        <v>0</v>
      </c>
      <c r="I514" s="98" t="b">
        <v>0</v>
      </c>
      <c r="J514" s="98" t="b">
        <v>0</v>
      </c>
      <c r="K514" s="98" t="b">
        <v>0</v>
      </c>
      <c r="L514" s="98" t="b">
        <v>0</v>
      </c>
    </row>
    <row r="515" spans="1:12" ht="15">
      <c r="A515" s="98" t="s">
        <v>1596</v>
      </c>
      <c r="B515" s="98" t="s">
        <v>3065</v>
      </c>
      <c r="C515" s="98">
        <v>22</v>
      </c>
      <c r="D515" s="122">
        <v>0.0010064749873690008</v>
      </c>
      <c r="E515" s="122">
        <v>1.0468418718528951</v>
      </c>
      <c r="F515" s="98" t="s">
        <v>2947</v>
      </c>
      <c r="G515" s="98" t="b">
        <v>0</v>
      </c>
      <c r="H515" s="98" t="b">
        <v>0</v>
      </c>
      <c r="I515" s="98" t="b">
        <v>0</v>
      </c>
      <c r="J515" s="98" t="b">
        <v>0</v>
      </c>
      <c r="K515" s="98" t="b">
        <v>0</v>
      </c>
      <c r="L515" s="98" t="b">
        <v>0</v>
      </c>
    </row>
    <row r="516" spans="1:12" ht="15">
      <c r="A516" s="98" t="s">
        <v>3065</v>
      </c>
      <c r="B516" s="98" t="s">
        <v>3540</v>
      </c>
      <c r="C516" s="98">
        <v>22</v>
      </c>
      <c r="D516" s="122">
        <v>0.0010064749873690008</v>
      </c>
      <c r="E516" s="122">
        <v>1.0846304327422949</v>
      </c>
      <c r="F516" s="98" t="s">
        <v>2947</v>
      </c>
      <c r="G516" s="98" t="b">
        <v>0</v>
      </c>
      <c r="H516" s="98" t="b">
        <v>0</v>
      </c>
      <c r="I516" s="98" t="b">
        <v>0</v>
      </c>
      <c r="J516" s="98" t="b">
        <v>0</v>
      </c>
      <c r="K516" s="98" t="b">
        <v>0</v>
      </c>
      <c r="L516" s="98" t="b">
        <v>0</v>
      </c>
    </row>
    <row r="517" spans="1:12" ht="15">
      <c r="A517" s="98" t="s">
        <v>3540</v>
      </c>
      <c r="B517" s="98" t="s">
        <v>3541</v>
      </c>
      <c r="C517" s="98">
        <v>22</v>
      </c>
      <c r="D517" s="122">
        <v>0.0010064749873690008</v>
      </c>
      <c r="E517" s="122">
        <v>1.5617516874619572</v>
      </c>
      <c r="F517" s="98" t="s">
        <v>2947</v>
      </c>
      <c r="G517" s="98" t="b">
        <v>0</v>
      </c>
      <c r="H517" s="98" t="b">
        <v>0</v>
      </c>
      <c r="I517" s="98" t="b">
        <v>0</v>
      </c>
      <c r="J517" s="98" t="b">
        <v>0</v>
      </c>
      <c r="K517" s="98" t="b">
        <v>0</v>
      </c>
      <c r="L517" s="98" t="b">
        <v>0</v>
      </c>
    </row>
    <row r="518" spans="1:12" ht="15">
      <c r="A518" s="98" t="s">
        <v>3541</v>
      </c>
      <c r="B518" s="98" t="s">
        <v>3066</v>
      </c>
      <c r="C518" s="98">
        <v>22</v>
      </c>
      <c r="D518" s="122">
        <v>0.0010064749873690008</v>
      </c>
      <c r="E518" s="122">
        <v>1.2414165366025893</v>
      </c>
      <c r="F518" s="98" t="s">
        <v>2947</v>
      </c>
      <c r="G518" s="98" t="b">
        <v>0</v>
      </c>
      <c r="H518" s="98" t="b">
        <v>0</v>
      </c>
      <c r="I518" s="98" t="b">
        <v>0</v>
      </c>
      <c r="J518" s="98" t="b">
        <v>0</v>
      </c>
      <c r="K518" s="98" t="b">
        <v>0</v>
      </c>
      <c r="L518" s="98" t="b">
        <v>0</v>
      </c>
    </row>
    <row r="519" spans="1:12" ht="15">
      <c r="A519" s="98" t="s">
        <v>3066</v>
      </c>
      <c r="B519" s="98" t="s">
        <v>3533</v>
      </c>
      <c r="C519" s="98">
        <v>22</v>
      </c>
      <c r="D519" s="122">
        <v>0.0010064749873690008</v>
      </c>
      <c r="E519" s="122">
        <v>1.2414165366025893</v>
      </c>
      <c r="F519" s="98" t="s">
        <v>2947</v>
      </c>
      <c r="G519" s="98" t="b">
        <v>0</v>
      </c>
      <c r="H519" s="98" t="b">
        <v>0</v>
      </c>
      <c r="I519" s="98" t="b">
        <v>0</v>
      </c>
      <c r="J519" s="98" t="b">
        <v>0</v>
      </c>
      <c r="K519" s="98" t="b">
        <v>0</v>
      </c>
      <c r="L519" s="98" t="b">
        <v>0</v>
      </c>
    </row>
    <row r="520" spans="1:12" ht="15">
      <c r="A520" s="98" t="s">
        <v>3533</v>
      </c>
      <c r="B520" s="98" t="s">
        <v>3067</v>
      </c>
      <c r="C520" s="98">
        <v>22</v>
      </c>
      <c r="D520" s="122">
        <v>0.0010064749873690008</v>
      </c>
      <c r="E520" s="122">
        <v>1.2229331309085762</v>
      </c>
      <c r="F520" s="98" t="s">
        <v>2947</v>
      </c>
      <c r="G520" s="98" t="b">
        <v>0</v>
      </c>
      <c r="H520" s="98" t="b">
        <v>0</v>
      </c>
      <c r="I520" s="98" t="b">
        <v>0</v>
      </c>
      <c r="J520" s="98" t="b">
        <v>0</v>
      </c>
      <c r="K520" s="98" t="b">
        <v>0</v>
      </c>
      <c r="L520" s="98" t="b">
        <v>0</v>
      </c>
    </row>
    <row r="521" spans="1:12" ht="15">
      <c r="A521" s="98" t="s">
        <v>3067</v>
      </c>
      <c r="B521" s="98" t="s">
        <v>3542</v>
      </c>
      <c r="C521" s="98">
        <v>22</v>
      </c>
      <c r="D521" s="122">
        <v>0.0010064749873690008</v>
      </c>
      <c r="E521" s="122">
        <v>1.2229331309085762</v>
      </c>
      <c r="F521" s="98" t="s">
        <v>2947</v>
      </c>
      <c r="G521" s="98" t="b">
        <v>0</v>
      </c>
      <c r="H521" s="98" t="b">
        <v>0</v>
      </c>
      <c r="I521" s="98" t="b">
        <v>0</v>
      </c>
      <c r="J521" s="98" t="b">
        <v>0</v>
      </c>
      <c r="K521" s="98" t="b">
        <v>0</v>
      </c>
      <c r="L521" s="98" t="b">
        <v>0</v>
      </c>
    </row>
    <row r="522" spans="1:12" ht="15">
      <c r="A522" s="98" t="s">
        <v>3542</v>
      </c>
      <c r="B522" s="98" t="s">
        <v>3066</v>
      </c>
      <c r="C522" s="98">
        <v>22</v>
      </c>
      <c r="D522" s="122">
        <v>0.0010064749873690008</v>
      </c>
      <c r="E522" s="122">
        <v>1.2414165366025893</v>
      </c>
      <c r="F522" s="98" t="s">
        <v>2947</v>
      </c>
      <c r="G522" s="98" t="b">
        <v>0</v>
      </c>
      <c r="H522" s="98" t="b">
        <v>0</v>
      </c>
      <c r="I522" s="98" t="b">
        <v>0</v>
      </c>
      <c r="J522" s="98" t="b">
        <v>0</v>
      </c>
      <c r="K522" s="98" t="b">
        <v>0</v>
      </c>
      <c r="L522" s="98" t="b">
        <v>0</v>
      </c>
    </row>
    <row r="523" spans="1:12" ht="15">
      <c r="A523" s="98" t="s">
        <v>3066</v>
      </c>
      <c r="B523" s="98" t="s">
        <v>3543</v>
      </c>
      <c r="C523" s="98">
        <v>22</v>
      </c>
      <c r="D523" s="122">
        <v>0.0010064749873690008</v>
      </c>
      <c r="E523" s="122">
        <v>1.2414165366025893</v>
      </c>
      <c r="F523" s="98" t="s">
        <v>2947</v>
      </c>
      <c r="G523" s="98" t="b">
        <v>0</v>
      </c>
      <c r="H523" s="98" t="b">
        <v>0</v>
      </c>
      <c r="I523" s="98" t="b">
        <v>0</v>
      </c>
      <c r="J523" s="98" t="b">
        <v>0</v>
      </c>
      <c r="K523" s="98" t="b">
        <v>0</v>
      </c>
      <c r="L523" s="98" t="b">
        <v>0</v>
      </c>
    </row>
    <row r="524" spans="1:12" ht="15">
      <c r="A524" s="98" t="s">
        <v>3543</v>
      </c>
      <c r="B524" s="98" t="s">
        <v>3544</v>
      </c>
      <c r="C524" s="98">
        <v>22</v>
      </c>
      <c r="D524" s="122">
        <v>0.0010064749873690008</v>
      </c>
      <c r="E524" s="122">
        <v>1.5617516874619572</v>
      </c>
      <c r="F524" s="98" t="s">
        <v>2947</v>
      </c>
      <c r="G524" s="98" t="b">
        <v>0</v>
      </c>
      <c r="H524" s="98" t="b">
        <v>0</v>
      </c>
      <c r="I524" s="98" t="b">
        <v>0</v>
      </c>
      <c r="J524" s="98" t="b">
        <v>0</v>
      </c>
      <c r="K524" s="98" t="b">
        <v>0</v>
      </c>
      <c r="L524" s="98" t="b">
        <v>0</v>
      </c>
    </row>
    <row r="525" spans="1:12" ht="15">
      <c r="A525" s="98" t="s">
        <v>3544</v>
      </c>
      <c r="B525" s="98" t="s">
        <v>3545</v>
      </c>
      <c r="C525" s="98">
        <v>22</v>
      </c>
      <c r="D525" s="122">
        <v>0.0010064749873690008</v>
      </c>
      <c r="E525" s="122">
        <v>1.5617516874619572</v>
      </c>
      <c r="F525" s="98" t="s">
        <v>2947</v>
      </c>
      <c r="G525" s="98" t="b">
        <v>0</v>
      </c>
      <c r="H525" s="98" t="b">
        <v>0</v>
      </c>
      <c r="I525" s="98" t="b">
        <v>0</v>
      </c>
      <c r="J525" s="98" t="b">
        <v>0</v>
      </c>
      <c r="K525" s="98" t="b">
        <v>0</v>
      </c>
      <c r="L525" s="98" t="b">
        <v>0</v>
      </c>
    </row>
    <row r="526" spans="1:12" ht="15">
      <c r="A526" s="98" t="s">
        <v>3545</v>
      </c>
      <c r="B526" s="98" t="s">
        <v>3546</v>
      </c>
      <c r="C526" s="98">
        <v>22</v>
      </c>
      <c r="D526" s="122">
        <v>0.0010064749873690008</v>
      </c>
      <c r="E526" s="122">
        <v>1.5617516874619572</v>
      </c>
      <c r="F526" s="98" t="s">
        <v>2947</v>
      </c>
      <c r="G526" s="98" t="b">
        <v>0</v>
      </c>
      <c r="H526" s="98" t="b">
        <v>0</v>
      </c>
      <c r="I526" s="98" t="b">
        <v>0</v>
      </c>
      <c r="J526" s="98" t="b">
        <v>0</v>
      </c>
      <c r="K526" s="98" t="b">
        <v>0</v>
      </c>
      <c r="L526" s="98" t="b">
        <v>0</v>
      </c>
    </row>
    <row r="527" spans="1:12" ht="15">
      <c r="A527" s="98" t="s">
        <v>3546</v>
      </c>
      <c r="B527" s="98" t="s">
        <v>3531</v>
      </c>
      <c r="C527" s="98">
        <v>22</v>
      </c>
      <c r="D527" s="122">
        <v>0.0010064749873690008</v>
      </c>
      <c r="E527" s="122">
        <v>1.5617516874619572</v>
      </c>
      <c r="F527" s="98" t="s">
        <v>2947</v>
      </c>
      <c r="G527" s="98" t="b">
        <v>0</v>
      </c>
      <c r="H527" s="98" t="b">
        <v>0</v>
      </c>
      <c r="I527" s="98" t="b">
        <v>0</v>
      </c>
      <c r="J527" s="98" t="b">
        <v>0</v>
      </c>
      <c r="K527" s="98" t="b">
        <v>0</v>
      </c>
      <c r="L527" s="98" t="b">
        <v>0</v>
      </c>
    </row>
    <row r="528" spans="1:12" ht="15">
      <c r="A528" s="98" t="s">
        <v>3531</v>
      </c>
      <c r="B528" s="98" t="s">
        <v>3547</v>
      </c>
      <c r="C528" s="98">
        <v>22</v>
      </c>
      <c r="D528" s="122">
        <v>0.0010064749873690008</v>
      </c>
      <c r="E528" s="122">
        <v>1.5617516874619572</v>
      </c>
      <c r="F528" s="98" t="s">
        <v>2947</v>
      </c>
      <c r="G528" s="98" t="b">
        <v>0</v>
      </c>
      <c r="H528" s="98" t="b">
        <v>0</v>
      </c>
      <c r="I528" s="98" t="b">
        <v>0</v>
      </c>
      <c r="J528" s="98" t="b">
        <v>0</v>
      </c>
      <c r="K528" s="98" t="b">
        <v>0</v>
      </c>
      <c r="L528" s="98" t="b">
        <v>0</v>
      </c>
    </row>
    <row r="529" spans="1:12" ht="15">
      <c r="A529" s="98" t="s">
        <v>3791</v>
      </c>
      <c r="B529" s="98" t="s">
        <v>3687</v>
      </c>
      <c r="C529" s="98">
        <v>2</v>
      </c>
      <c r="D529" s="122">
        <v>0.0026130296514470337</v>
      </c>
      <c r="E529" s="122">
        <v>2.603144372620182</v>
      </c>
      <c r="F529" s="98" t="s">
        <v>2947</v>
      </c>
      <c r="G529" s="98" t="b">
        <v>0</v>
      </c>
      <c r="H529" s="98" t="b">
        <v>0</v>
      </c>
      <c r="I529" s="98" t="b">
        <v>0</v>
      </c>
      <c r="J529" s="98" t="b">
        <v>0</v>
      </c>
      <c r="K529" s="98" t="b">
        <v>0</v>
      </c>
      <c r="L529" s="98" t="b">
        <v>0</v>
      </c>
    </row>
    <row r="530" spans="1:12" ht="15">
      <c r="A530" s="98" t="s">
        <v>3687</v>
      </c>
      <c r="B530" s="98" t="s">
        <v>3792</v>
      </c>
      <c r="C530" s="98">
        <v>2</v>
      </c>
      <c r="D530" s="122">
        <v>0.0026130296514470337</v>
      </c>
      <c r="E530" s="122">
        <v>2.603144372620182</v>
      </c>
      <c r="F530" s="98" t="s">
        <v>2947</v>
      </c>
      <c r="G530" s="98" t="b">
        <v>0</v>
      </c>
      <c r="H530" s="98" t="b">
        <v>0</v>
      </c>
      <c r="I530" s="98" t="b">
        <v>0</v>
      </c>
      <c r="J530" s="98" t="b">
        <v>0</v>
      </c>
      <c r="K530" s="98" t="b">
        <v>0</v>
      </c>
      <c r="L530" s="98" t="b">
        <v>0</v>
      </c>
    </row>
    <row r="531" spans="1:12" ht="15">
      <c r="A531" s="98" t="s">
        <v>3792</v>
      </c>
      <c r="B531" s="98" t="s">
        <v>3793</v>
      </c>
      <c r="C531" s="98">
        <v>2</v>
      </c>
      <c r="D531" s="122">
        <v>0.0026130296514470337</v>
      </c>
      <c r="E531" s="122">
        <v>2.603144372620182</v>
      </c>
      <c r="F531" s="98" t="s">
        <v>2947</v>
      </c>
      <c r="G531" s="98" t="b">
        <v>0</v>
      </c>
      <c r="H531" s="98" t="b">
        <v>0</v>
      </c>
      <c r="I531" s="98" t="b">
        <v>0</v>
      </c>
      <c r="J531" s="98" t="b">
        <v>0</v>
      </c>
      <c r="K531" s="98" t="b">
        <v>0</v>
      </c>
      <c r="L531" s="98" t="b">
        <v>0</v>
      </c>
    </row>
    <row r="532" spans="1:12" ht="15">
      <c r="A532" s="98" t="s">
        <v>3793</v>
      </c>
      <c r="B532" s="98" t="s">
        <v>3075</v>
      </c>
      <c r="C532" s="98">
        <v>2</v>
      </c>
      <c r="D532" s="122">
        <v>0.0026130296514470337</v>
      </c>
      <c r="E532" s="122">
        <v>2.603144372620182</v>
      </c>
      <c r="F532" s="98" t="s">
        <v>2947</v>
      </c>
      <c r="G532" s="98" t="b">
        <v>0</v>
      </c>
      <c r="H532" s="98" t="b">
        <v>0</v>
      </c>
      <c r="I532" s="98" t="b">
        <v>0</v>
      </c>
      <c r="J532" s="98" t="b">
        <v>0</v>
      </c>
      <c r="K532" s="98" t="b">
        <v>0</v>
      </c>
      <c r="L532" s="98" t="b">
        <v>0</v>
      </c>
    </row>
    <row r="533" spans="1:12" ht="15">
      <c r="A533" s="98" t="s">
        <v>3075</v>
      </c>
      <c r="B533" s="98" t="s">
        <v>1602</v>
      </c>
      <c r="C533" s="98">
        <v>2</v>
      </c>
      <c r="D533" s="122">
        <v>0.0026130296514470337</v>
      </c>
      <c r="E533" s="122">
        <v>2.603144372620182</v>
      </c>
      <c r="F533" s="98" t="s">
        <v>2947</v>
      </c>
      <c r="G533" s="98" t="b">
        <v>0</v>
      </c>
      <c r="H533" s="98" t="b">
        <v>0</v>
      </c>
      <c r="I533" s="98" t="b">
        <v>0</v>
      </c>
      <c r="J533" s="98" t="b">
        <v>0</v>
      </c>
      <c r="K533" s="98" t="b">
        <v>0</v>
      </c>
      <c r="L533" s="98" t="b">
        <v>0</v>
      </c>
    </row>
    <row r="534" spans="1:12" ht="15">
      <c r="A534" s="98" t="s">
        <v>1602</v>
      </c>
      <c r="B534" s="98" t="s">
        <v>3794</v>
      </c>
      <c r="C534" s="98">
        <v>2</v>
      </c>
      <c r="D534" s="122">
        <v>0.0026130296514470337</v>
      </c>
      <c r="E534" s="122">
        <v>2.603144372620182</v>
      </c>
      <c r="F534" s="98" t="s">
        <v>2947</v>
      </c>
      <c r="G534" s="98" t="b">
        <v>0</v>
      </c>
      <c r="H534" s="98" t="b">
        <v>0</v>
      </c>
      <c r="I534" s="98" t="b">
        <v>0</v>
      </c>
      <c r="J534" s="98" t="b">
        <v>0</v>
      </c>
      <c r="K534" s="98" t="b">
        <v>0</v>
      </c>
      <c r="L534" s="98" t="b">
        <v>0</v>
      </c>
    </row>
    <row r="535" spans="1:12" ht="15">
      <c r="A535" s="98" t="s">
        <v>3794</v>
      </c>
      <c r="B535" s="98" t="s">
        <v>3632</v>
      </c>
      <c r="C535" s="98">
        <v>2</v>
      </c>
      <c r="D535" s="122">
        <v>0.0026130296514470337</v>
      </c>
      <c r="E535" s="122">
        <v>2.302114376956201</v>
      </c>
      <c r="F535" s="98" t="s">
        <v>2947</v>
      </c>
      <c r="G535" s="98" t="b">
        <v>0</v>
      </c>
      <c r="H535" s="98" t="b">
        <v>0</v>
      </c>
      <c r="I535" s="98" t="b">
        <v>0</v>
      </c>
      <c r="J535" s="98" t="b">
        <v>0</v>
      </c>
      <c r="K535" s="98" t="b">
        <v>0</v>
      </c>
      <c r="L535" s="98" t="b">
        <v>0</v>
      </c>
    </row>
    <row r="536" spans="1:12" ht="15">
      <c r="A536" s="98" t="s">
        <v>3632</v>
      </c>
      <c r="B536" s="98" t="s">
        <v>3552</v>
      </c>
      <c r="C536" s="98">
        <v>2</v>
      </c>
      <c r="D536" s="122">
        <v>0.0026130296514470337</v>
      </c>
      <c r="E536" s="122">
        <v>2.00108438129222</v>
      </c>
      <c r="F536" s="98" t="s">
        <v>2947</v>
      </c>
      <c r="G536" s="98" t="b">
        <v>0</v>
      </c>
      <c r="H536" s="98" t="b">
        <v>0</v>
      </c>
      <c r="I536" s="98" t="b">
        <v>0</v>
      </c>
      <c r="J536" s="98" t="b">
        <v>0</v>
      </c>
      <c r="K536" s="98" t="b">
        <v>0</v>
      </c>
      <c r="L536" s="98" t="b">
        <v>0</v>
      </c>
    </row>
    <row r="537" spans="1:12" ht="15">
      <c r="A537" s="98" t="s">
        <v>3552</v>
      </c>
      <c r="B537" s="98" t="s">
        <v>3795</v>
      </c>
      <c r="C537" s="98">
        <v>2</v>
      </c>
      <c r="D537" s="122">
        <v>0.0026130296514470337</v>
      </c>
      <c r="E537" s="122">
        <v>2.302114376956201</v>
      </c>
      <c r="F537" s="98" t="s">
        <v>2947</v>
      </c>
      <c r="G537" s="98" t="b">
        <v>0</v>
      </c>
      <c r="H537" s="98" t="b">
        <v>0</v>
      </c>
      <c r="I537" s="98" t="b">
        <v>0</v>
      </c>
      <c r="J537" s="98" t="b">
        <v>0</v>
      </c>
      <c r="K537" s="98" t="b">
        <v>0</v>
      </c>
      <c r="L537" s="98" t="b">
        <v>0</v>
      </c>
    </row>
    <row r="538" spans="1:12" ht="15">
      <c r="A538" s="98" t="s">
        <v>3795</v>
      </c>
      <c r="B538" s="98" t="s">
        <v>3069</v>
      </c>
      <c r="C538" s="98">
        <v>2</v>
      </c>
      <c r="D538" s="122">
        <v>0.0026130296514470337</v>
      </c>
      <c r="E538" s="122">
        <v>1.5239631265725575</v>
      </c>
      <c r="F538" s="98" t="s">
        <v>2947</v>
      </c>
      <c r="G538" s="98" t="b">
        <v>0</v>
      </c>
      <c r="H538" s="98" t="b">
        <v>0</v>
      </c>
      <c r="I538" s="98" t="b">
        <v>0</v>
      </c>
      <c r="J538" s="98" t="b">
        <v>0</v>
      </c>
      <c r="K538" s="98" t="b">
        <v>0</v>
      </c>
      <c r="L538" s="98" t="b">
        <v>0</v>
      </c>
    </row>
    <row r="539" spans="1:12" ht="15">
      <c r="A539" s="98" t="s">
        <v>3070</v>
      </c>
      <c r="B539" s="98" t="s">
        <v>3796</v>
      </c>
      <c r="C539" s="98">
        <v>2</v>
      </c>
      <c r="D539" s="122">
        <v>0.0026130296514470337</v>
      </c>
      <c r="E539" s="122">
        <v>1.5239631265725575</v>
      </c>
      <c r="F539" s="98" t="s">
        <v>2947</v>
      </c>
      <c r="G539" s="98" t="b">
        <v>0</v>
      </c>
      <c r="H539" s="98" t="b">
        <v>0</v>
      </c>
      <c r="I539" s="98" t="b">
        <v>0</v>
      </c>
      <c r="J539" s="98" t="b">
        <v>0</v>
      </c>
      <c r="K539" s="98" t="b">
        <v>0</v>
      </c>
      <c r="L539" s="98" t="b">
        <v>0</v>
      </c>
    </row>
    <row r="540" spans="1:12" ht="15">
      <c r="A540" s="98" t="s">
        <v>3796</v>
      </c>
      <c r="B540" s="98" t="s">
        <v>3071</v>
      </c>
      <c r="C540" s="98">
        <v>2</v>
      </c>
      <c r="D540" s="122">
        <v>0.0026130296514470337</v>
      </c>
      <c r="E540" s="122">
        <v>1.5239631265725575</v>
      </c>
      <c r="F540" s="98" t="s">
        <v>2947</v>
      </c>
      <c r="G540" s="98" t="b">
        <v>0</v>
      </c>
      <c r="H540" s="98" t="b">
        <v>0</v>
      </c>
      <c r="I540" s="98" t="b">
        <v>0</v>
      </c>
      <c r="J540" s="98" t="b">
        <v>0</v>
      </c>
      <c r="K540" s="98" t="b">
        <v>0</v>
      </c>
      <c r="L540" s="98" t="b">
        <v>0</v>
      </c>
    </row>
    <row r="541" spans="1:12" ht="15">
      <c r="A541" s="98" t="s">
        <v>3071</v>
      </c>
      <c r="B541" s="98" t="s">
        <v>3797</v>
      </c>
      <c r="C541" s="98">
        <v>2</v>
      </c>
      <c r="D541" s="122">
        <v>0.0026130296514470337</v>
      </c>
      <c r="E541" s="122">
        <v>1.5239631265725575</v>
      </c>
      <c r="F541" s="98" t="s">
        <v>2947</v>
      </c>
      <c r="G541" s="98" t="b">
        <v>0</v>
      </c>
      <c r="H541" s="98" t="b">
        <v>0</v>
      </c>
      <c r="I541" s="98" t="b">
        <v>0</v>
      </c>
      <c r="J541" s="98" t="b">
        <v>0</v>
      </c>
      <c r="K541" s="98" t="b">
        <v>0</v>
      </c>
      <c r="L541" s="98" t="b">
        <v>0</v>
      </c>
    </row>
    <row r="542" spans="1:12" ht="15">
      <c r="A542" s="98" t="s">
        <v>3797</v>
      </c>
      <c r="B542" s="98" t="s">
        <v>3798</v>
      </c>
      <c r="C542" s="98">
        <v>2</v>
      </c>
      <c r="D542" s="122">
        <v>0.0026130296514470337</v>
      </c>
      <c r="E542" s="122">
        <v>2.603144372620182</v>
      </c>
      <c r="F542" s="98" t="s">
        <v>2947</v>
      </c>
      <c r="G542" s="98" t="b">
        <v>0</v>
      </c>
      <c r="H542" s="98" t="b">
        <v>0</v>
      </c>
      <c r="I542" s="98" t="b">
        <v>0</v>
      </c>
      <c r="J542" s="98" t="b">
        <v>0</v>
      </c>
      <c r="K542" s="98" t="b">
        <v>0</v>
      </c>
      <c r="L542" s="98" t="b">
        <v>0</v>
      </c>
    </row>
    <row r="543" spans="1:12" ht="15">
      <c r="A543" s="98" t="s">
        <v>3798</v>
      </c>
      <c r="B543" s="98" t="s">
        <v>3038</v>
      </c>
      <c r="C543" s="98">
        <v>2</v>
      </c>
      <c r="D543" s="122">
        <v>0.0026130296514470337</v>
      </c>
      <c r="E543" s="122">
        <v>1.5239631265725575</v>
      </c>
      <c r="F543" s="98" t="s">
        <v>2947</v>
      </c>
      <c r="G543" s="98" t="b">
        <v>0</v>
      </c>
      <c r="H543" s="98" t="b">
        <v>0</v>
      </c>
      <c r="I543" s="98" t="b">
        <v>0</v>
      </c>
      <c r="J543" s="98" t="b">
        <v>0</v>
      </c>
      <c r="K543" s="98" t="b">
        <v>0</v>
      </c>
      <c r="L543" s="98" t="b">
        <v>0</v>
      </c>
    </row>
    <row r="544" spans="1:12" ht="15">
      <c r="A544" s="98" t="s">
        <v>3038</v>
      </c>
      <c r="B544" s="98" t="s">
        <v>1596</v>
      </c>
      <c r="C544" s="98">
        <v>2</v>
      </c>
      <c r="D544" s="122">
        <v>0.0026130296514470337</v>
      </c>
      <c r="E544" s="122">
        <v>0.44478188052493267</v>
      </c>
      <c r="F544" s="98" t="s">
        <v>2947</v>
      </c>
      <c r="G544" s="98" t="b">
        <v>0</v>
      </c>
      <c r="H544" s="98" t="b">
        <v>0</v>
      </c>
      <c r="I544" s="98" t="b">
        <v>0</v>
      </c>
      <c r="J544" s="98" t="b">
        <v>0</v>
      </c>
      <c r="K544" s="98" t="b">
        <v>0</v>
      </c>
      <c r="L544" s="98" t="b">
        <v>0</v>
      </c>
    </row>
    <row r="545" spans="1:12" ht="15">
      <c r="A545" s="98" t="s">
        <v>1596</v>
      </c>
      <c r="B545" s="98" t="s">
        <v>3632</v>
      </c>
      <c r="C545" s="98">
        <v>2</v>
      </c>
      <c r="D545" s="122">
        <v>0.0026130296514470337</v>
      </c>
      <c r="E545" s="122">
        <v>1.2229331309085762</v>
      </c>
      <c r="F545" s="98" t="s">
        <v>2947</v>
      </c>
      <c r="G545" s="98" t="b">
        <v>0</v>
      </c>
      <c r="H545" s="98" t="b">
        <v>0</v>
      </c>
      <c r="I545" s="98" t="b">
        <v>0</v>
      </c>
      <c r="J545" s="98" t="b">
        <v>0</v>
      </c>
      <c r="K545" s="98" t="b">
        <v>0</v>
      </c>
      <c r="L545" s="98" t="b">
        <v>0</v>
      </c>
    </row>
    <row r="546" spans="1:12" ht="15">
      <c r="A546" s="98" t="s">
        <v>3632</v>
      </c>
      <c r="B546" s="98" t="s">
        <v>3591</v>
      </c>
      <c r="C546" s="98">
        <v>2</v>
      </c>
      <c r="D546" s="122">
        <v>0.0026130296514470337</v>
      </c>
      <c r="E546" s="122">
        <v>2.302114376956201</v>
      </c>
      <c r="F546" s="98" t="s">
        <v>2947</v>
      </c>
      <c r="G546" s="98" t="b">
        <v>0</v>
      </c>
      <c r="H546" s="98" t="b">
        <v>0</v>
      </c>
      <c r="I546" s="98" t="b">
        <v>0</v>
      </c>
      <c r="J546" s="98" t="b">
        <v>0</v>
      </c>
      <c r="K546" s="98" t="b">
        <v>0</v>
      </c>
      <c r="L546" s="98" t="b">
        <v>0</v>
      </c>
    </row>
    <row r="547" spans="1:12" ht="15">
      <c r="A547" s="98" t="s">
        <v>3591</v>
      </c>
      <c r="B547" s="98" t="s">
        <v>3064</v>
      </c>
      <c r="C547" s="98">
        <v>2</v>
      </c>
      <c r="D547" s="122">
        <v>0.0026130296514470337</v>
      </c>
      <c r="E547" s="122">
        <v>1.2229331309085762</v>
      </c>
      <c r="F547" s="98" t="s">
        <v>2947</v>
      </c>
      <c r="G547" s="98" t="b">
        <v>0</v>
      </c>
      <c r="H547" s="98" t="b">
        <v>0</v>
      </c>
      <c r="I547" s="98" t="b">
        <v>0</v>
      </c>
      <c r="J547" s="98" t="b">
        <v>0</v>
      </c>
      <c r="K547" s="98" t="b">
        <v>0</v>
      </c>
      <c r="L547" s="98" t="b">
        <v>0</v>
      </c>
    </row>
    <row r="548" spans="1:12" ht="15">
      <c r="A548" s="98" t="s">
        <v>3064</v>
      </c>
      <c r="B548" s="98" t="s">
        <v>3689</v>
      </c>
      <c r="C548" s="98">
        <v>2</v>
      </c>
      <c r="D548" s="122">
        <v>0.0026130296514470337</v>
      </c>
      <c r="E548" s="122">
        <v>0.9219031352445951</v>
      </c>
      <c r="F548" s="98" t="s">
        <v>2947</v>
      </c>
      <c r="G548" s="98" t="b">
        <v>0</v>
      </c>
      <c r="H548" s="98" t="b">
        <v>0</v>
      </c>
      <c r="I548" s="98" t="b">
        <v>0</v>
      </c>
      <c r="J548" s="98" t="b">
        <v>0</v>
      </c>
      <c r="K548" s="98" t="b">
        <v>0</v>
      </c>
      <c r="L548" s="98" t="b">
        <v>0</v>
      </c>
    </row>
    <row r="549" spans="1:12" ht="15">
      <c r="A549" s="98" t="s">
        <v>3689</v>
      </c>
      <c r="B549" s="98" t="s">
        <v>3067</v>
      </c>
      <c r="C549" s="98">
        <v>2</v>
      </c>
      <c r="D549" s="122">
        <v>0.0026130296514470337</v>
      </c>
      <c r="E549" s="122">
        <v>0.9219031352445951</v>
      </c>
      <c r="F549" s="98" t="s">
        <v>2947</v>
      </c>
      <c r="G549" s="98" t="b">
        <v>0</v>
      </c>
      <c r="H549" s="98" t="b">
        <v>0</v>
      </c>
      <c r="I549" s="98" t="b">
        <v>0</v>
      </c>
      <c r="J549" s="98" t="b">
        <v>0</v>
      </c>
      <c r="K549" s="98" t="b">
        <v>0</v>
      </c>
      <c r="L549" s="98" t="b">
        <v>0</v>
      </c>
    </row>
    <row r="550" spans="1:12" ht="15">
      <c r="A550" s="98" t="s">
        <v>3067</v>
      </c>
      <c r="B550" s="98" t="s">
        <v>3066</v>
      </c>
      <c r="C550" s="98">
        <v>2</v>
      </c>
      <c r="D550" s="122">
        <v>0.0026130296514470337</v>
      </c>
      <c r="E550" s="122">
        <v>-0.1387947051090166</v>
      </c>
      <c r="F550" s="98" t="s">
        <v>2947</v>
      </c>
      <c r="G550" s="98" t="b">
        <v>0</v>
      </c>
      <c r="H550" s="98" t="b">
        <v>0</v>
      </c>
      <c r="I550" s="98" t="b">
        <v>0</v>
      </c>
      <c r="J550" s="98" t="b">
        <v>0</v>
      </c>
      <c r="K550" s="98" t="b">
        <v>0</v>
      </c>
      <c r="L550" s="98" t="b">
        <v>0</v>
      </c>
    </row>
    <row r="551" spans="1:12" ht="15">
      <c r="A551" s="98" t="s">
        <v>3066</v>
      </c>
      <c r="B551" s="98" t="s">
        <v>3552</v>
      </c>
      <c r="C551" s="98">
        <v>2</v>
      </c>
      <c r="D551" s="122">
        <v>0.0026130296514470337</v>
      </c>
      <c r="E551" s="122">
        <v>0.9403865409386082</v>
      </c>
      <c r="F551" s="98" t="s">
        <v>2947</v>
      </c>
      <c r="G551" s="98" t="b">
        <v>0</v>
      </c>
      <c r="H551" s="98" t="b">
        <v>0</v>
      </c>
      <c r="I551" s="98" t="b">
        <v>0</v>
      </c>
      <c r="J551" s="98" t="b">
        <v>0</v>
      </c>
      <c r="K551" s="98" t="b">
        <v>0</v>
      </c>
      <c r="L551" s="98" t="b">
        <v>0</v>
      </c>
    </row>
    <row r="552" spans="1:12" ht="15">
      <c r="A552" s="98" t="s">
        <v>3552</v>
      </c>
      <c r="B552" s="98" t="s">
        <v>3909</v>
      </c>
      <c r="C552" s="98">
        <v>2</v>
      </c>
      <c r="D552" s="122">
        <v>0.0026130296514470337</v>
      </c>
      <c r="E552" s="122">
        <v>2.302114376956201</v>
      </c>
      <c r="F552" s="98" t="s">
        <v>2947</v>
      </c>
      <c r="G552" s="98" t="b">
        <v>0</v>
      </c>
      <c r="H552" s="98" t="b">
        <v>0</v>
      </c>
      <c r="I552" s="98" t="b">
        <v>0</v>
      </c>
      <c r="J552" s="98" t="b">
        <v>0</v>
      </c>
      <c r="K552" s="98" t="b">
        <v>0</v>
      </c>
      <c r="L552" s="98" t="b">
        <v>0</v>
      </c>
    </row>
    <row r="553" spans="1:12" ht="15">
      <c r="A553" s="98" t="s">
        <v>3909</v>
      </c>
      <c r="B553" s="98" t="s">
        <v>3910</v>
      </c>
      <c r="C553" s="98">
        <v>2</v>
      </c>
      <c r="D553" s="122">
        <v>0.0026130296514470337</v>
      </c>
      <c r="E553" s="122">
        <v>2.603144372620182</v>
      </c>
      <c r="F553" s="98" t="s">
        <v>2947</v>
      </c>
      <c r="G553" s="98" t="b">
        <v>0</v>
      </c>
      <c r="H553" s="98" t="b">
        <v>0</v>
      </c>
      <c r="I553" s="98" t="b">
        <v>0</v>
      </c>
      <c r="J553" s="98" t="b">
        <v>0</v>
      </c>
      <c r="K553" s="98" t="b">
        <v>0</v>
      </c>
      <c r="L553" s="98" t="b">
        <v>0</v>
      </c>
    </row>
    <row r="554" spans="1:12" ht="15">
      <c r="A554" s="98" t="s">
        <v>3910</v>
      </c>
      <c r="B554" s="98" t="s">
        <v>3601</v>
      </c>
      <c r="C554" s="98">
        <v>2</v>
      </c>
      <c r="D554" s="122">
        <v>0.0026130296514470337</v>
      </c>
      <c r="E554" s="122">
        <v>2.302114376956201</v>
      </c>
      <c r="F554" s="98" t="s">
        <v>2947</v>
      </c>
      <c r="G554" s="98" t="b">
        <v>0</v>
      </c>
      <c r="H554" s="98" t="b">
        <v>0</v>
      </c>
      <c r="I554" s="98" t="b">
        <v>0</v>
      </c>
      <c r="J554" s="98" t="b">
        <v>0</v>
      </c>
      <c r="K554" s="98" t="b">
        <v>0</v>
      </c>
      <c r="L554" s="98" t="b">
        <v>0</v>
      </c>
    </row>
    <row r="555" spans="1:12" ht="15">
      <c r="A555" s="98" t="s">
        <v>3601</v>
      </c>
      <c r="B555" s="98" t="s">
        <v>3689</v>
      </c>
      <c r="C555" s="98">
        <v>2</v>
      </c>
      <c r="D555" s="122">
        <v>0.0026130296514470337</v>
      </c>
      <c r="E555" s="122">
        <v>2.00108438129222</v>
      </c>
      <c r="F555" s="98" t="s">
        <v>2947</v>
      </c>
      <c r="G555" s="98" t="b">
        <v>0</v>
      </c>
      <c r="H555" s="98" t="b">
        <v>0</v>
      </c>
      <c r="I555" s="98" t="b">
        <v>0</v>
      </c>
      <c r="J555" s="98" t="b">
        <v>0</v>
      </c>
      <c r="K555" s="98" t="b">
        <v>0</v>
      </c>
      <c r="L555" s="98" t="b">
        <v>0</v>
      </c>
    </row>
    <row r="556" spans="1:12" ht="15">
      <c r="A556" s="98" t="s">
        <v>3689</v>
      </c>
      <c r="B556" s="98" t="s">
        <v>3911</v>
      </c>
      <c r="C556" s="98">
        <v>2</v>
      </c>
      <c r="D556" s="122">
        <v>0.0026130296514470337</v>
      </c>
      <c r="E556" s="122">
        <v>2.302114376956201</v>
      </c>
      <c r="F556" s="98" t="s">
        <v>2947</v>
      </c>
      <c r="G556" s="98" t="b">
        <v>0</v>
      </c>
      <c r="H556" s="98" t="b">
        <v>0</v>
      </c>
      <c r="I556" s="98" t="b">
        <v>0</v>
      </c>
      <c r="J556" s="98" t="b">
        <v>0</v>
      </c>
      <c r="K556" s="98" t="b">
        <v>0</v>
      </c>
      <c r="L556" s="98" t="b">
        <v>0</v>
      </c>
    </row>
    <row r="557" spans="1:12" ht="15">
      <c r="A557" s="98" t="s">
        <v>3911</v>
      </c>
      <c r="B557" s="98" t="s">
        <v>3067</v>
      </c>
      <c r="C557" s="98">
        <v>2</v>
      </c>
      <c r="D557" s="122">
        <v>0.0026130296514470337</v>
      </c>
      <c r="E557" s="122">
        <v>1.2229331309085762</v>
      </c>
      <c r="F557" s="98" t="s">
        <v>2947</v>
      </c>
      <c r="G557" s="98" t="b">
        <v>0</v>
      </c>
      <c r="H557" s="98" t="b">
        <v>0</v>
      </c>
      <c r="I557" s="98" t="b">
        <v>0</v>
      </c>
      <c r="J557" s="98" t="b">
        <v>0</v>
      </c>
      <c r="K557" s="98" t="b">
        <v>0</v>
      </c>
      <c r="L557" s="98" t="b">
        <v>0</v>
      </c>
    </row>
    <row r="558" spans="1:12" ht="15">
      <c r="A558" s="98" t="s">
        <v>3067</v>
      </c>
      <c r="B558" s="98" t="s">
        <v>3064</v>
      </c>
      <c r="C558" s="98">
        <v>2</v>
      </c>
      <c r="D558" s="122">
        <v>0.0026130296514470337</v>
      </c>
      <c r="E558" s="122">
        <v>-0.15727811080302972</v>
      </c>
      <c r="F558" s="98" t="s">
        <v>2947</v>
      </c>
      <c r="G558" s="98" t="b">
        <v>0</v>
      </c>
      <c r="H558" s="98" t="b">
        <v>0</v>
      </c>
      <c r="I558" s="98" t="b">
        <v>0</v>
      </c>
      <c r="J558" s="98" t="b">
        <v>0</v>
      </c>
      <c r="K558" s="98" t="b">
        <v>0</v>
      </c>
      <c r="L558" s="98" t="b">
        <v>0</v>
      </c>
    </row>
    <row r="559" spans="1:12" ht="15">
      <c r="A559" s="98" t="s">
        <v>3064</v>
      </c>
      <c r="B559" s="98" t="s">
        <v>3578</v>
      </c>
      <c r="C559" s="98">
        <v>2</v>
      </c>
      <c r="D559" s="122">
        <v>0.0026130296514470337</v>
      </c>
      <c r="E559" s="122">
        <v>1.2229331309085762</v>
      </c>
      <c r="F559" s="98" t="s">
        <v>2947</v>
      </c>
      <c r="G559" s="98" t="b">
        <v>0</v>
      </c>
      <c r="H559" s="98" t="b">
        <v>0</v>
      </c>
      <c r="I559" s="98" t="b">
        <v>0</v>
      </c>
      <c r="J559" s="98" t="b">
        <v>0</v>
      </c>
      <c r="K559" s="98" t="b">
        <v>0</v>
      </c>
      <c r="L559" s="98" t="b">
        <v>0</v>
      </c>
    </row>
    <row r="560" spans="1:12" ht="15">
      <c r="A560" s="98" t="s">
        <v>3578</v>
      </c>
      <c r="B560" s="98" t="s">
        <v>3601</v>
      </c>
      <c r="C560" s="98">
        <v>2</v>
      </c>
      <c r="D560" s="122">
        <v>0.0026130296514470337</v>
      </c>
      <c r="E560" s="122">
        <v>2.302114376956201</v>
      </c>
      <c r="F560" s="98" t="s">
        <v>2947</v>
      </c>
      <c r="G560" s="98" t="b">
        <v>0</v>
      </c>
      <c r="H560" s="98" t="b">
        <v>0</v>
      </c>
      <c r="I560" s="98" t="b">
        <v>0</v>
      </c>
      <c r="J560" s="98" t="b">
        <v>0</v>
      </c>
      <c r="K560" s="98" t="b">
        <v>0</v>
      </c>
      <c r="L560" s="98" t="b">
        <v>0</v>
      </c>
    </row>
    <row r="561" spans="1:12" ht="15">
      <c r="A561" s="98" t="s">
        <v>3601</v>
      </c>
      <c r="B561" s="98" t="s">
        <v>3690</v>
      </c>
      <c r="C561" s="98">
        <v>2</v>
      </c>
      <c r="D561" s="122">
        <v>0.0026130296514470337</v>
      </c>
      <c r="E561" s="122">
        <v>2.302114376956201</v>
      </c>
      <c r="F561" s="98" t="s">
        <v>2947</v>
      </c>
      <c r="G561" s="98" t="b">
        <v>0</v>
      </c>
      <c r="H561" s="98" t="b">
        <v>0</v>
      </c>
      <c r="I561" s="98" t="b">
        <v>0</v>
      </c>
      <c r="J561" s="98" t="b">
        <v>0</v>
      </c>
      <c r="K561" s="98" t="b">
        <v>0</v>
      </c>
      <c r="L561" s="98" t="b">
        <v>0</v>
      </c>
    </row>
    <row r="562" spans="1:12" ht="15">
      <c r="A562" s="98" t="s">
        <v>3690</v>
      </c>
      <c r="B562" s="98" t="s">
        <v>3072</v>
      </c>
      <c r="C562" s="98">
        <v>2</v>
      </c>
      <c r="D562" s="122">
        <v>0.0026130296514470337</v>
      </c>
      <c r="E562" s="122">
        <v>1.5239631265725575</v>
      </c>
      <c r="F562" s="98" t="s">
        <v>2947</v>
      </c>
      <c r="G562" s="98" t="b">
        <v>0</v>
      </c>
      <c r="H562" s="98" t="b">
        <v>0</v>
      </c>
      <c r="I562" s="98" t="b">
        <v>0</v>
      </c>
      <c r="J562" s="98" t="b">
        <v>0</v>
      </c>
      <c r="K562" s="98" t="b">
        <v>0</v>
      </c>
      <c r="L562" s="98" t="b">
        <v>0</v>
      </c>
    </row>
    <row r="563" spans="1:12" ht="15">
      <c r="A563" s="98" t="s">
        <v>3072</v>
      </c>
      <c r="B563" s="98" t="s">
        <v>3912</v>
      </c>
      <c r="C563" s="98">
        <v>2</v>
      </c>
      <c r="D563" s="122">
        <v>0.0026130296514470337</v>
      </c>
      <c r="E563" s="122">
        <v>1.5239631265725575</v>
      </c>
      <c r="F563" s="98" t="s">
        <v>2947</v>
      </c>
      <c r="G563" s="98" t="b">
        <v>0</v>
      </c>
      <c r="H563" s="98" t="b">
        <v>0</v>
      </c>
      <c r="I563" s="98" t="b">
        <v>0</v>
      </c>
      <c r="J563" s="98" t="b">
        <v>0</v>
      </c>
      <c r="K563" s="98" t="b">
        <v>0</v>
      </c>
      <c r="L563" s="98" t="b">
        <v>0</v>
      </c>
    </row>
    <row r="564" spans="1:12" ht="15">
      <c r="A564" s="98" t="s">
        <v>3912</v>
      </c>
      <c r="B564" s="98" t="s">
        <v>3913</v>
      </c>
      <c r="C564" s="98">
        <v>2</v>
      </c>
      <c r="D564" s="122">
        <v>0.0026130296514470337</v>
      </c>
      <c r="E564" s="122">
        <v>2.603144372620182</v>
      </c>
      <c r="F564" s="98" t="s">
        <v>2947</v>
      </c>
      <c r="G564" s="98" t="b">
        <v>0</v>
      </c>
      <c r="H564" s="98" t="b">
        <v>0</v>
      </c>
      <c r="I564" s="98" t="b">
        <v>0</v>
      </c>
      <c r="J564" s="98" t="b">
        <v>0</v>
      </c>
      <c r="K564" s="98" t="b">
        <v>0</v>
      </c>
      <c r="L564" s="98" t="b">
        <v>0</v>
      </c>
    </row>
    <row r="565" spans="1:12" ht="15">
      <c r="A565" s="98" t="s">
        <v>3913</v>
      </c>
      <c r="B565" s="98" t="s">
        <v>3914</v>
      </c>
      <c r="C565" s="98">
        <v>2</v>
      </c>
      <c r="D565" s="122">
        <v>0.0026130296514470337</v>
      </c>
      <c r="E565" s="122">
        <v>2.603144372620182</v>
      </c>
      <c r="F565" s="98" t="s">
        <v>2947</v>
      </c>
      <c r="G565" s="98" t="b">
        <v>0</v>
      </c>
      <c r="H565" s="98" t="b">
        <v>0</v>
      </c>
      <c r="I565" s="98" t="b">
        <v>0</v>
      </c>
      <c r="J565" s="98" t="b">
        <v>0</v>
      </c>
      <c r="K565" s="98" t="b">
        <v>0</v>
      </c>
      <c r="L565" s="98" t="b">
        <v>0</v>
      </c>
    </row>
    <row r="566" spans="1:12" ht="15">
      <c r="A566" s="98" t="s">
        <v>3075</v>
      </c>
      <c r="B566" s="98" t="s">
        <v>3038</v>
      </c>
      <c r="C566" s="98">
        <v>6</v>
      </c>
      <c r="D566" s="122">
        <v>0.015229478017873912</v>
      </c>
      <c r="E566" s="122">
        <v>1.1681223293844059</v>
      </c>
      <c r="F566" s="98" t="s">
        <v>2948</v>
      </c>
      <c r="G566" s="98" t="b">
        <v>0</v>
      </c>
      <c r="H566" s="98" t="b">
        <v>0</v>
      </c>
      <c r="I566" s="98" t="b">
        <v>0</v>
      </c>
      <c r="J566" s="98" t="b">
        <v>0</v>
      </c>
      <c r="K566" s="98" t="b">
        <v>0</v>
      </c>
      <c r="L566" s="98" t="b">
        <v>0</v>
      </c>
    </row>
    <row r="567" spans="1:12" ht="15">
      <c r="A567" s="98" t="s">
        <v>3078</v>
      </c>
      <c r="B567" s="98" t="s">
        <v>3038</v>
      </c>
      <c r="C567" s="98">
        <v>5</v>
      </c>
      <c r="D567" s="122">
        <v>0.014613106585630154</v>
      </c>
      <c r="E567" s="122">
        <v>1.2350691190150191</v>
      </c>
      <c r="F567" s="98" t="s">
        <v>2948</v>
      </c>
      <c r="G567" s="98" t="b">
        <v>0</v>
      </c>
      <c r="H567" s="98" t="b">
        <v>0</v>
      </c>
      <c r="I567" s="98" t="b">
        <v>0</v>
      </c>
      <c r="J567" s="98" t="b">
        <v>0</v>
      </c>
      <c r="K567" s="98" t="b">
        <v>0</v>
      </c>
      <c r="L567" s="98" t="b">
        <v>0</v>
      </c>
    </row>
    <row r="568" spans="1:12" ht="15">
      <c r="A568" s="98" t="s">
        <v>3080</v>
      </c>
      <c r="B568" s="98" t="s">
        <v>3081</v>
      </c>
      <c r="C568" s="98">
        <v>4</v>
      </c>
      <c r="D568" s="122">
        <v>0.013572233093903277</v>
      </c>
      <c r="E568" s="122">
        <v>1.6744018128452818</v>
      </c>
      <c r="F568" s="98" t="s">
        <v>2948</v>
      </c>
      <c r="G568" s="98" t="b">
        <v>0</v>
      </c>
      <c r="H568" s="98" t="b">
        <v>0</v>
      </c>
      <c r="I568" s="98" t="b">
        <v>0</v>
      </c>
      <c r="J568" s="98" t="b">
        <v>0</v>
      </c>
      <c r="K568" s="98" t="b">
        <v>0</v>
      </c>
      <c r="L568" s="98" t="b">
        <v>0</v>
      </c>
    </row>
    <row r="569" spans="1:12" ht="15">
      <c r="A569" s="98" t="s">
        <v>3081</v>
      </c>
      <c r="B569" s="98" t="s">
        <v>3674</v>
      </c>
      <c r="C569" s="98">
        <v>4</v>
      </c>
      <c r="D569" s="122">
        <v>0.013572233093903277</v>
      </c>
      <c r="E569" s="122">
        <v>1.6744018128452818</v>
      </c>
      <c r="F569" s="98" t="s">
        <v>2948</v>
      </c>
      <c r="G569" s="98" t="b">
        <v>0</v>
      </c>
      <c r="H569" s="98" t="b">
        <v>0</v>
      </c>
      <c r="I569" s="98" t="b">
        <v>0</v>
      </c>
      <c r="J569" s="98" t="b">
        <v>0</v>
      </c>
      <c r="K569" s="98" t="b">
        <v>0</v>
      </c>
      <c r="L569" s="98" t="b">
        <v>0</v>
      </c>
    </row>
    <row r="570" spans="1:12" ht="15">
      <c r="A570" s="98" t="s">
        <v>3674</v>
      </c>
      <c r="B570" s="98" t="s">
        <v>3074</v>
      </c>
      <c r="C570" s="98">
        <v>4</v>
      </c>
      <c r="D570" s="122">
        <v>0.013572233093903277</v>
      </c>
      <c r="E570" s="122">
        <v>1.3733718171813005</v>
      </c>
      <c r="F570" s="98" t="s">
        <v>2948</v>
      </c>
      <c r="G570" s="98" t="b">
        <v>0</v>
      </c>
      <c r="H570" s="98" t="b">
        <v>0</v>
      </c>
      <c r="I570" s="98" t="b">
        <v>0</v>
      </c>
      <c r="J570" s="98" t="b">
        <v>0</v>
      </c>
      <c r="K570" s="98" t="b">
        <v>0</v>
      </c>
      <c r="L570" s="98" t="b">
        <v>0</v>
      </c>
    </row>
    <row r="571" spans="1:12" ht="15">
      <c r="A571" s="98" t="s">
        <v>3074</v>
      </c>
      <c r="B571" s="98" t="s">
        <v>3532</v>
      </c>
      <c r="C571" s="98">
        <v>4</v>
      </c>
      <c r="D571" s="122">
        <v>0.013572233093903277</v>
      </c>
      <c r="E571" s="122">
        <v>1.3733718171813005</v>
      </c>
      <c r="F571" s="98" t="s">
        <v>2948</v>
      </c>
      <c r="G571" s="98" t="b">
        <v>0</v>
      </c>
      <c r="H571" s="98" t="b">
        <v>0</v>
      </c>
      <c r="I571" s="98" t="b">
        <v>0</v>
      </c>
      <c r="J571" s="98" t="b">
        <v>0</v>
      </c>
      <c r="K571" s="98" t="b">
        <v>0</v>
      </c>
      <c r="L571" s="98" t="b">
        <v>0</v>
      </c>
    </row>
    <row r="572" spans="1:12" ht="15">
      <c r="A572" s="98" t="s">
        <v>3532</v>
      </c>
      <c r="B572" s="98" t="s">
        <v>351</v>
      </c>
      <c r="C572" s="98">
        <v>4</v>
      </c>
      <c r="D572" s="122">
        <v>0.013572233093903277</v>
      </c>
      <c r="E572" s="122">
        <v>1.6744018128452818</v>
      </c>
      <c r="F572" s="98" t="s">
        <v>2948</v>
      </c>
      <c r="G572" s="98" t="b">
        <v>0</v>
      </c>
      <c r="H572" s="98" t="b">
        <v>0</v>
      </c>
      <c r="I572" s="98" t="b">
        <v>0</v>
      </c>
      <c r="J572" s="98" t="b">
        <v>0</v>
      </c>
      <c r="K572" s="98" t="b">
        <v>0</v>
      </c>
      <c r="L572" s="98" t="b">
        <v>0</v>
      </c>
    </row>
    <row r="573" spans="1:12" ht="15">
      <c r="A573" s="98" t="s">
        <v>351</v>
      </c>
      <c r="B573" s="98" t="s">
        <v>3600</v>
      </c>
      <c r="C573" s="98">
        <v>4</v>
      </c>
      <c r="D573" s="122">
        <v>0.013572233093903277</v>
      </c>
      <c r="E573" s="122">
        <v>1.5774917998372253</v>
      </c>
      <c r="F573" s="98" t="s">
        <v>2948</v>
      </c>
      <c r="G573" s="98" t="b">
        <v>0</v>
      </c>
      <c r="H573" s="98" t="b">
        <v>0</v>
      </c>
      <c r="I573" s="98" t="b">
        <v>0</v>
      </c>
      <c r="J573" s="98" t="b">
        <v>0</v>
      </c>
      <c r="K573" s="98" t="b">
        <v>0</v>
      </c>
      <c r="L573" s="98" t="b">
        <v>0</v>
      </c>
    </row>
    <row r="574" spans="1:12" ht="15">
      <c r="A574" s="98" t="s">
        <v>3600</v>
      </c>
      <c r="B574" s="98" t="s">
        <v>3675</v>
      </c>
      <c r="C574" s="98">
        <v>4</v>
      </c>
      <c r="D574" s="122">
        <v>0.013572233093903277</v>
      </c>
      <c r="E574" s="122">
        <v>1.6744018128452818</v>
      </c>
      <c r="F574" s="98" t="s">
        <v>2948</v>
      </c>
      <c r="G574" s="98" t="b">
        <v>0</v>
      </c>
      <c r="H574" s="98" t="b">
        <v>0</v>
      </c>
      <c r="I574" s="98" t="b">
        <v>0</v>
      </c>
      <c r="J574" s="98" t="b">
        <v>0</v>
      </c>
      <c r="K574" s="98" t="b">
        <v>0</v>
      </c>
      <c r="L574" s="98" t="b">
        <v>0</v>
      </c>
    </row>
    <row r="575" spans="1:12" ht="15">
      <c r="A575" s="98" t="s">
        <v>3675</v>
      </c>
      <c r="B575" s="98" t="s">
        <v>3629</v>
      </c>
      <c r="C575" s="98">
        <v>4</v>
      </c>
      <c r="D575" s="122">
        <v>0.013572233093903277</v>
      </c>
      <c r="E575" s="122">
        <v>1.6744018128452818</v>
      </c>
      <c r="F575" s="98" t="s">
        <v>2948</v>
      </c>
      <c r="G575" s="98" t="b">
        <v>0</v>
      </c>
      <c r="H575" s="98" t="b">
        <v>0</v>
      </c>
      <c r="I575" s="98" t="b">
        <v>0</v>
      </c>
      <c r="J575" s="98" t="b">
        <v>0</v>
      </c>
      <c r="K575" s="98" t="b">
        <v>0</v>
      </c>
      <c r="L575" s="98" t="b">
        <v>0</v>
      </c>
    </row>
    <row r="576" spans="1:12" ht="15">
      <c r="A576" s="98" t="s">
        <v>3629</v>
      </c>
      <c r="B576" s="98" t="s">
        <v>3676</v>
      </c>
      <c r="C576" s="98">
        <v>4</v>
      </c>
      <c r="D576" s="122">
        <v>0.013572233093903277</v>
      </c>
      <c r="E576" s="122">
        <v>1.6744018128452818</v>
      </c>
      <c r="F576" s="98" t="s">
        <v>2948</v>
      </c>
      <c r="G576" s="98" t="b">
        <v>0</v>
      </c>
      <c r="H576" s="98" t="b">
        <v>0</v>
      </c>
      <c r="I576" s="98" t="b">
        <v>0</v>
      </c>
      <c r="J576" s="98" t="b">
        <v>0</v>
      </c>
      <c r="K576" s="98" t="b">
        <v>0</v>
      </c>
      <c r="L576" s="98" t="b">
        <v>0</v>
      </c>
    </row>
    <row r="577" spans="1:12" ht="15">
      <c r="A577" s="98" t="s">
        <v>3676</v>
      </c>
      <c r="B577" s="98" t="s">
        <v>3677</v>
      </c>
      <c r="C577" s="98">
        <v>4</v>
      </c>
      <c r="D577" s="122">
        <v>0.013572233093903277</v>
      </c>
      <c r="E577" s="122">
        <v>1.6744018128452818</v>
      </c>
      <c r="F577" s="98" t="s">
        <v>2948</v>
      </c>
      <c r="G577" s="98" t="b">
        <v>0</v>
      </c>
      <c r="H577" s="98" t="b">
        <v>0</v>
      </c>
      <c r="I577" s="98" t="b">
        <v>0</v>
      </c>
      <c r="J577" s="98" t="b">
        <v>0</v>
      </c>
      <c r="K577" s="98" t="b">
        <v>0</v>
      </c>
      <c r="L577" s="98" t="b">
        <v>0</v>
      </c>
    </row>
    <row r="578" spans="1:12" ht="15">
      <c r="A578" s="98" t="s">
        <v>3677</v>
      </c>
      <c r="B578" s="98" t="s">
        <v>3630</v>
      </c>
      <c r="C578" s="98">
        <v>4</v>
      </c>
      <c r="D578" s="122">
        <v>0.013572233093903277</v>
      </c>
      <c r="E578" s="122">
        <v>1.6744018128452818</v>
      </c>
      <c r="F578" s="98" t="s">
        <v>2948</v>
      </c>
      <c r="G578" s="98" t="b">
        <v>0</v>
      </c>
      <c r="H578" s="98" t="b">
        <v>0</v>
      </c>
      <c r="I578" s="98" t="b">
        <v>0</v>
      </c>
      <c r="J578" s="98" t="b">
        <v>0</v>
      </c>
      <c r="K578" s="98" t="b">
        <v>0</v>
      </c>
      <c r="L578" s="98" t="b">
        <v>0</v>
      </c>
    </row>
    <row r="579" spans="1:12" ht="15">
      <c r="A579" s="98" t="s">
        <v>3630</v>
      </c>
      <c r="B579" s="98" t="s">
        <v>3079</v>
      </c>
      <c r="C579" s="98">
        <v>4</v>
      </c>
      <c r="D579" s="122">
        <v>0.013572233093903277</v>
      </c>
      <c r="E579" s="122">
        <v>1.5774917998372253</v>
      </c>
      <c r="F579" s="98" t="s">
        <v>2948</v>
      </c>
      <c r="G579" s="98" t="b">
        <v>0</v>
      </c>
      <c r="H579" s="98" t="b">
        <v>0</v>
      </c>
      <c r="I579" s="98" t="b">
        <v>0</v>
      </c>
      <c r="J579" s="98" t="b">
        <v>0</v>
      </c>
      <c r="K579" s="98" t="b">
        <v>0</v>
      </c>
      <c r="L579" s="98" t="b">
        <v>0</v>
      </c>
    </row>
    <row r="580" spans="1:12" ht="15">
      <c r="A580" s="98" t="s">
        <v>3079</v>
      </c>
      <c r="B580" s="98" t="s">
        <v>3678</v>
      </c>
      <c r="C580" s="98">
        <v>4</v>
      </c>
      <c r="D580" s="122">
        <v>0.013572233093903277</v>
      </c>
      <c r="E580" s="122">
        <v>1.5774917998372253</v>
      </c>
      <c r="F580" s="98" t="s">
        <v>2948</v>
      </c>
      <c r="G580" s="98" t="b">
        <v>0</v>
      </c>
      <c r="H580" s="98" t="b">
        <v>0</v>
      </c>
      <c r="I580" s="98" t="b">
        <v>0</v>
      </c>
      <c r="J580" s="98" t="b">
        <v>0</v>
      </c>
      <c r="K580" s="98" t="b">
        <v>0</v>
      </c>
      <c r="L580" s="98" t="b">
        <v>0</v>
      </c>
    </row>
    <row r="581" spans="1:12" ht="15">
      <c r="A581" s="98" t="s">
        <v>3678</v>
      </c>
      <c r="B581" s="98" t="s">
        <v>3679</v>
      </c>
      <c r="C581" s="98">
        <v>4</v>
      </c>
      <c r="D581" s="122">
        <v>0.013572233093903277</v>
      </c>
      <c r="E581" s="122">
        <v>1.6744018128452818</v>
      </c>
      <c r="F581" s="98" t="s">
        <v>2948</v>
      </c>
      <c r="G581" s="98" t="b">
        <v>0</v>
      </c>
      <c r="H581" s="98" t="b">
        <v>0</v>
      </c>
      <c r="I581" s="98" t="b">
        <v>0</v>
      </c>
      <c r="J581" s="98" t="b">
        <v>0</v>
      </c>
      <c r="K581" s="98" t="b">
        <v>0</v>
      </c>
      <c r="L581" s="98" t="b">
        <v>0</v>
      </c>
    </row>
    <row r="582" spans="1:12" ht="15">
      <c r="A582" s="98" t="s">
        <v>3679</v>
      </c>
      <c r="B582" s="98" t="s">
        <v>3680</v>
      </c>
      <c r="C582" s="98">
        <v>4</v>
      </c>
      <c r="D582" s="122">
        <v>0.013572233093903277</v>
      </c>
      <c r="E582" s="122">
        <v>1.6744018128452818</v>
      </c>
      <c r="F582" s="98" t="s">
        <v>2948</v>
      </c>
      <c r="G582" s="98" t="b">
        <v>0</v>
      </c>
      <c r="H582" s="98" t="b">
        <v>0</v>
      </c>
      <c r="I582" s="98" t="b">
        <v>0</v>
      </c>
      <c r="J582" s="98" t="b">
        <v>0</v>
      </c>
      <c r="K582" s="98" t="b">
        <v>0</v>
      </c>
      <c r="L582" s="98" t="b">
        <v>0</v>
      </c>
    </row>
    <row r="583" spans="1:12" ht="15">
      <c r="A583" s="98" t="s">
        <v>3680</v>
      </c>
      <c r="B583" s="98" t="s">
        <v>3074</v>
      </c>
      <c r="C583" s="98">
        <v>4</v>
      </c>
      <c r="D583" s="122">
        <v>0.013572233093903277</v>
      </c>
      <c r="E583" s="122">
        <v>1.3733718171813005</v>
      </c>
      <c r="F583" s="98" t="s">
        <v>2948</v>
      </c>
      <c r="G583" s="98" t="b">
        <v>0</v>
      </c>
      <c r="H583" s="98" t="b">
        <v>0</v>
      </c>
      <c r="I583" s="98" t="b">
        <v>0</v>
      </c>
      <c r="J583" s="98" t="b">
        <v>0</v>
      </c>
      <c r="K583" s="98" t="b">
        <v>0</v>
      </c>
      <c r="L583" s="98" t="b">
        <v>0</v>
      </c>
    </row>
    <row r="584" spans="1:12" ht="15">
      <c r="A584" s="98" t="s">
        <v>3074</v>
      </c>
      <c r="B584" s="98" t="s">
        <v>3631</v>
      </c>
      <c r="C584" s="98">
        <v>4</v>
      </c>
      <c r="D584" s="122">
        <v>0.013572233093903277</v>
      </c>
      <c r="E584" s="122">
        <v>1.3733718171813005</v>
      </c>
      <c r="F584" s="98" t="s">
        <v>2948</v>
      </c>
      <c r="G584" s="98" t="b">
        <v>0</v>
      </c>
      <c r="H584" s="98" t="b">
        <v>0</v>
      </c>
      <c r="I584" s="98" t="b">
        <v>0</v>
      </c>
      <c r="J584" s="98" t="b">
        <v>0</v>
      </c>
      <c r="K584" s="98" t="b">
        <v>0</v>
      </c>
      <c r="L584" s="98" t="b">
        <v>0</v>
      </c>
    </row>
    <row r="585" spans="1:12" ht="15">
      <c r="A585" s="98" t="s">
        <v>3631</v>
      </c>
      <c r="B585" s="98" t="s">
        <v>3077</v>
      </c>
      <c r="C585" s="98">
        <v>4</v>
      </c>
      <c r="D585" s="122">
        <v>0.013572233093903277</v>
      </c>
      <c r="E585" s="122">
        <v>1.4983105537896004</v>
      </c>
      <c r="F585" s="98" t="s">
        <v>2948</v>
      </c>
      <c r="G585" s="98" t="b">
        <v>0</v>
      </c>
      <c r="H585" s="98" t="b">
        <v>0</v>
      </c>
      <c r="I585" s="98" t="b">
        <v>0</v>
      </c>
      <c r="J585" s="98" t="b">
        <v>0</v>
      </c>
      <c r="K585" s="98" t="b">
        <v>0</v>
      </c>
      <c r="L585" s="98" t="b">
        <v>0</v>
      </c>
    </row>
    <row r="586" spans="1:12" ht="15">
      <c r="A586" s="98" t="s">
        <v>3077</v>
      </c>
      <c r="B586" s="98" t="s">
        <v>3548</v>
      </c>
      <c r="C586" s="98">
        <v>4</v>
      </c>
      <c r="D586" s="122">
        <v>0.013572233093903277</v>
      </c>
      <c r="E586" s="122">
        <v>1.4983105537896004</v>
      </c>
      <c r="F586" s="98" t="s">
        <v>2948</v>
      </c>
      <c r="G586" s="98" t="b">
        <v>0</v>
      </c>
      <c r="H586" s="98" t="b">
        <v>0</v>
      </c>
      <c r="I586" s="98" t="b">
        <v>0</v>
      </c>
      <c r="J586" s="98" t="b">
        <v>0</v>
      </c>
      <c r="K586" s="98" t="b">
        <v>0</v>
      </c>
      <c r="L586" s="98" t="b">
        <v>0</v>
      </c>
    </row>
    <row r="587" spans="1:12" ht="15">
      <c r="A587" s="98" t="s">
        <v>3548</v>
      </c>
      <c r="B587" s="98" t="s">
        <v>3681</v>
      </c>
      <c r="C587" s="98">
        <v>4</v>
      </c>
      <c r="D587" s="122">
        <v>0.013572233093903277</v>
      </c>
      <c r="E587" s="122">
        <v>1.6744018128452818</v>
      </c>
      <c r="F587" s="98" t="s">
        <v>2948</v>
      </c>
      <c r="G587" s="98" t="b">
        <v>0</v>
      </c>
      <c r="H587" s="98" t="b">
        <v>0</v>
      </c>
      <c r="I587" s="98" t="b">
        <v>0</v>
      </c>
      <c r="J587" s="98" t="b">
        <v>0</v>
      </c>
      <c r="K587" s="98" t="b">
        <v>0</v>
      </c>
      <c r="L587" s="98" t="b">
        <v>0</v>
      </c>
    </row>
    <row r="588" spans="1:12" ht="15">
      <c r="A588" s="98" t="s">
        <v>3681</v>
      </c>
      <c r="B588" s="98" t="s">
        <v>3682</v>
      </c>
      <c r="C588" s="98">
        <v>4</v>
      </c>
      <c r="D588" s="122">
        <v>0.013572233093903277</v>
      </c>
      <c r="E588" s="122">
        <v>1.6744018128452818</v>
      </c>
      <c r="F588" s="98" t="s">
        <v>2948</v>
      </c>
      <c r="G588" s="98" t="b">
        <v>0</v>
      </c>
      <c r="H588" s="98" t="b">
        <v>0</v>
      </c>
      <c r="I588" s="98" t="b">
        <v>0</v>
      </c>
      <c r="J588" s="98" t="b">
        <v>0</v>
      </c>
      <c r="K588" s="98" t="b">
        <v>0</v>
      </c>
      <c r="L588" s="98" t="b">
        <v>0</v>
      </c>
    </row>
    <row r="589" spans="1:12" ht="15">
      <c r="A589" s="98" t="s">
        <v>3682</v>
      </c>
      <c r="B589" s="98" t="s">
        <v>3075</v>
      </c>
      <c r="C589" s="98">
        <v>4</v>
      </c>
      <c r="D589" s="122">
        <v>0.013572233093903277</v>
      </c>
      <c r="E589" s="122">
        <v>1.4313637641589874</v>
      </c>
      <c r="F589" s="98" t="s">
        <v>2948</v>
      </c>
      <c r="G589" s="98" t="b">
        <v>0</v>
      </c>
      <c r="H589" s="98" t="b">
        <v>0</v>
      </c>
      <c r="I589" s="98" t="b">
        <v>0</v>
      </c>
      <c r="J589" s="98" t="b">
        <v>0</v>
      </c>
      <c r="K589" s="98" t="b">
        <v>0</v>
      </c>
      <c r="L589" s="98" t="b">
        <v>0</v>
      </c>
    </row>
    <row r="590" spans="1:12" ht="15">
      <c r="A590" s="98" t="s">
        <v>3038</v>
      </c>
      <c r="B590" s="98" t="s">
        <v>3116</v>
      </c>
      <c r="C590" s="98">
        <v>4</v>
      </c>
      <c r="D590" s="122">
        <v>0.013572233093903277</v>
      </c>
      <c r="E590" s="122">
        <v>1.3222192947339193</v>
      </c>
      <c r="F590" s="98" t="s">
        <v>2948</v>
      </c>
      <c r="G590" s="98" t="b">
        <v>0</v>
      </c>
      <c r="H590" s="98" t="b">
        <v>0</v>
      </c>
      <c r="I590" s="98" t="b">
        <v>0</v>
      </c>
      <c r="J590" s="98" t="b">
        <v>0</v>
      </c>
      <c r="K590" s="98" t="b">
        <v>0</v>
      </c>
      <c r="L590" s="98" t="b">
        <v>0</v>
      </c>
    </row>
    <row r="591" spans="1:12" ht="15">
      <c r="A591" s="98" t="s">
        <v>3116</v>
      </c>
      <c r="B591" s="98" t="s">
        <v>3683</v>
      </c>
      <c r="C591" s="98">
        <v>4</v>
      </c>
      <c r="D591" s="122">
        <v>0.013572233093903277</v>
      </c>
      <c r="E591" s="122">
        <v>1.6744018128452818</v>
      </c>
      <c r="F591" s="98" t="s">
        <v>2948</v>
      </c>
      <c r="G591" s="98" t="b">
        <v>0</v>
      </c>
      <c r="H591" s="98" t="b">
        <v>0</v>
      </c>
      <c r="I591" s="98" t="b">
        <v>0</v>
      </c>
      <c r="J591" s="98" t="b">
        <v>0</v>
      </c>
      <c r="K591" s="98" t="b">
        <v>0</v>
      </c>
      <c r="L591" s="98" t="b">
        <v>0</v>
      </c>
    </row>
    <row r="592" spans="1:12" ht="15">
      <c r="A592" s="98" t="s">
        <v>3683</v>
      </c>
      <c r="B592" s="98" t="s">
        <v>3684</v>
      </c>
      <c r="C592" s="98">
        <v>4</v>
      </c>
      <c r="D592" s="122">
        <v>0.013572233093903277</v>
      </c>
      <c r="E592" s="122">
        <v>1.6744018128452818</v>
      </c>
      <c r="F592" s="98" t="s">
        <v>2948</v>
      </c>
      <c r="G592" s="98" t="b">
        <v>0</v>
      </c>
      <c r="H592" s="98" t="b">
        <v>0</v>
      </c>
      <c r="I592" s="98" t="b">
        <v>0</v>
      </c>
      <c r="J592" s="98" t="b">
        <v>0</v>
      </c>
      <c r="K592" s="98" t="b">
        <v>0</v>
      </c>
      <c r="L592" s="98" t="b">
        <v>0</v>
      </c>
    </row>
    <row r="593" spans="1:12" ht="15">
      <c r="A593" s="98" t="s">
        <v>3684</v>
      </c>
      <c r="B593" s="98" t="s">
        <v>3587</v>
      </c>
      <c r="C593" s="98">
        <v>4</v>
      </c>
      <c r="D593" s="122">
        <v>0.013572233093903277</v>
      </c>
      <c r="E593" s="122">
        <v>1.6744018128452818</v>
      </c>
      <c r="F593" s="98" t="s">
        <v>2948</v>
      </c>
      <c r="G593" s="98" t="b">
        <v>0</v>
      </c>
      <c r="H593" s="98" t="b">
        <v>0</v>
      </c>
      <c r="I593" s="98" t="b">
        <v>0</v>
      </c>
      <c r="J593" s="98" t="b">
        <v>0</v>
      </c>
      <c r="K593" s="98" t="b">
        <v>0</v>
      </c>
      <c r="L593" s="98" t="b">
        <v>0</v>
      </c>
    </row>
    <row r="594" spans="1:12" ht="15">
      <c r="A594" s="98" t="s">
        <v>3587</v>
      </c>
      <c r="B594" s="98" t="s">
        <v>3685</v>
      </c>
      <c r="C594" s="98">
        <v>4</v>
      </c>
      <c r="D594" s="122">
        <v>0.013572233093903277</v>
      </c>
      <c r="E594" s="122">
        <v>1.6744018128452818</v>
      </c>
      <c r="F594" s="98" t="s">
        <v>2948</v>
      </c>
      <c r="G594" s="98" t="b">
        <v>0</v>
      </c>
      <c r="H594" s="98" t="b">
        <v>0</v>
      </c>
      <c r="I594" s="98" t="b">
        <v>0</v>
      </c>
      <c r="J594" s="98" t="b">
        <v>0</v>
      </c>
      <c r="K594" s="98" t="b">
        <v>0</v>
      </c>
      <c r="L594" s="98" t="b">
        <v>0</v>
      </c>
    </row>
    <row r="595" spans="1:12" ht="15">
      <c r="A595" s="98" t="s">
        <v>3038</v>
      </c>
      <c r="B595" s="98" t="s">
        <v>3738</v>
      </c>
      <c r="C595" s="98">
        <v>3</v>
      </c>
      <c r="D595" s="122">
        <v>0.011998670984626002</v>
      </c>
      <c r="E595" s="122">
        <v>1.3222192947339193</v>
      </c>
      <c r="F595" s="98" t="s">
        <v>2948</v>
      </c>
      <c r="G595" s="98" t="b">
        <v>0</v>
      </c>
      <c r="H595" s="98" t="b">
        <v>0</v>
      </c>
      <c r="I595" s="98" t="b">
        <v>0</v>
      </c>
      <c r="J595" s="98" t="b">
        <v>0</v>
      </c>
      <c r="K595" s="98" t="b">
        <v>0</v>
      </c>
      <c r="L595" s="98" t="b">
        <v>0</v>
      </c>
    </row>
    <row r="596" spans="1:12" ht="15">
      <c r="A596" s="98" t="s">
        <v>3738</v>
      </c>
      <c r="B596" s="98" t="s">
        <v>3137</v>
      </c>
      <c r="C596" s="98">
        <v>3</v>
      </c>
      <c r="D596" s="122">
        <v>0.011998670984626002</v>
      </c>
      <c r="E596" s="122">
        <v>1.7993405494535817</v>
      </c>
      <c r="F596" s="98" t="s">
        <v>2948</v>
      </c>
      <c r="G596" s="98" t="b">
        <v>0</v>
      </c>
      <c r="H596" s="98" t="b">
        <v>0</v>
      </c>
      <c r="I596" s="98" t="b">
        <v>0</v>
      </c>
      <c r="J596" s="98" t="b">
        <v>0</v>
      </c>
      <c r="K596" s="98" t="b">
        <v>0</v>
      </c>
      <c r="L596" s="98" t="b">
        <v>0</v>
      </c>
    </row>
    <row r="597" spans="1:12" ht="15">
      <c r="A597" s="98" t="s">
        <v>3137</v>
      </c>
      <c r="B597" s="98" t="s">
        <v>3739</v>
      </c>
      <c r="C597" s="98">
        <v>3</v>
      </c>
      <c r="D597" s="122">
        <v>0.011998670984626002</v>
      </c>
      <c r="E597" s="122">
        <v>1.7993405494535817</v>
      </c>
      <c r="F597" s="98" t="s">
        <v>2948</v>
      </c>
      <c r="G597" s="98" t="b">
        <v>0</v>
      </c>
      <c r="H597" s="98" t="b">
        <v>0</v>
      </c>
      <c r="I597" s="98" t="b">
        <v>0</v>
      </c>
      <c r="J597" s="98" t="b">
        <v>0</v>
      </c>
      <c r="K597" s="98" t="b">
        <v>0</v>
      </c>
      <c r="L597" s="98" t="b">
        <v>0</v>
      </c>
    </row>
    <row r="598" spans="1:12" ht="15">
      <c r="A598" s="98" t="s">
        <v>3739</v>
      </c>
      <c r="B598" s="98" t="s">
        <v>3740</v>
      </c>
      <c r="C598" s="98">
        <v>3</v>
      </c>
      <c r="D598" s="122">
        <v>0.011998670984626002</v>
      </c>
      <c r="E598" s="122">
        <v>1.7993405494535817</v>
      </c>
      <c r="F598" s="98" t="s">
        <v>2948</v>
      </c>
      <c r="G598" s="98" t="b">
        <v>0</v>
      </c>
      <c r="H598" s="98" t="b">
        <v>0</v>
      </c>
      <c r="I598" s="98" t="b">
        <v>0</v>
      </c>
      <c r="J598" s="98" t="b">
        <v>0</v>
      </c>
      <c r="K598" s="98" t="b">
        <v>0</v>
      </c>
      <c r="L598" s="98" t="b">
        <v>0</v>
      </c>
    </row>
    <row r="599" spans="1:12" ht="15">
      <c r="A599" s="98" t="s">
        <v>337</v>
      </c>
      <c r="B599" s="98" t="s">
        <v>386</v>
      </c>
      <c r="C599" s="98">
        <v>2</v>
      </c>
      <c r="D599" s="122">
        <v>0.009708737864077669</v>
      </c>
      <c r="E599" s="122">
        <v>1.975431808509263</v>
      </c>
      <c r="F599" s="98" t="s">
        <v>2948</v>
      </c>
      <c r="G599" s="98" t="b">
        <v>0</v>
      </c>
      <c r="H599" s="98" t="b">
        <v>0</v>
      </c>
      <c r="I599" s="98" t="b">
        <v>0</v>
      </c>
      <c r="J599" s="98" t="b">
        <v>0</v>
      </c>
      <c r="K599" s="98" t="b">
        <v>0</v>
      </c>
      <c r="L599" s="98" t="b">
        <v>0</v>
      </c>
    </row>
    <row r="600" spans="1:12" ht="15">
      <c r="A600" s="98" t="s">
        <v>386</v>
      </c>
      <c r="B600" s="98" t="s">
        <v>385</v>
      </c>
      <c r="C600" s="98">
        <v>2</v>
      </c>
      <c r="D600" s="122">
        <v>0.009708737864077669</v>
      </c>
      <c r="E600" s="122">
        <v>1.975431808509263</v>
      </c>
      <c r="F600" s="98" t="s">
        <v>2948</v>
      </c>
      <c r="G600" s="98" t="b">
        <v>0</v>
      </c>
      <c r="H600" s="98" t="b">
        <v>0</v>
      </c>
      <c r="I600" s="98" t="b">
        <v>0</v>
      </c>
      <c r="J600" s="98" t="b">
        <v>0</v>
      </c>
      <c r="K600" s="98" t="b">
        <v>0</v>
      </c>
      <c r="L600" s="98" t="b">
        <v>0</v>
      </c>
    </row>
    <row r="601" spans="1:12" ht="15">
      <c r="A601" s="98" t="s">
        <v>3086</v>
      </c>
      <c r="B601" s="98" t="s">
        <v>3087</v>
      </c>
      <c r="C601" s="98">
        <v>12</v>
      </c>
      <c r="D601" s="122">
        <v>0.011602909671545597</v>
      </c>
      <c r="E601" s="122">
        <v>1.708987125093543</v>
      </c>
      <c r="F601" s="98" t="s">
        <v>2949</v>
      </c>
      <c r="G601" s="98" t="b">
        <v>0</v>
      </c>
      <c r="H601" s="98" t="b">
        <v>0</v>
      </c>
      <c r="I601" s="98" t="b">
        <v>0</v>
      </c>
      <c r="J601" s="98" t="b">
        <v>0</v>
      </c>
      <c r="K601" s="98" t="b">
        <v>0</v>
      </c>
      <c r="L601" s="98" t="b">
        <v>0</v>
      </c>
    </row>
    <row r="602" spans="1:12" ht="15">
      <c r="A602" s="98" t="s">
        <v>3087</v>
      </c>
      <c r="B602" s="98" t="s">
        <v>3088</v>
      </c>
      <c r="C602" s="98">
        <v>12</v>
      </c>
      <c r="D602" s="122">
        <v>0.011602909671545597</v>
      </c>
      <c r="E602" s="122">
        <v>1.708987125093543</v>
      </c>
      <c r="F602" s="98" t="s">
        <v>2949</v>
      </c>
      <c r="G602" s="98" t="b">
        <v>0</v>
      </c>
      <c r="H602" s="98" t="b">
        <v>0</v>
      </c>
      <c r="I602" s="98" t="b">
        <v>0</v>
      </c>
      <c r="J602" s="98" t="b">
        <v>0</v>
      </c>
      <c r="K602" s="98" t="b">
        <v>0</v>
      </c>
      <c r="L602" s="98" t="b">
        <v>0</v>
      </c>
    </row>
    <row r="603" spans="1:12" ht="15">
      <c r="A603" s="98" t="s">
        <v>3088</v>
      </c>
      <c r="B603" s="98" t="s">
        <v>3089</v>
      </c>
      <c r="C603" s="98">
        <v>12</v>
      </c>
      <c r="D603" s="122">
        <v>0.011602909671545597</v>
      </c>
      <c r="E603" s="122">
        <v>1.708987125093543</v>
      </c>
      <c r="F603" s="98" t="s">
        <v>2949</v>
      </c>
      <c r="G603" s="98" t="b">
        <v>0</v>
      </c>
      <c r="H603" s="98" t="b">
        <v>0</v>
      </c>
      <c r="I603" s="98" t="b">
        <v>0</v>
      </c>
      <c r="J603" s="98" t="b">
        <v>0</v>
      </c>
      <c r="K603" s="98" t="b">
        <v>0</v>
      </c>
      <c r="L603" s="98" t="b">
        <v>0</v>
      </c>
    </row>
    <row r="604" spans="1:12" ht="15">
      <c r="A604" s="98" t="s">
        <v>3089</v>
      </c>
      <c r="B604" s="98" t="s">
        <v>3090</v>
      </c>
      <c r="C604" s="98">
        <v>12</v>
      </c>
      <c r="D604" s="122">
        <v>0.011602909671545597</v>
      </c>
      <c r="E604" s="122">
        <v>1.708987125093543</v>
      </c>
      <c r="F604" s="98" t="s">
        <v>2949</v>
      </c>
      <c r="G604" s="98" t="b">
        <v>0</v>
      </c>
      <c r="H604" s="98" t="b">
        <v>0</v>
      </c>
      <c r="I604" s="98" t="b">
        <v>0</v>
      </c>
      <c r="J604" s="98" t="b">
        <v>0</v>
      </c>
      <c r="K604" s="98" t="b">
        <v>0</v>
      </c>
      <c r="L604" s="98" t="b">
        <v>0</v>
      </c>
    </row>
    <row r="605" spans="1:12" ht="15">
      <c r="A605" s="98" t="s">
        <v>3090</v>
      </c>
      <c r="B605" s="98" t="s">
        <v>3091</v>
      </c>
      <c r="C605" s="98">
        <v>12</v>
      </c>
      <c r="D605" s="122">
        <v>0.011602909671545597</v>
      </c>
      <c r="E605" s="122">
        <v>1.708987125093543</v>
      </c>
      <c r="F605" s="98" t="s">
        <v>2949</v>
      </c>
      <c r="G605" s="98" t="b">
        <v>0</v>
      </c>
      <c r="H605" s="98" t="b">
        <v>0</v>
      </c>
      <c r="I605" s="98" t="b">
        <v>0</v>
      </c>
      <c r="J605" s="98" t="b">
        <v>0</v>
      </c>
      <c r="K605" s="98" t="b">
        <v>0</v>
      </c>
      <c r="L605" s="98" t="b">
        <v>0</v>
      </c>
    </row>
    <row r="606" spans="1:12" ht="15">
      <c r="A606" s="98" t="s">
        <v>3091</v>
      </c>
      <c r="B606" s="98" t="s">
        <v>3570</v>
      </c>
      <c r="C606" s="98">
        <v>12</v>
      </c>
      <c r="D606" s="122">
        <v>0.011602909671545597</v>
      </c>
      <c r="E606" s="122">
        <v>1.708987125093543</v>
      </c>
      <c r="F606" s="98" t="s">
        <v>2949</v>
      </c>
      <c r="G606" s="98" t="b">
        <v>0</v>
      </c>
      <c r="H606" s="98" t="b">
        <v>0</v>
      </c>
      <c r="I606" s="98" t="b">
        <v>0</v>
      </c>
      <c r="J606" s="98" t="b">
        <v>0</v>
      </c>
      <c r="K606" s="98" t="b">
        <v>0</v>
      </c>
      <c r="L606" s="98" t="b">
        <v>0</v>
      </c>
    </row>
    <row r="607" spans="1:12" ht="15">
      <c r="A607" s="98" t="s">
        <v>3570</v>
      </c>
      <c r="B607" s="98" t="s">
        <v>3571</v>
      </c>
      <c r="C607" s="98">
        <v>12</v>
      </c>
      <c r="D607" s="122">
        <v>0.011602909671545597</v>
      </c>
      <c r="E607" s="122">
        <v>1.708987125093543</v>
      </c>
      <c r="F607" s="98" t="s">
        <v>2949</v>
      </c>
      <c r="G607" s="98" t="b">
        <v>0</v>
      </c>
      <c r="H607" s="98" t="b">
        <v>0</v>
      </c>
      <c r="I607" s="98" t="b">
        <v>0</v>
      </c>
      <c r="J607" s="98" t="b">
        <v>0</v>
      </c>
      <c r="K607" s="98" t="b">
        <v>0</v>
      </c>
      <c r="L607" s="98" t="b">
        <v>0</v>
      </c>
    </row>
    <row r="608" spans="1:12" ht="15">
      <c r="A608" s="98" t="s">
        <v>3084</v>
      </c>
      <c r="B608" s="98" t="s">
        <v>3572</v>
      </c>
      <c r="C608" s="98">
        <v>12</v>
      </c>
      <c r="D608" s="122">
        <v>0.011602909671545597</v>
      </c>
      <c r="E608" s="122">
        <v>1.4079571294295616</v>
      </c>
      <c r="F608" s="98" t="s">
        <v>2949</v>
      </c>
      <c r="G608" s="98" t="b">
        <v>0</v>
      </c>
      <c r="H608" s="98" t="b">
        <v>0</v>
      </c>
      <c r="I608" s="98" t="b">
        <v>0</v>
      </c>
      <c r="J608" s="98" t="b">
        <v>0</v>
      </c>
      <c r="K608" s="98" t="b">
        <v>0</v>
      </c>
      <c r="L608" s="98" t="b">
        <v>0</v>
      </c>
    </row>
    <row r="609" spans="1:12" ht="15">
      <c r="A609" s="98" t="s">
        <v>3572</v>
      </c>
      <c r="B609" s="98" t="s">
        <v>3573</v>
      </c>
      <c r="C609" s="98">
        <v>12</v>
      </c>
      <c r="D609" s="122">
        <v>0.011602909671545597</v>
      </c>
      <c r="E609" s="122">
        <v>1.708987125093543</v>
      </c>
      <c r="F609" s="98" t="s">
        <v>2949</v>
      </c>
      <c r="G609" s="98" t="b">
        <v>0</v>
      </c>
      <c r="H609" s="98" t="b">
        <v>0</v>
      </c>
      <c r="I609" s="98" t="b">
        <v>0</v>
      </c>
      <c r="J609" s="98" t="b">
        <v>0</v>
      </c>
      <c r="K609" s="98" t="b">
        <v>0</v>
      </c>
      <c r="L609" s="98" t="b">
        <v>0</v>
      </c>
    </row>
    <row r="610" spans="1:12" ht="15">
      <c r="A610" s="98" t="s">
        <v>3573</v>
      </c>
      <c r="B610" s="98" t="s">
        <v>3574</v>
      </c>
      <c r="C610" s="98">
        <v>12</v>
      </c>
      <c r="D610" s="122">
        <v>0.011602909671545597</v>
      </c>
      <c r="E610" s="122">
        <v>1.708987125093543</v>
      </c>
      <c r="F610" s="98" t="s">
        <v>2949</v>
      </c>
      <c r="G610" s="98" t="b">
        <v>0</v>
      </c>
      <c r="H610" s="98" t="b">
        <v>0</v>
      </c>
      <c r="I610" s="98" t="b">
        <v>0</v>
      </c>
      <c r="J610" s="98" t="b">
        <v>0</v>
      </c>
      <c r="K610" s="98" t="b">
        <v>0</v>
      </c>
      <c r="L610" s="98" t="b">
        <v>0</v>
      </c>
    </row>
    <row r="611" spans="1:12" ht="15">
      <c r="A611" s="98" t="s">
        <v>3574</v>
      </c>
      <c r="B611" s="98" t="s">
        <v>3083</v>
      </c>
      <c r="C611" s="98">
        <v>12</v>
      </c>
      <c r="D611" s="122">
        <v>0.011602909671545597</v>
      </c>
      <c r="E611" s="122">
        <v>1.1971037641146685</v>
      </c>
      <c r="F611" s="98" t="s">
        <v>2949</v>
      </c>
      <c r="G611" s="98" t="b">
        <v>0</v>
      </c>
      <c r="H611" s="98" t="b">
        <v>0</v>
      </c>
      <c r="I611" s="98" t="b">
        <v>0</v>
      </c>
      <c r="J611" s="98" t="b">
        <v>0</v>
      </c>
      <c r="K611" s="98" t="b">
        <v>0</v>
      </c>
      <c r="L611" s="98" t="b">
        <v>0</v>
      </c>
    </row>
    <row r="612" spans="1:12" ht="15">
      <c r="A612" s="98" t="s">
        <v>3084</v>
      </c>
      <c r="B612" s="98" t="s">
        <v>3575</v>
      </c>
      <c r="C612" s="98">
        <v>12</v>
      </c>
      <c r="D612" s="122">
        <v>0.011602909671545597</v>
      </c>
      <c r="E612" s="122">
        <v>1.4079571294295616</v>
      </c>
      <c r="F612" s="98" t="s">
        <v>2949</v>
      </c>
      <c r="G612" s="98" t="b">
        <v>0</v>
      </c>
      <c r="H612" s="98" t="b">
        <v>0</v>
      </c>
      <c r="I612" s="98" t="b">
        <v>0</v>
      </c>
      <c r="J612" s="98" t="b">
        <v>0</v>
      </c>
      <c r="K612" s="98" t="b">
        <v>0</v>
      </c>
      <c r="L612" s="98" t="b">
        <v>0</v>
      </c>
    </row>
    <row r="613" spans="1:12" ht="15">
      <c r="A613" s="98" t="s">
        <v>3575</v>
      </c>
      <c r="B613" s="98" t="s">
        <v>3085</v>
      </c>
      <c r="C613" s="98">
        <v>12</v>
      </c>
      <c r="D613" s="122">
        <v>0.011602909671545597</v>
      </c>
      <c r="E613" s="122">
        <v>1.6742250188343308</v>
      </c>
      <c r="F613" s="98" t="s">
        <v>2949</v>
      </c>
      <c r="G613" s="98" t="b">
        <v>0</v>
      </c>
      <c r="H613" s="98" t="b">
        <v>0</v>
      </c>
      <c r="I613" s="98" t="b">
        <v>0</v>
      </c>
      <c r="J613" s="98" t="b">
        <v>0</v>
      </c>
      <c r="K613" s="98" t="b">
        <v>0</v>
      </c>
      <c r="L613" s="98" t="b">
        <v>0</v>
      </c>
    </row>
    <row r="614" spans="1:12" ht="15">
      <c r="A614" s="98" t="s">
        <v>3038</v>
      </c>
      <c r="B614" s="98" t="s">
        <v>3086</v>
      </c>
      <c r="C614" s="98">
        <v>9</v>
      </c>
      <c r="D614" s="122">
        <v>0.010456392284040944</v>
      </c>
      <c r="E614" s="122">
        <v>1.432780713154594</v>
      </c>
      <c r="F614" s="98" t="s">
        <v>2949</v>
      </c>
      <c r="G614" s="98" t="b">
        <v>0</v>
      </c>
      <c r="H614" s="98" t="b">
        <v>0</v>
      </c>
      <c r="I614" s="98" t="b">
        <v>0</v>
      </c>
      <c r="J614" s="98" t="b">
        <v>0</v>
      </c>
      <c r="K614" s="98" t="b">
        <v>0</v>
      </c>
      <c r="L614" s="98" t="b">
        <v>0</v>
      </c>
    </row>
    <row r="615" spans="1:12" ht="15">
      <c r="A615" s="98" t="s">
        <v>3085</v>
      </c>
      <c r="B615" s="98" t="s">
        <v>3598</v>
      </c>
      <c r="C615" s="98">
        <v>7</v>
      </c>
      <c r="D615" s="122">
        <v>0.009324654836587105</v>
      </c>
      <c r="E615" s="122">
        <v>1.6742250188343308</v>
      </c>
      <c r="F615" s="98" t="s">
        <v>2949</v>
      </c>
      <c r="G615" s="98" t="b">
        <v>0</v>
      </c>
      <c r="H615" s="98" t="b">
        <v>0</v>
      </c>
      <c r="I615" s="98" t="b">
        <v>0</v>
      </c>
      <c r="J615" s="98" t="b">
        <v>0</v>
      </c>
      <c r="K615" s="98" t="b">
        <v>0</v>
      </c>
      <c r="L615" s="98" t="b">
        <v>0</v>
      </c>
    </row>
    <row r="616" spans="1:12" ht="15">
      <c r="A616" s="98" t="s">
        <v>3598</v>
      </c>
      <c r="B616" s="98" t="s">
        <v>3083</v>
      </c>
      <c r="C616" s="98">
        <v>7</v>
      </c>
      <c r="D616" s="122">
        <v>0.009324654836587105</v>
      </c>
      <c r="E616" s="122">
        <v>1.1971037641146685</v>
      </c>
      <c r="F616" s="98" t="s">
        <v>2949</v>
      </c>
      <c r="G616" s="98" t="b">
        <v>0</v>
      </c>
      <c r="H616" s="98" t="b">
        <v>0</v>
      </c>
      <c r="I616" s="98" t="b">
        <v>0</v>
      </c>
      <c r="J616" s="98" t="b">
        <v>0</v>
      </c>
      <c r="K616" s="98" t="b">
        <v>0</v>
      </c>
      <c r="L616" s="98" t="b">
        <v>0</v>
      </c>
    </row>
    <row r="617" spans="1:12" ht="15">
      <c r="A617" s="98" t="s">
        <v>3571</v>
      </c>
      <c r="B617" s="98" t="s">
        <v>3606</v>
      </c>
      <c r="C617" s="98">
        <v>6</v>
      </c>
      <c r="D617" s="122">
        <v>0.008619208305326446</v>
      </c>
      <c r="E617" s="122">
        <v>1.708987125093543</v>
      </c>
      <c r="F617" s="98" t="s">
        <v>2949</v>
      </c>
      <c r="G617" s="98" t="b">
        <v>0</v>
      </c>
      <c r="H617" s="98" t="b">
        <v>0</v>
      </c>
      <c r="I617" s="98" t="b">
        <v>0</v>
      </c>
      <c r="J617" s="98" t="b">
        <v>0</v>
      </c>
      <c r="K617" s="98" t="b">
        <v>0</v>
      </c>
      <c r="L617" s="98" t="b">
        <v>0</v>
      </c>
    </row>
    <row r="618" spans="1:12" ht="15">
      <c r="A618" s="98" t="s">
        <v>3606</v>
      </c>
      <c r="B618" s="98" t="s">
        <v>3083</v>
      </c>
      <c r="C618" s="98">
        <v>6</v>
      </c>
      <c r="D618" s="122">
        <v>0.008619208305326446</v>
      </c>
      <c r="E618" s="122">
        <v>1.1971037641146685</v>
      </c>
      <c r="F618" s="98" t="s">
        <v>2949</v>
      </c>
      <c r="G618" s="98" t="b">
        <v>0</v>
      </c>
      <c r="H618" s="98" t="b">
        <v>0</v>
      </c>
      <c r="I618" s="98" t="b">
        <v>0</v>
      </c>
      <c r="J618" s="98" t="b">
        <v>0</v>
      </c>
      <c r="K618" s="98" t="b">
        <v>0</v>
      </c>
      <c r="L618" s="98" t="b">
        <v>0</v>
      </c>
    </row>
    <row r="619" spans="1:12" ht="15">
      <c r="A619" s="98" t="s">
        <v>3085</v>
      </c>
      <c r="B619" s="98" t="s">
        <v>3607</v>
      </c>
      <c r="C619" s="98">
        <v>6</v>
      </c>
      <c r="D619" s="122">
        <v>0.008619208305326446</v>
      </c>
      <c r="E619" s="122">
        <v>1.6742250188343308</v>
      </c>
      <c r="F619" s="98" t="s">
        <v>2949</v>
      </c>
      <c r="G619" s="98" t="b">
        <v>0</v>
      </c>
      <c r="H619" s="98" t="b">
        <v>0</v>
      </c>
      <c r="I619" s="98" t="b">
        <v>0</v>
      </c>
      <c r="J619" s="98" t="b">
        <v>0</v>
      </c>
      <c r="K619" s="98" t="b">
        <v>0</v>
      </c>
      <c r="L619" s="98" t="b">
        <v>0</v>
      </c>
    </row>
    <row r="620" spans="1:12" ht="15">
      <c r="A620" s="98" t="s">
        <v>3607</v>
      </c>
      <c r="B620" s="98" t="s">
        <v>3083</v>
      </c>
      <c r="C620" s="98">
        <v>6</v>
      </c>
      <c r="D620" s="122">
        <v>0.008619208305326446</v>
      </c>
      <c r="E620" s="122">
        <v>1.1971037641146685</v>
      </c>
      <c r="F620" s="98" t="s">
        <v>2949</v>
      </c>
      <c r="G620" s="98" t="b">
        <v>0</v>
      </c>
      <c r="H620" s="98" t="b">
        <v>0</v>
      </c>
      <c r="I620" s="98" t="b">
        <v>0</v>
      </c>
      <c r="J620" s="98" t="b">
        <v>0</v>
      </c>
      <c r="K620" s="98" t="b">
        <v>0</v>
      </c>
      <c r="L620" s="98" t="b">
        <v>0</v>
      </c>
    </row>
    <row r="621" spans="1:12" ht="15">
      <c r="A621" s="98" t="s">
        <v>3083</v>
      </c>
      <c r="B621" s="98" t="s">
        <v>3605</v>
      </c>
      <c r="C621" s="98">
        <v>6</v>
      </c>
      <c r="D621" s="122">
        <v>0.008619208305326446</v>
      </c>
      <c r="E621" s="122">
        <v>1.1971037641146685</v>
      </c>
      <c r="F621" s="98" t="s">
        <v>2949</v>
      </c>
      <c r="G621" s="98" t="b">
        <v>0</v>
      </c>
      <c r="H621" s="98" t="b">
        <v>0</v>
      </c>
      <c r="I621" s="98" t="b">
        <v>0</v>
      </c>
      <c r="J621" s="98" t="b">
        <v>0</v>
      </c>
      <c r="K621" s="98" t="b">
        <v>0</v>
      </c>
      <c r="L621" s="98" t="b">
        <v>0</v>
      </c>
    </row>
    <row r="622" spans="1:12" ht="15">
      <c r="A622" s="98" t="s">
        <v>3571</v>
      </c>
      <c r="B622" s="98" t="s">
        <v>3603</v>
      </c>
      <c r="C622" s="98">
        <v>6</v>
      </c>
      <c r="D622" s="122">
        <v>0.008619208305326446</v>
      </c>
      <c r="E622" s="122">
        <v>1.708987125093543</v>
      </c>
      <c r="F622" s="98" t="s">
        <v>2949</v>
      </c>
      <c r="G622" s="98" t="b">
        <v>0</v>
      </c>
      <c r="H622" s="98" t="b">
        <v>0</v>
      </c>
      <c r="I622" s="98" t="b">
        <v>0</v>
      </c>
      <c r="J622" s="98" t="b">
        <v>0</v>
      </c>
      <c r="K622" s="98" t="b">
        <v>0</v>
      </c>
      <c r="L622" s="98" t="b">
        <v>0</v>
      </c>
    </row>
    <row r="623" spans="1:12" ht="15">
      <c r="A623" s="98" t="s">
        <v>3603</v>
      </c>
      <c r="B623" s="98" t="s">
        <v>3083</v>
      </c>
      <c r="C623" s="98">
        <v>6</v>
      </c>
      <c r="D623" s="122">
        <v>0.008619208305326446</v>
      </c>
      <c r="E623" s="122">
        <v>1.1971037641146685</v>
      </c>
      <c r="F623" s="98" t="s">
        <v>2949</v>
      </c>
      <c r="G623" s="98" t="b">
        <v>0</v>
      </c>
      <c r="H623" s="98" t="b">
        <v>0</v>
      </c>
      <c r="I623" s="98" t="b">
        <v>0</v>
      </c>
      <c r="J623" s="98" t="b">
        <v>0</v>
      </c>
      <c r="K623" s="98" t="b">
        <v>0</v>
      </c>
      <c r="L623" s="98" t="b">
        <v>0</v>
      </c>
    </row>
    <row r="624" spans="1:12" ht="15">
      <c r="A624" s="98" t="s">
        <v>3083</v>
      </c>
      <c r="B624" s="98" t="s">
        <v>3604</v>
      </c>
      <c r="C624" s="98">
        <v>5</v>
      </c>
      <c r="D624" s="122">
        <v>0.0078003120124804995</v>
      </c>
      <c r="E624" s="122">
        <v>1.1179225180670438</v>
      </c>
      <c r="F624" s="98" t="s">
        <v>2949</v>
      </c>
      <c r="G624" s="98" t="b">
        <v>0</v>
      </c>
      <c r="H624" s="98" t="b">
        <v>0</v>
      </c>
      <c r="I624" s="98" t="b">
        <v>0</v>
      </c>
      <c r="J624" s="98" t="b">
        <v>0</v>
      </c>
      <c r="K624" s="98" t="b">
        <v>0</v>
      </c>
      <c r="L624" s="98" t="b">
        <v>0</v>
      </c>
    </row>
    <row r="625" spans="1:12" ht="15">
      <c r="A625" s="98" t="s">
        <v>3083</v>
      </c>
      <c r="B625" s="98" t="s">
        <v>3618</v>
      </c>
      <c r="C625" s="98">
        <v>5</v>
      </c>
      <c r="D625" s="122">
        <v>0.0078003120124804995</v>
      </c>
      <c r="E625" s="122">
        <v>1.1971037641146685</v>
      </c>
      <c r="F625" s="98" t="s">
        <v>2949</v>
      </c>
      <c r="G625" s="98" t="b">
        <v>0</v>
      </c>
      <c r="H625" s="98" t="b">
        <v>0</v>
      </c>
      <c r="I625" s="98" t="b">
        <v>0</v>
      </c>
      <c r="J625" s="98" t="b">
        <v>0</v>
      </c>
      <c r="K625" s="98" t="b">
        <v>0</v>
      </c>
      <c r="L625" s="98" t="b">
        <v>0</v>
      </c>
    </row>
    <row r="626" spans="1:12" ht="15">
      <c r="A626" s="98" t="s">
        <v>3788</v>
      </c>
      <c r="B626" s="98" t="s">
        <v>3789</v>
      </c>
      <c r="C626" s="98">
        <v>3</v>
      </c>
      <c r="D626" s="122">
        <v>0.005718480887440046</v>
      </c>
      <c r="E626" s="122">
        <v>2.311047116421505</v>
      </c>
      <c r="F626" s="98" t="s">
        <v>2949</v>
      </c>
      <c r="G626" s="98" t="b">
        <v>0</v>
      </c>
      <c r="H626" s="98" t="b">
        <v>0</v>
      </c>
      <c r="I626" s="98" t="b">
        <v>0</v>
      </c>
      <c r="J626" s="98" t="b">
        <v>0</v>
      </c>
      <c r="K626" s="98" t="b">
        <v>0</v>
      </c>
      <c r="L626" s="98" t="b">
        <v>0</v>
      </c>
    </row>
    <row r="627" spans="1:12" ht="15">
      <c r="A627" s="98" t="s">
        <v>3789</v>
      </c>
      <c r="B627" s="98" t="s">
        <v>3086</v>
      </c>
      <c r="C627" s="98">
        <v>3</v>
      </c>
      <c r="D627" s="122">
        <v>0.005718480887440046</v>
      </c>
      <c r="E627" s="122">
        <v>1.708987125093543</v>
      </c>
      <c r="F627" s="98" t="s">
        <v>2949</v>
      </c>
      <c r="G627" s="98" t="b">
        <v>0</v>
      </c>
      <c r="H627" s="98" t="b">
        <v>0</v>
      </c>
      <c r="I627" s="98" t="b">
        <v>0</v>
      </c>
      <c r="J627" s="98" t="b">
        <v>0</v>
      </c>
      <c r="K627" s="98" t="b">
        <v>0</v>
      </c>
      <c r="L627" s="98" t="b">
        <v>0</v>
      </c>
    </row>
    <row r="628" spans="1:12" ht="15">
      <c r="A628" s="98" t="s">
        <v>3604</v>
      </c>
      <c r="B628" s="98" t="s">
        <v>3727</v>
      </c>
      <c r="C628" s="98">
        <v>3</v>
      </c>
      <c r="D628" s="122">
        <v>0.005718480887440046</v>
      </c>
      <c r="E628" s="122">
        <v>2.010017120757524</v>
      </c>
      <c r="F628" s="98" t="s">
        <v>2949</v>
      </c>
      <c r="G628" s="98" t="b">
        <v>0</v>
      </c>
      <c r="H628" s="98" t="b">
        <v>0</v>
      </c>
      <c r="I628" s="98" t="b">
        <v>0</v>
      </c>
      <c r="J628" s="98" t="b">
        <v>0</v>
      </c>
      <c r="K628" s="98" t="b">
        <v>0</v>
      </c>
      <c r="L628" s="98" t="b">
        <v>0</v>
      </c>
    </row>
    <row r="629" spans="1:12" ht="15">
      <c r="A629" s="98" t="s">
        <v>3727</v>
      </c>
      <c r="B629" s="98" t="s">
        <v>3666</v>
      </c>
      <c r="C629" s="98">
        <v>3</v>
      </c>
      <c r="D629" s="122">
        <v>0.005718480887440046</v>
      </c>
      <c r="E629" s="122">
        <v>2.1861083798132053</v>
      </c>
      <c r="F629" s="98" t="s">
        <v>2949</v>
      </c>
      <c r="G629" s="98" t="b">
        <v>0</v>
      </c>
      <c r="H629" s="98" t="b">
        <v>0</v>
      </c>
      <c r="I629" s="98" t="b">
        <v>0</v>
      </c>
      <c r="J629" s="98" t="b">
        <v>0</v>
      </c>
      <c r="K629" s="98" t="b">
        <v>0</v>
      </c>
      <c r="L629" s="98" t="b">
        <v>0</v>
      </c>
    </row>
    <row r="630" spans="1:12" ht="15">
      <c r="A630" s="98" t="s">
        <v>3666</v>
      </c>
      <c r="B630" s="98" t="s">
        <v>3084</v>
      </c>
      <c r="C630" s="98">
        <v>3</v>
      </c>
      <c r="D630" s="122">
        <v>0.005718480887440046</v>
      </c>
      <c r="E630" s="122">
        <v>1.1069271337655804</v>
      </c>
      <c r="F630" s="98" t="s">
        <v>2949</v>
      </c>
      <c r="G630" s="98" t="b">
        <v>0</v>
      </c>
      <c r="H630" s="98" t="b">
        <v>0</v>
      </c>
      <c r="I630" s="98" t="b">
        <v>0</v>
      </c>
      <c r="J630" s="98" t="b">
        <v>0</v>
      </c>
      <c r="K630" s="98" t="b">
        <v>0</v>
      </c>
      <c r="L630" s="98" t="b">
        <v>0</v>
      </c>
    </row>
    <row r="631" spans="1:12" ht="15">
      <c r="A631" s="98" t="s">
        <v>3618</v>
      </c>
      <c r="B631" s="98" t="s">
        <v>3728</v>
      </c>
      <c r="C631" s="98">
        <v>3</v>
      </c>
      <c r="D631" s="122">
        <v>0.005718480887440046</v>
      </c>
      <c r="E631" s="122">
        <v>2.089198366805149</v>
      </c>
      <c r="F631" s="98" t="s">
        <v>2949</v>
      </c>
      <c r="G631" s="98" t="b">
        <v>0</v>
      </c>
      <c r="H631" s="98" t="b">
        <v>0</v>
      </c>
      <c r="I631" s="98" t="b">
        <v>0</v>
      </c>
      <c r="J631" s="98" t="b">
        <v>0</v>
      </c>
      <c r="K631" s="98" t="b">
        <v>0</v>
      </c>
      <c r="L631" s="98" t="b">
        <v>0</v>
      </c>
    </row>
    <row r="632" spans="1:12" ht="15">
      <c r="A632" s="98" t="s">
        <v>3728</v>
      </c>
      <c r="B632" s="98" t="s">
        <v>3729</v>
      </c>
      <c r="C632" s="98">
        <v>3</v>
      </c>
      <c r="D632" s="122">
        <v>0.005718480887440046</v>
      </c>
      <c r="E632" s="122">
        <v>2.311047116421505</v>
      </c>
      <c r="F632" s="98" t="s">
        <v>2949</v>
      </c>
      <c r="G632" s="98" t="b">
        <v>0</v>
      </c>
      <c r="H632" s="98" t="b">
        <v>0</v>
      </c>
      <c r="I632" s="98" t="b">
        <v>0</v>
      </c>
      <c r="J632" s="98" t="b">
        <v>0</v>
      </c>
      <c r="K632" s="98" t="b">
        <v>0</v>
      </c>
      <c r="L632" s="98" t="b">
        <v>0</v>
      </c>
    </row>
    <row r="633" spans="1:12" ht="15">
      <c r="A633" s="98" t="s">
        <v>3729</v>
      </c>
      <c r="B633" s="98" t="s">
        <v>3084</v>
      </c>
      <c r="C633" s="98">
        <v>3</v>
      </c>
      <c r="D633" s="122">
        <v>0.005718480887440046</v>
      </c>
      <c r="E633" s="122">
        <v>1.2318658703738805</v>
      </c>
      <c r="F633" s="98" t="s">
        <v>2949</v>
      </c>
      <c r="G633" s="98" t="b">
        <v>0</v>
      </c>
      <c r="H633" s="98" t="b">
        <v>0</v>
      </c>
      <c r="I633" s="98" t="b">
        <v>0</v>
      </c>
      <c r="J633" s="98" t="b">
        <v>0</v>
      </c>
      <c r="K633" s="98" t="b">
        <v>0</v>
      </c>
      <c r="L633" s="98" t="b">
        <v>0</v>
      </c>
    </row>
    <row r="634" spans="1:12" ht="15">
      <c r="A634" s="98" t="s">
        <v>3605</v>
      </c>
      <c r="B634" s="98" t="s">
        <v>3730</v>
      </c>
      <c r="C634" s="98">
        <v>3</v>
      </c>
      <c r="D634" s="122">
        <v>0.005718480887440046</v>
      </c>
      <c r="E634" s="122">
        <v>2.010017120757524</v>
      </c>
      <c r="F634" s="98" t="s">
        <v>2949</v>
      </c>
      <c r="G634" s="98" t="b">
        <v>0</v>
      </c>
      <c r="H634" s="98" t="b">
        <v>0</v>
      </c>
      <c r="I634" s="98" t="b">
        <v>0</v>
      </c>
      <c r="J634" s="98" t="b">
        <v>0</v>
      </c>
      <c r="K634" s="98" t="b">
        <v>0</v>
      </c>
      <c r="L634" s="98" t="b">
        <v>0</v>
      </c>
    </row>
    <row r="635" spans="1:12" ht="15">
      <c r="A635" s="98" t="s">
        <v>3730</v>
      </c>
      <c r="B635" s="98" t="s">
        <v>3608</v>
      </c>
      <c r="C635" s="98">
        <v>3</v>
      </c>
      <c r="D635" s="122">
        <v>0.005718480887440046</v>
      </c>
      <c r="E635" s="122">
        <v>2.089198366805149</v>
      </c>
      <c r="F635" s="98" t="s">
        <v>2949</v>
      </c>
      <c r="G635" s="98" t="b">
        <v>0</v>
      </c>
      <c r="H635" s="98" t="b">
        <v>0</v>
      </c>
      <c r="I635" s="98" t="b">
        <v>0</v>
      </c>
      <c r="J635" s="98" t="b">
        <v>0</v>
      </c>
      <c r="K635" s="98" t="b">
        <v>0</v>
      </c>
      <c r="L635" s="98" t="b">
        <v>0</v>
      </c>
    </row>
    <row r="636" spans="1:12" ht="15">
      <c r="A636" s="98" t="s">
        <v>3608</v>
      </c>
      <c r="B636" s="98" t="s">
        <v>3084</v>
      </c>
      <c r="C636" s="98">
        <v>3</v>
      </c>
      <c r="D636" s="122">
        <v>0.005718480887440046</v>
      </c>
      <c r="E636" s="122">
        <v>1.010017120757524</v>
      </c>
      <c r="F636" s="98" t="s">
        <v>2949</v>
      </c>
      <c r="G636" s="98" t="b">
        <v>0</v>
      </c>
      <c r="H636" s="98" t="b">
        <v>0</v>
      </c>
      <c r="I636" s="98" t="b">
        <v>0</v>
      </c>
      <c r="J636" s="98" t="b">
        <v>0</v>
      </c>
      <c r="K636" s="98" t="b">
        <v>0</v>
      </c>
      <c r="L636" s="98" t="b">
        <v>0</v>
      </c>
    </row>
    <row r="637" spans="1:12" ht="15">
      <c r="A637" s="98" t="s">
        <v>3724</v>
      </c>
      <c r="B637" s="98" t="s">
        <v>3084</v>
      </c>
      <c r="C637" s="98">
        <v>3</v>
      </c>
      <c r="D637" s="122">
        <v>0.005718480887440046</v>
      </c>
      <c r="E637" s="122">
        <v>1.2318658703738805</v>
      </c>
      <c r="F637" s="98" t="s">
        <v>2949</v>
      </c>
      <c r="G637" s="98" t="b">
        <v>0</v>
      </c>
      <c r="H637" s="98" t="b">
        <v>0</v>
      </c>
      <c r="I637" s="98" t="b">
        <v>0</v>
      </c>
      <c r="J637" s="98" t="b">
        <v>0</v>
      </c>
      <c r="K637" s="98" t="b">
        <v>0</v>
      </c>
      <c r="L637" s="98" t="b">
        <v>0</v>
      </c>
    </row>
    <row r="638" spans="1:12" ht="15">
      <c r="A638" s="98" t="s">
        <v>3083</v>
      </c>
      <c r="B638" s="98" t="s">
        <v>3725</v>
      </c>
      <c r="C638" s="98">
        <v>3</v>
      </c>
      <c r="D638" s="122">
        <v>0.005718480887440046</v>
      </c>
      <c r="E638" s="122">
        <v>1.1971037641146685</v>
      </c>
      <c r="F638" s="98" t="s">
        <v>2949</v>
      </c>
      <c r="G638" s="98" t="b">
        <v>0</v>
      </c>
      <c r="H638" s="98" t="b">
        <v>0</v>
      </c>
      <c r="I638" s="98" t="b">
        <v>0</v>
      </c>
      <c r="J638" s="98" t="b">
        <v>0</v>
      </c>
      <c r="K638" s="98" t="b">
        <v>0</v>
      </c>
      <c r="L638" s="98" t="b">
        <v>0</v>
      </c>
    </row>
    <row r="639" spans="1:12" ht="15">
      <c r="A639" s="98" t="s">
        <v>3078</v>
      </c>
      <c r="B639" s="98" t="s">
        <v>3038</v>
      </c>
      <c r="C639" s="98">
        <v>2</v>
      </c>
      <c r="D639" s="122">
        <v>0.004361747296948636</v>
      </c>
      <c r="E639" s="122">
        <v>1.8339258617018428</v>
      </c>
      <c r="F639" s="98" t="s">
        <v>2949</v>
      </c>
      <c r="G639" s="98" t="b">
        <v>0</v>
      </c>
      <c r="H639" s="98" t="b">
        <v>0</v>
      </c>
      <c r="I639" s="98" t="b">
        <v>0</v>
      </c>
      <c r="J639" s="98" t="b">
        <v>0</v>
      </c>
      <c r="K639" s="98" t="b">
        <v>0</v>
      </c>
      <c r="L639" s="98" t="b">
        <v>0</v>
      </c>
    </row>
    <row r="640" spans="1:12" ht="15">
      <c r="A640" s="98" t="s">
        <v>3900</v>
      </c>
      <c r="B640" s="98" t="s">
        <v>3788</v>
      </c>
      <c r="C640" s="98">
        <v>2</v>
      </c>
      <c r="D640" s="122">
        <v>0.004361747296948636</v>
      </c>
      <c r="E640" s="122">
        <v>2.311047116421505</v>
      </c>
      <c r="F640" s="98" t="s">
        <v>2949</v>
      </c>
      <c r="G640" s="98" t="b">
        <v>0</v>
      </c>
      <c r="H640" s="98" t="b">
        <v>0</v>
      </c>
      <c r="I640" s="98" t="b">
        <v>0</v>
      </c>
      <c r="J640" s="98" t="b">
        <v>0</v>
      </c>
      <c r="K640" s="98" t="b">
        <v>0</v>
      </c>
      <c r="L640" s="98" t="b">
        <v>0</v>
      </c>
    </row>
    <row r="641" spans="1:12" ht="15">
      <c r="A641" s="98" t="s">
        <v>3083</v>
      </c>
      <c r="B641" s="98" t="s">
        <v>3853</v>
      </c>
      <c r="C641" s="98">
        <v>2</v>
      </c>
      <c r="D641" s="122">
        <v>0.004361747296948636</v>
      </c>
      <c r="E641" s="122">
        <v>1.1971037641146685</v>
      </c>
      <c r="F641" s="98" t="s">
        <v>2949</v>
      </c>
      <c r="G641" s="98" t="b">
        <v>0</v>
      </c>
      <c r="H641" s="98" t="b">
        <v>0</v>
      </c>
      <c r="I641" s="98" t="b">
        <v>0</v>
      </c>
      <c r="J641" s="98" t="b">
        <v>0</v>
      </c>
      <c r="K641" s="98" t="b">
        <v>0</v>
      </c>
      <c r="L641" s="98" t="b">
        <v>0</v>
      </c>
    </row>
    <row r="642" spans="1:12" ht="15">
      <c r="A642" s="98" t="s">
        <v>3853</v>
      </c>
      <c r="B642" s="98" t="s">
        <v>3854</v>
      </c>
      <c r="C642" s="98">
        <v>2</v>
      </c>
      <c r="D642" s="122">
        <v>0.004361747296948636</v>
      </c>
      <c r="E642" s="122">
        <v>2.4871383754771865</v>
      </c>
      <c r="F642" s="98" t="s">
        <v>2949</v>
      </c>
      <c r="G642" s="98" t="b">
        <v>0</v>
      </c>
      <c r="H642" s="98" t="b">
        <v>0</v>
      </c>
      <c r="I642" s="98" t="b">
        <v>0</v>
      </c>
      <c r="J642" s="98" t="b">
        <v>0</v>
      </c>
      <c r="K642" s="98" t="b">
        <v>0</v>
      </c>
      <c r="L642" s="98" t="b">
        <v>0</v>
      </c>
    </row>
    <row r="643" spans="1:12" ht="15">
      <c r="A643" s="98" t="s">
        <v>3854</v>
      </c>
      <c r="B643" s="98" t="s">
        <v>3724</v>
      </c>
      <c r="C643" s="98">
        <v>2</v>
      </c>
      <c r="D643" s="122">
        <v>0.004361747296948636</v>
      </c>
      <c r="E643" s="122">
        <v>2.311047116421505</v>
      </c>
      <c r="F643" s="98" t="s">
        <v>2949</v>
      </c>
      <c r="G643" s="98" t="b">
        <v>0</v>
      </c>
      <c r="H643" s="98" t="b">
        <v>0</v>
      </c>
      <c r="I643" s="98" t="b">
        <v>0</v>
      </c>
      <c r="J643" s="98" t="b">
        <v>0</v>
      </c>
      <c r="K643" s="98" t="b">
        <v>0</v>
      </c>
      <c r="L643" s="98" t="b">
        <v>0</v>
      </c>
    </row>
    <row r="644" spans="1:12" ht="15">
      <c r="A644" s="98" t="s">
        <v>3725</v>
      </c>
      <c r="B644" s="98" t="s">
        <v>3855</v>
      </c>
      <c r="C644" s="98">
        <v>2</v>
      </c>
      <c r="D644" s="122">
        <v>0.004361747296948636</v>
      </c>
      <c r="E644" s="122">
        <v>2.311047116421505</v>
      </c>
      <c r="F644" s="98" t="s">
        <v>2949</v>
      </c>
      <c r="G644" s="98" t="b">
        <v>0</v>
      </c>
      <c r="H644" s="98" t="b">
        <v>0</v>
      </c>
      <c r="I644" s="98" t="b">
        <v>0</v>
      </c>
      <c r="J644" s="98" t="b">
        <v>0</v>
      </c>
      <c r="K644" s="98" t="b">
        <v>0</v>
      </c>
      <c r="L644" s="98" t="b">
        <v>0</v>
      </c>
    </row>
    <row r="645" spans="1:12" ht="15">
      <c r="A645" s="98" t="s">
        <v>3855</v>
      </c>
      <c r="B645" s="98" t="s">
        <v>3726</v>
      </c>
      <c r="C645" s="98">
        <v>2</v>
      </c>
      <c r="D645" s="122">
        <v>0.004361747296948636</v>
      </c>
      <c r="E645" s="122">
        <v>2.311047116421505</v>
      </c>
      <c r="F645" s="98" t="s">
        <v>2949</v>
      </c>
      <c r="G645" s="98" t="b">
        <v>0</v>
      </c>
      <c r="H645" s="98" t="b">
        <v>0</v>
      </c>
      <c r="I645" s="98" t="b">
        <v>0</v>
      </c>
      <c r="J645" s="98" t="b">
        <v>0</v>
      </c>
      <c r="K645" s="98" t="b">
        <v>0</v>
      </c>
      <c r="L645" s="98" t="b">
        <v>0</v>
      </c>
    </row>
    <row r="646" spans="1:12" ht="15">
      <c r="A646" s="98" t="s">
        <v>3726</v>
      </c>
      <c r="B646" s="98" t="s">
        <v>3084</v>
      </c>
      <c r="C646" s="98">
        <v>2</v>
      </c>
      <c r="D646" s="122">
        <v>0.004361747296948636</v>
      </c>
      <c r="E646" s="122">
        <v>1.0557746113181992</v>
      </c>
      <c r="F646" s="98" t="s">
        <v>2949</v>
      </c>
      <c r="G646" s="98" t="b">
        <v>0</v>
      </c>
      <c r="H646" s="98" t="b">
        <v>0</v>
      </c>
      <c r="I646" s="98" t="b">
        <v>0</v>
      </c>
      <c r="J646" s="98" t="b">
        <v>0</v>
      </c>
      <c r="K646" s="98" t="b">
        <v>0</v>
      </c>
      <c r="L646" s="98" t="b">
        <v>0</v>
      </c>
    </row>
    <row r="647" spans="1:12" ht="15">
      <c r="A647" s="98" t="s">
        <v>3083</v>
      </c>
      <c r="B647" s="98" t="s">
        <v>3608</v>
      </c>
      <c r="C647" s="98">
        <v>2</v>
      </c>
      <c r="D647" s="122">
        <v>0.004361747296948636</v>
      </c>
      <c r="E647" s="122">
        <v>0.799163755442631</v>
      </c>
      <c r="F647" s="98" t="s">
        <v>2949</v>
      </c>
      <c r="G647" s="98" t="b">
        <v>0</v>
      </c>
      <c r="H647" s="98" t="b">
        <v>0</v>
      </c>
      <c r="I647" s="98" t="b">
        <v>0</v>
      </c>
      <c r="J647" s="98" t="b">
        <v>0</v>
      </c>
      <c r="K647" s="98" t="b">
        <v>0</v>
      </c>
      <c r="L647" s="98" t="b">
        <v>0</v>
      </c>
    </row>
    <row r="648" spans="1:12" ht="15">
      <c r="A648" s="98" t="s">
        <v>3608</v>
      </c>
      <c r="B648" s="98" t="s">
        <v>3856</v>
      </c>
      <c r="C648" s="98">
        <v>2</v>
      </c>
      <c r="D648" s="122">
        <v>0.004361747296948636</v>
      </c>
      <c r="E648" s="122">
        <v>2.089198366805149</v>
      </c>
      <c r="F648" s="98" t="s">
        <v>2949</v>
      </c>
      <c r="G648" s="98" t="b">
        <v>0</v>
      </c>
      <c r="H648" s="98" t="b">
        <v>0</v>
      </c>
      <c r="I648" s="98" t="b">
        <v>0</v>
      </c>
      <c r="J648" s="98" t="b">
        <v>0</v>
      </c>
      <c r="K648" s="98" t="b">
        <v>0</v>
      </c>
      <c r="L648" s="98" t="b">
        <v>0</v>
      </c>
    </row>
    <row r="649" spans="1:12" ht="15">
      <c r="A649" s="98" t="s">
        <v>3856</v>
      </c>
      <c r="B649" s="98" t="s">
        <v>3857</v>
      </c>
      <c r="C649" s="98">
        <v>2</v>
      </c>
      <c r="D649" s="122">
        <v>0.004361747296948636</v>
      </c>
      <c r="E649" s="122">
        <v>2.4871383754771865</v>
      </c>
      <c r="F649" s="98" t="s">
        <v>2949</v>
      </c>
      <c r="G649" s="98" t="b">
        <v>0</v>
      </c>
      <c r="H649" s="98" t="b">
        <v>0</v>
      </c>
      <c r="I649" s="98" t="b">
        <v>0</v>
      </c>
      <c r="J649" s="98" t="b">
        <v>0</v>
      </c>
      <c r="K649" s="98" t="b">
        <v>0</v>
      </c>
      <c r="L649" s="98" t="b">
        <v>0</v>
      </c>
    </row>
    <row r="650" spans="1:12" ht="15">
      <c r="A650" s="98" t="s">
        <v>3857</v>
      </c>
      <c r="B650" s="98" t="s">
        <v>3084</v>
      </c>
      <c r="C650" s="98">
        <v>2</v>
      </c>
      <c r="D650" s="122">
        <v>0.004361747296948636</v>
      </c>
      <c r="E650" s="122">
        <v>1.2318658703738805</v>
      </c>
      <c r="F650" s="98" t="s">
        <v>2949</v>
      </c>
      <c r="G650" s="98" t="b">
        <v>0</v>
      </c>
      <c r="H650" s="98" t="b">
        <v>0</v>
      </c>
      <c r="I650" s="98" t="b">
        <v>0</v>
      </c>
      <c r="J650" s="98" t="b">
        <v>0</v>
      </c>
      <c r="K650" s="98" t="b">
        <v>0</v>
      </c>
      <c r="L650" s="98" t="b">
        <v>0</v>
      </c>
    </row>
    <row r="651" spans="1:12" ht="15">
      <c r="A651" s="98" t="s">
        <v>3083</v>
      </c>
      <c r="B651" s="98" t="s">
        <v>3846</v>
      </c>
      <c r="C651" s="98">
        <v>2</v>
      </c>
      <c r="D651" s="122">
        <v>0.004361747296948636</v>
      </c>
      <c r="E651" s="122">
        <v>1.1971037641146685</v>
      </c>
      <c r="F651" s="98" t="s">
        <v>2949</v>
      </c>
      <c r="G651" s="98" t="b">
        <v>0</v>
      </c>
      <c r="H651" s="98" t="b">
        <v>0</v>
      </c>
      <c r="I651" s="98" t="b">
        <v>0</v>
      </c>
      <c r="J651" s="98" t="b">
        <v>0</v>
      </c>
      <c r="K651" s="98" t="b">
        <v>0</v>
      </c>
      <c r="L651" s="98" t="b">
        <v>0</v>
      </c>
    </row>
    <row r="652" spans="1:12" ht="15">
      <c r="A652" s="98" t="s">
        <v>3083</v>
      </c>
      <c r="B652" s="98" t="s">
        <v>3847</v>
      </c>
      <c r="C652" s="98">
        <v>2</v>
      </c>
      <c r="D652" s="122">
        <v>0.004361747296948636</v>
      </c>
      <c r="E652" s="122">
        <v>1.1971037641146685</v>
      </c>
      <c r="F652" s="98" t="s">
        <v>2949</v>
      </c>
      <c r="G652" s="98" t="b">
        <v>0</v>
      </c>
      <c r="H652" s="98" t="b">
        <v>0</v>
      </c>
      <c r="I652" s="98" t="b">
        <v>0</v>
      </c>
      <c r="J652" s="98" t="b">
        <v>0</v>
      </c>
      <c r="K652" s="98" t="b">
        <v>0</v>
      </c>
      <c r="L652" s="98" t="b">
        <v>0</v>
      </c>
    </row>
    <row r="653" spans="1:12" ht="15">
      <c r="A653" s="98" t="s">
        <v>3083</v>
      </c>
      <c r="B653" s="98" t="s">
        <v>3848</v>
      </c>
      <c r="C653" s="98">
        <v>2</v>
      </c>
      <c r="D653" s="122">
        <v>0.004361747296948636</v>
      </c>
      <c r="E653" s="122">
        <v>1.1971037641146685</v>
      </c>
      <c r="F653" s="98" t="s">
        <v>2949</v>
      </c>
      <c r="G653" s="98" t="b">
        <v>0</v>
      </c>
      <c r="H653" s="98" t="b">
        <v>0</v>
      </c>
      <c r="I653" s="98" t="b">
        <v>0</v>
      </c>
      <c r="J653" s="98" t="b">
        <v>0</v>
      </c>
      <c r="K653" s="98" t="b">
        <v>0</v>
      </c>
      <c r="L653" s="98" t="b">
        <v>0</v>
      </c>
    </row>
    <row r="654" spans="1:12" ht="15">
      <c r="A654" s="98" t="s">
        <v>3094</v>
      </c>
      <c r="B654" s="98" t="s">
        <v>3095</v>
      </c>
      <c r="C654" s="98">
        <v>16</v>
      </c>
      <c r="D654" s="122">
        <v>0.015395957075906557</v>
      </c>
      <c r="E654" s="122">
        <v>1.6094610059122672</v>
      </c>
      <c r="F654" s="98" t="s">
        <v>2950</v>
      </c>
      <c r="G654" s="98" t="b">
        <v>0</v>
      </c>
      <c r="H654" s="98" t="b">
        <v>0</v>
      </c>
      <c r="I654" s="98" t="b">
        <v>0</v>
      </c>
      <c r="J654" s="98" t="b">
        <v>0</v>
      </c>
      <c r="K654" s="98" t="b">
        <v>0</v>
      </c>
      <c r="L654" s="98" t="b">
        <v>0</v>
      </c>
    </row>
    <row r="655" spans="1:12" ht="15">
      <c r="A655" s="98" t="s">
        <v>3095</v>
      </c>
      <c r="B655" s="98" t="s">
        <v>3096</v>
      </c>
      <c r="C655" s="98">
        <v>16</v>
      </c>
      <c r="D655" s="122">
        <v>0.015395957075906557</v>
      </c>
      <c r="E655" s="122">
        <v>1.6094610059122672</v>
      </c>
      <c r="F655" s="98" t="s">
        <v>2950</v>
      </c>
      <c r="G655" s="98" t="b">
        <v>0</v>
      </c>
      <c r="H655" s="98" t="b">
        <v>0</v>
      </c>
      <c r="I655" s="98" t="b">
        <v>0</v>
      </c>
      <c r="J655" s="98" t="b">
        <v>0</v>
      </c>
      <c r="K655" s="98" t="b">
        <v>0</v>
      </c>
      <c r="L655" s="98" t="b">
        <v>0</v>
      </c>
    </row>
    <row r="656" spans="1:12" ht="15">
      <c r="A656" s="98" t="s">
        <v>3096</v>
      </c>
      <c r="B656" s="98" t="s">
        <v>3097</v>
      </c>
      <c r="C656" s="98">
        <v>16</v>
      </c>
      <c r="D656" s="122">
        <v>0.015395957075906557</v>
      </c>
      <c r="E656" s="122">
        <v>1.6094610059122672</v>
      </c>
      <c r="F656" s="98" t="s">
        <v>2950</v>
      </c>
      <c r="G656" s="98" t="b">
        <v>0</v>
      </c>
      <c r="H656" s="98" t="b">
        <v>0</v>
      </c>
      <c r="I656" s="98" t="b">
        <v>0</v>
      </c>
      <c r="J656" s="98" t="b">
        <v>0</v>
      </c>
      <c r="K656" s="98" t="b">
        <v>1</v>
      </c>
      <c r="L656" s="98" t="b">
        <v>0</v>
      </c>
    </row>
    <row r="657" spans="1:12" ht="15">
      <c r="A657" s="98" t="s">
        <v>3097</v>
      </c>
      <c r="B657" s="98" t="s">
        <v>3098</v>
      </c>
      <c r="C657" s="98">
        <v>16</v>
      </c>
      <c r="D657" s="122">
        <v>0.015395957075906557</v>
      </c>
      <c r="E657" s="122">
        <v>1.6094610059122672</v>
      </c>
      <c r="F657" s="98" t="s">
        <v>2950</v>
      </c>
      <c r="G657" s="98" t="b">
        <v>0</v>
      </c>
      <c r="H657" s="98" t="b">
        <v>1</v>
      </c>
      <c r="I657" s="98" t="b">
        <v>0</v>
      </c>
      <c r="J657" s="98" t="b">
        <v>0</v>
      </c>
      <c r="K657" s="98" t="b">
        <v>0</v>
      </c>
      <c r="L657" s="98" t="b">
        <v>0</v>
      </c>
    </row>
    <row r="658" spans="1:12" ht="15">
      <c r="A658" s="98" t="s">
        <v>3098</v>
      </c>
      <c r="B658" s="98" t="s">
        <v>3093</v>
      </c>
      <c r="C658" s="98">
        <v>16</v>
      </c>
      <c r="D658" s="122">
        <v>0.015395957075906557</v>
      </c>
      <c r="E658" s="122">
        <v>1.6094610059122672</v>
      </c>
      <c r="F658" s="98" t="s">
        <v>2950</v>
      </c>
      <c r="G658" s="98" t="b">
        <v>0</v>
      </c>
      <c r="H658" s="98" t="b">
        <v>0</v>
      </c>
      <c r="I658" s="98" t="b">
        <v>0</v>
      </c>
      <c r="J658" s="98" t="b">
        <v>0</v>
      </c>
      <c r="K658" s="98" t="b">
        <v>0</v>
      </c>
      <c r="L658" s="98" t="b">
        <v>0</v>
      </c>
    </row>
    <row r="659" spans="1:12" ht="15">
      <c r="A659" s="98" t="s">
        <v>3093</v>
      </c>
      <c r="B659" s="98" t="s">
        <v>3099</v>
      </c>
      <c r="C659" s="98">
        <v>16</v>
      </c>
      <c r="D659" s="122">
        <v>0.015395957075906557</v>
      </c>
      <c r="E659" s="122">
        <v>1.583132067189918</v>
      </c>
      <c r="F659" s="98" t="s">
        <v>2950</v>
      </c>
      <c r="G659" s="98" t="b">
        <v>0</v>
      </c>
      <c r="H659" s="98" t="b">
        <v>0</v>
      </c>
      <c r="I659" s="98" t="b">
        <v>0</v>
      </c>
      <c r="J659" s="98" t="b">
        <v>0</v>
      </c>
      <c r="K659" s="98" t="b">
        <v>0</v>
      </c>
      <c r="L659" s="98" t="b">
        <v>0</v>
      </c>
    </row>
    <row r="660" spans="1:12" ht="15">
      <c r="A660" s="98" t="s">
        <v>3099</v>
      </c>
      <c r="B660" s="98" t="s">
        <v>3100</v>
      </c>
      <c r="C660" s="98">
        <v>16</v>
      </c>
      <c r="D660" s="122">
        <v>0.015395957075906557</v>
      </c>
      <c r="E660" s="122">
        <v>1.6094610059122672</v>
      </c>
      <c r="F660" s="98" t="s">
        <v>2950</v>
      </c>
      <c r="G660" s="98" t="b">
        <v>0</v>
      </c>
      <c r="H660" s="98" t="b">
        <v>0</v>
      </c>
      <c r="I660" s="98" t="b">
        <v>0</v>
      </c>
      <c r="J660" s="98" t="b">
        <v>0</v>
      </c>
      <c r="K660" s="98" t="b">
        <v>0</v>
      </c>
      <c r="L660" s="98" t="b">
        <v>0</v>
      </c>
    </row>
    <row r="661" spans="1:12" ht="15">
      <c r="A661" s="98" t="s">
        <v>3100</v>
      </c>
      <c r="B661" s="98" t="s">
        <v>3101</v>
      </c>
      <c r="C661" s="98">
        <v>16</v>
      </c>
      <c r="D661" s="122">
        <v>0.015395957075906557</v>
      </c>
      <c r="E661" s="122">
        <v>1.6094610059122672</v>
      </c>
      <c r="F661" s="98" t="s">
        <v>2950</v>
      </c>
      <c r="G661" s="98" t="b">
        <v>0</v>
      </c>
      <c r="H661" s="98" t="b">
        <v>0</v>
      </c>
      <c r="I661" s="98" t="b">
        <v>0</v>
      </c>
      <c r="J661" s="98" t="b">
        <v>0</v>
      </c>
      <c r="K661" s="98" t="b">
        <v>0</v>
      </c>
      <c r="L661" s="98" t="b">
        <v>0</v>
      </c>
    </row>
    <row r="662" spans="1:12" ht="15">
      <c r="A662" s="98" t="s">
        <v>3101</v>
      </c>
      <c r="B662" s="98" t="s">
        <v>3102</v>
      </c>
      <c r="C662" s="98">
        <v>16</v>
      </c>
      <c r="D662" s="122">
        <v>0.015395957075906557</v>
      </c>
      <c r="E662" s="122">
        <v>1.6094610059122672</v>
      </c>
      <c r="F662" s="98" t="s">
        <v>2950</v>
      </c>
      <c r="G662" s="98" t="b">
        <v>0</v>
      </c>
      <c r="H662" s="98" t="b">
        <v>0</v>
      </c>
      <c r="I662" s="98" t="b">
        <v>0</v>
      </c>
      <c r="J662" s="98" t="b">
        <v>0</v>
      </c>
      <c r="K662" s="98" t="b">
        <v>0</v>
      </c>
      <c r="L662" s="98" t="b">
        <v>0</v>
      </c>
    </row>
    <row r="663" spans="1:12" ht="15">
      <c r="A663" s="98" t="s">
        <v>3567</v>
      </c>
      <c r="B663" s="98" t="s">
        <v>3589</v>
      </c>
      <c r="C663" s="98">
        <v>8</v>
      </c>
      <c r="D663" s="122">
        <v>0.010987923845756352</v>
      </c>
      <c r="E663" s="122">
        <v>1.734399742520567</v>
      </c>
      <c r="F663" s="98" t="s">
        <v>2950</v>
      </c>
      <c r="G663" s="98" t="b">
        <v>0</v>
      </c>
      <c r="H663" s="98" t="b">
        <v>0</v>
      </c>
      <c r="I663" s="98" t="b">
        <v>0</v>
      </c>
      <c r="J663" s="98" t="b">
        <v>0</v>
      </c>
      <c r="K663" s="98" t="b">
        <v>0</v>
      </c>
      <c r="L663" s="98" t="b">
        <v>0</v>
      </c>
    </row>
    <row r="664" spans="1:12" ht="15">
      <c r="A664" s="98" t="s">
        <v>3615</v>
      </c>
      <c r="B664" s="98" t="s">
        <v>3616</v>
      </c>
      <c r="C664" s="98">
        <v>5</v>
      </c>
      <c r="D664" s="122">
        <v>0.008261714580209228</v>
      </c>
      <c r="E664" s="122">
        <v>2.114610984232173</v>
      </c>
      <c r="F664" s="98" t="s">
        <v>2950</v>
      </c>
      <c r="G664" s="98" t="b">
        <v>0</v>
      </c>
      <c r="H664" s="98" t="b">
        <v>0</v>
      </c>
      <c r="I664" s="98" t="b">
        <v>0</v>
      </c>
      <c r="J664" s="98" t="b">
        <v>0</v>
      </c>
      <c r="K664" s="98" t="b">
        <v>0</v>
      </c>
      <c r="L664" s="98" t="b">
        <v>0</v>
      </c>
    </row>
    <row r="665" spans="1:12" ht="15">
      <c r="A665" s="98" t="s">
        <v>3616</v>
      </c>
      <c r="B665" s="98" t="s">
        <v>3617</v>
      </c>
      <c r="C665" s="98">
        <v>5</v>
      </c>
      <c r="D665" s="122">
        <v>0.008261714580209228</v>
      </c>
      <c r="E665" s="122">
        <v>2.114610984232173</v>
      </c>
      <c r="F665" s="98" t="s">
        <v>2950</v>
      </c>
      <c r="G665" s="98" t="b">
        <v>0</v>
      </c>
      <c r="H665" s="98" t="b">
        <v>0</v>
      </c>
      <c r="I665" s="98" t="b">
        <v>0</v>
      </c>
      <c r="J665" s="98" t="b">
        <v>0</v>
      </c>
      <c r="K665" s="98" t="b">
        <v>0</v>
      </c>
      <c r="L665" s="98" t="b">
        <v>0</v>
      </c>
    </row>
    <row r="666" spans="1:12" ht="15">
      <c r="A666" s="98" t="s">
        <v>3633</v>
      </c>
      <c r="B666" s="98" t="s">
        <v>3634</v>
      </c>
      <c r="C666" s="98">
        <v>4</v>
      </c>
      <c r="D666" s="122">
        <v>0.007138934576779713</v>
      </c>
      <c r="E666" s="122">
        <v>2.2115209972402297</v>
      </c>
      <c r="F666" s="98" t="s">
        <v>2950</v>
      </c>
      <c r="G666" s="98" t="b">
        <v>0</v>
      </c>
      <c r="H666" s="98" t="b">
        <v>0</v>
      </c>
      <c r="I666" s="98" t="b">
        <v>0</v>
      </c>
      <c r="J666" s="98" t="b">
        <v>0</v>
      </c>
      <c r="K666" s="98" t="b">
        <v>0</v>
      </c>
      <c r="L666" s="98" t="b">
        <v>0</v>
      </c>
    </row>
    <row r="667" spans="1:12" ht="15">
      <c r="A667" s="98" t="s">
        <v>3634</v>
      </c>
      <c r="B667" s="98" t="s">
        <v>3635</v>
      </c>
      <c r="C667" s="98">
        <v>4</v>
      </c>
      <c r="D667" s="122">
        <v>0.007138934576779713</v>
      </c>
      <c r="E667" s="122">
        <v>2.2115209972402297</v>
      </c>
      <c r="F667" s="98" t="s">
        <v>2950</v>
      </c>
      <c r="G667" s="98" t="b">
        <v>0</v>
      </c>
      <c r="H667" s="98" t="b">
        <v>0</v>
      </c>
      <c r="I667" s="98" t="b">
        <v>0</v>
      </c>
      <c r="J667" s="98" t="b">
        <v>0</v>
      </c>
      <c r="K667" s="98" t="b">
        <v>0</v>
      </c>
      <c r="L667" s="98" t="b">
        <v>0</v>
      </c>
    </row>
    <row r="668" spans="1:12" ht="15">
      <c r="A668" s="98" t="s">
        <v>3638</v>
      </c>
      <c r="B668" s="98" t="s">
        <v>3639</v>
      </c>
      <c r="C668" s="98">
        <v>4</v>
      </c>
      <c r="D668" s="122">
        <v>0.007138934576779713</v>
      </c>
      <c r="E668" s="122">
        <v>2.2115209972402297</v>
      </c>
      <c r="F668" s="98" t="s">
        <v>2950</v>
      </c>
      <c r="G668" s="98" t="b">
        <v>0</v>
      </c>
      <c r="H668" s="98" t="b">
        <v>0</v>
      </c>
      <c r="I668" s="98" t="b">
        <v>0</v>
      </c>
      <c r="J668" s="98" t="b">
        <v>0</v>
      </c>
      <c r="K668" s="98" t="b">
        <v>0</v>
      </c>
      <c r="L668" s="98" t="b">
        <v>0</v>
      </c>
    </row>
    <row r="669" spans="1:12" ht="15">
      <c r="A669" s="98" t="s">
        <v>3639</v>
      </c>
      <c r="B669" s="98" t="s">
        <v>3640</v>
      </c>
      <c r="C669" s="98">
        <v>4</v>
      </c>
      <c r="D669" s="122">
        <v>0.007138934576779713</v>
      </c>
      <c r="E669" s="122">
        <v>2.2115209972402297</v>
      </c>
      <c r="F669" s="98" t="s">
        <v>2950</v>
      </c>
      <c r="G669" s="98" t="b">
        <v>0</v>
      </c>
      <c r="H669" s="98" t="b">
        <v>0</v>
      </c>
      <c r="I669" s="98" t="b">
        <v>0</v>
      </c>
      <c r="J669" s="98" t="b">
        <v>0</v>
      </c>
      <c r="K669" s="98" t="b">
        <v>0</v>
      </c>
      <c r="L669" s="98" t="b">
        <v>0</v>
      </c>
    </row>
    <row r="670" spans="1:12" ht="15">
      <c r="A670" s="98" t="s">
        <v>3640</v>
      </c>
      <c r="B670" s="98" t="s">
        <v>3641</v>
      </c>
      <c r="C670" s="98">
        <v>4</v>
      </c>
      <c r="D670" s="122">
        <v>0.007138934576779713</v>
      </c>
      <c r="E670" s="122">
        <v>2.2115209972402297</v>
      </c>
      <c r="F670" s="98" t="s">
        <v>2950</v>
      </c>
      <c r="G670" s="98" t="b">
        <v>0</v>
      </c>
      <c r="H670" s="98" t="b">
        <v>0</v>
      </c>
      <c r="I670" s="98" t="b">
        <v>0</v>
      </c>
      <c r="J670" s="98" t="b">
        <v>0</v>
      </c>
      <c r="K670" s="98" t="b">
        <v>0</v>
      </c>
      <c r="L670" s="98" t="b">
        <v>0</v>
      </c>
    </row>
    <row r="671" spans="1:12" ht="15">
      <c r="A671" s="98" t="s">
        <v>3641</v>
      </c>
      <c r="B671" s="98" t="s">
        <v>3567</v>
      </c>
      <c r="C671" s="98">
        <v>4</v>
      </c>
      <c r="D671" s="122">
        <v>0.007138934576779713</v>
      </c>
      <c r="E671" s="122">
        <v>1.734399742520567</v>
      </c>
      <c r="F671" s="98" t="s">
        <v>2950</v>
      </c>
      <c r="G671" s="98" t="b">
        <v>0</v>
      </c>
      <c r="H671" s="98" t="b">
        <v>0</v>
      </c>
      <c r="I671" s="98" t="b">
        <v>0</v>
      </c>
      <c r="J671" s="98" t="b">
        <v>0</v>
      </c>
      <c r="K671" s="98" t="b">
        <v>0</v>
      </c>
      <c r="L671" s="98" t="b">
        <v>0</v>
      </c>
    </row>
    <row r="672" spans="1:12" ht="15">
      <c r="A672" s="98" t="s">
        <v>3589</v>
      </c>
      <c r="B672" s="98" t="s">
        <v>3642</v>
      </c>
      <c r="C672" s="98">
        <v>4</v>
      </c>
      <c r="D672" s="122">
        <v>0.007138934576779713</v>
      </c>
      <c r="E672" s="122">
        <v>1.9104910015762484</v>
      </c>
      <c r="F672" s="98" t="s">
        <v>2950</v>
      </c>
      <c r="G672" s="98" t="b">
        <v>0</v>
      </c>
      <c r="H672" s="98" t="b">
        <v>0</v>
      </c>
      <c r="I672" s="98" t="b">
        <v>0</v>
      </c>
      <c r="J672" s="98" t="b">
        <v>0</v>
      </c>
      <c r="K672" s="98" t="b">
        <v>0</v>
      </c>
      <c r="L672" s="98" t="b">
        <v>0</v>
      </c>
    </row>
    <row r="673" spans="1:12" ht="15">
      <c r="A673" s="98" t="s">
        <v>3642</v>
      </c>
      <c r="B673" s="98" t="s">
        <v>3643</v>
      </c>
      <c r="C673" s="98">
        <v>4</v>
      </c>
      <c r="D673" s="122">
        <v>0.007138934576779713</v>
      </c>
      <c r="E673" s="122">
        <v>2.2115209972402297</v>
      </c>
      <c r="F673" s="98" t="s">
        <v>2950</v>
      </c>
      <c r="G673" s="98" t="b">
        <v>0</v>
      </c>
      <c r="H673" s="98" t="b">
        <v>0</v>
      </c>
      <c r="I673" s="98" t="b">
        <v>0</v>
      </c>
      <c r="J673" s="98" t="b">
        <v>0</v>
      </c>
      <c r="K673" s="98" t="b">
        <v>0</v>
      </c>
      <c r="L673" s="98" t="b">
        <v>0</v>
      </c>
    </row>
    <row r="674" spans="1:12" ht="15">
      <c r="A674" s="98" t="s">
        <v>3643</v>
      </c>
      <c r="B674" s="98" t="s">
        <v>3644</v>
      </c>
      <c r="C674" s="98">
        <v>4</v>
      </c>
      <c r="D674" s="122">
        <v>0.007138934576779713</v>
      </c>
      <c r="E674" s="122">
        <v>2.2115209972402297</v>
      </c>
      <c r="F674" s="98" t="s">
        <v>2950</v>
      </c>
      <c r="G674" s="98" t="b">
        <v>0</v>
      </c>
      <c r="H674" s="98" t="b">
        <v>0</v>
      </c>
      <c r="I674" s="98" t="b">
        <v>0</v>
      </c>
      <c r="J674" s="98" t="b">
        <v>0</v>
      </c>
      <c r="K674" s="98" t="b">
        <v>0</v>
      </c>
      <c r="L674" s="98" t="b">
        <v>0</v>
      </c>
    </row>
    <row r="675" spans="1:12" ht="15">
      <c r="A675" s="98" t="s">
        <v>3644</v>
      </c>
      <c r="B675" s="98" t="s">
        <v>3645</v>
      </c>
      <c r="C675" s="98">
        <v>4</v>
      </c>
      <c r="D675" s="122">
        <v>0.007138934576779713</v>
      </c>
      <c r="E675" s="122">
        <v>2.2115209972402297</v>
      </c>
      <c r="F675" s="98" t="s">
        <v>2950</v>
      </c>
      <c r="G675" s="98" t="b">
        <v>0</v>
      </c>
      <c r="H675" s="98" t="b">
        <v>0</v>
      </c>
      <c r="I675" s="98" t="b">
        <v>0</v>
      </c>
      <c r="J675" s="98" t="b">
        <v>0</v>
      </c>
      <c r="K675" s="98" t="b">
        <v>0</v>
      </c>
      <c r="L675" s="98" t="b">
        <v>0</v>
      </c>
    </row>
    <row r="676" spans="1:12" ht="15">
      <c r="A676" s="98" t="s">
        <v>3645</v>
      </c>
      <c r="B676" s="98" t="s">
        <v>3646</v>
      </c>
      <c r="C676" s="98">
        <v>4</v>
      </c>
      <c r="D676" s="122">
        <v>0.007138934576779713</v>
      </c>
      <c r="E676" s="122">
        <v>2.2115209972402297</v>
      </c>
      <c r="F676" s="98" t="s">
        <v>2950</v>
      </c>
      <c r="G676" s="98" t="b">
        <v>0</v>
      </c>
      <c r="H676" s="98" t="b">
        <v>0</v>
      </c>
      <c r="I676" s="98" t="b">
        <v>0</v>
      </c>
      <c r="J676" s="98" t="b">
        <v>0</v>
      </c>
      <c r="K676" s="98" t="b">
        <v>0</v>
      </c>
      <c r="L676" s="98" t="b">
        <v>0</v>
      </c>
    </row>
    <row r="677" spans="1:12" ht="15">
      <c r="A677" s="98" t="s">
        <v>3646</v>
      </c>
      <c r="B677" s="98" t="s">
        <v>3647</v>
      </c>
      <c r="C677" s="98">
        <v>4</v>
      </c>
      <c r="D677" s="122">
        <v>0.007138934576779713</v>
      </c>
      <c r="E677" s="122">
        <v>2.2115209972402297</v>
      </c>
      <c r="F677" s="98" t="s">
        <v>2950</v>
      </c>
      <c r="G677" s="98" t="b">
        <v>0</v>
      </c>
      <c r="H677" s="98" t="b">
        <v>0</v>
      </c>
      <c r="I677" s="98" t="b">
        <v>0</v>
      </c>
      <c r="J677" s="98" t="b">
        <v>0</v>
      </c>
      <c r="K677" s="98" t="b">
        <v>0</v>
      </c>
      <c r="L677" s="98" t="b">
        <v>0</v>
      </c>
    </row>
    <row r="678" spans="1:12" ht="15">
      <c r="A678" s="98" t="s">
        <v>3647</v>
      </c>
      <c r="B678" s="98" t="s">
        <v>3648</v>
      </c>
      <c r="C678" s="98">
        <v>4</v>
      </c>
      <c r="D678" s="122">
        <v>0.007138934576779713</v>
      </c>
      <c r="E678" s="122">
        <v>2.2115209972402297</v>
      </c>
      <c r="F678" s="98" t="s">
        <v>2950</v>
      </c>
      <c r="G678" s="98" t="b">
        <v>0</v>
      </c>
      <c r="H678" s="98" t="b">
        <v>0</v>
      </c>
      <c r="I678" s="98" t="b">
        <v>0</v>
      </c>
      <c r="J678" s="98" t="b">
        <v>0</v>
      </c>
      <c r="K678" s="98" t="b">
        <v>0</v>
      </c>
      <c r="L678" s="98" t="b">
        <v>0</v>
      </c>
    </row>
    <row r="679" spans="1:12" ht="15">
      <c r="A679" s="98" t="s">
        <v>3648</v>
      </c>
      <c r="B679" s="98" t="s">
        <v>3649</v>
      </c>
      <c r="C679" s="98">
        <v>4</v>
      </c>
      <c r="D679" s="122">
        <v>0.007138934576779713</v>
      </c>
      <c r="E679" s="122">
        <v>2.2115209972402297</v>
      </c>
      <c r="F679" s="98" t="s">
        <v>2950</v>
      </c>
      <c r="G679" s="98" t="b">
        <v>0</v>
      </c>
      <c r="H679" s="98" t="b">
        <v>0</v>
      </c>
      <c r="I679" s="98" t="b">
        <v>0</v>
      </c>
      <c r="J679" s="98" t="b">
        <v>0</v>
      </c>
      <c r="K679" s="98" t="b">
        <v>0</v>
      </c>
      <c r="L679" s="98" t="b">
        <v>0</v>
      </c>
    </row>
    <row r="680" spans="1:12" ht="15">
      <c r="A680" s="98" t="s">
        <v>3649</v>
      </c>
      <c r="B680" s="98" t="s">
        <v>3650</v>
      </c>
      <c r="C680" s="98">
        <v>4</v>
      </c>
      <c r="D680" s="122">
        <v>0.007138934576779713</v>
      </c>
      <c r="E680" s="122">
        <v>2.2115209972402297</v>
      </c>
      <c r="F680" s="98" t="s">
        <v>2950</v>
      </c>
      <c r="G680" s="98" t="b">
        <v>0</v>
      </c>
      <c r="H680" s="98" t="b">
        <v>0</v>
      </c>
      <c r="I680" s="98" t="b">
        <v>0</v>
      </c>
      <c r="J680" s="98" t="b">
        <v>0</v>
      </c>
      <c r="K680" s="98" t="b">
        <v>0</v>
      </c>
      <c r="L680" s="98" t="b">
        <v>0</v>
      </c>
    </row>
    <row r="681" spans="1:12" ht="15">
      <c r="A681" s="98" t="s">
        <v>3650</v>
      </c>
      <c r="B681" s="98" t="s">
        <v>3651</v>
      </c>
      <c r="C681" s="98">
        <v>4</v>
      </c>
      <c r="D681" s="122">
        <v>0.007138934576779713</v>
      </c>
      <c r="E681" s="122">
        <v>2.2115209972402297</v>
      </c>
      <c r="F681" s="98" t="s">
        <v>2950</v>
      </c>
      <c r="G681" s="98" t="b">
        <v>0</v>
      </c>
      <c r="H681" s="98" t="b">
        <v>0</v>
      </c>
      <c r="I681" s="98" t="b">
        <v>0</v>
      </c>
      <c r="J681" s="98" t="b">
        <v>0</v>
      </c>
      <c r="K681" s="98" t="b">
        <v>0</v>
      </c>
      <c r="L681" s="98" t="b">
        <v>0</v>
      </c>
    </row>
    <row r="682" spans="1:12" ht="15">
      <c r="A682" s="98" t="s">
        <v>3651</v>
      </c>
      <c r="B682" s="98" t="s">
        <v>3652</v>
      </c>
      <c r="C682" s="98">
        <v>4</v>
      </c>
      <c r="D682" s="122">
        <v>0.007138934576779713</v>
      </c>
      <c r="E682" s="122">
        <v>2.2115209972402297</v>
      </c>
      <c r="F682" s="98" t="s">
        <v>2950</v>
      </c>
      <c r="G682" s="98" t="b">
        <v>0</v>
      </c>
      <c r="H682" s="98" t="b">
        <v>0</v>
      </c>
      <c r="I682" s="98" t="b">
        <v>0</v>
      </c>
      <c r="J682" s="98" t="b">
        <v>0</v>
      </c>
      <c r="K682" s="98" t="b">
        <v>0</v>
      </c>
      <c r="L682" s="98" t="b">
        <v>0</v>
      </c>
    </row>
    <row r="683" spans="1:12" ht="15">
      <c r="A683" s="98" t="s">
        <v>3652</v>
      </c>
      <c r="B683" s="98" t="s">
        <v>3614</v>
      </c>
      <c r="C683" s="98">
        <v>4</v>
      </c>
      <c r="D683" s="122">
        <v>0.007138934576779713</v>
      </c>
      <c r="E683" s="122">
        <v>2.1146109842321734</v>
      </c>
      <c r="F683" s="98" t="s">
        <v>2950</v>
      </c>
      <c r="G683" s="98" t="b">
        <v>0</v>
      </c>
      <c r="H683" s="98" t="b">
        <v>0</v>
      </c>
      <c r="I683" s="98" t="b">
        <v>0</v>
      </c>
      <c r="J683" s="98" t="b">
        <v>0</v>
      </c>
      <c r="K683" s="98" t="b">
        <v>0</v>
      </c>
      <c r="L683" s="98" t="b">
        <v>0</v>
      </c>
    </row>
    <row r="684" spans="1:12" ht="15">
      <c r="A684" s="98" t="s">
        <v>3614</v>
      </c>
      <c r="B684" s="98" t="s">
        <v>3653</v>
      </c>
      <c r="C684" s="98">
        <v>4</v>
      </c>
      <c r="D684" s="122">
        <v>0.007138934576779713</v>
      </c>
      <c r="E684" s="122">
        <v>2.1146109842321734</v>
      </c>
      <c r="F684" s="98" t="s">
        <v>2950</v>
      </c>
      <c r="G684" s="98" t="b">
        <v>0</v>
      </c>
      <c r="H684" s="98" t="b">
        <v>0</v>
      </c>
      <c r="I684" s="98" t="b">
        <v>0</v>
      </c>
      <c r="J684" s="98" t="b">
        <v>0</v>
      </c>
      <c r="K684" s="98" t="b">
        <v>0</v>
      </c>
      <c r="L684" s="98" t="b">
        <v>0</v>
      </c>
    </row>
    <row r="685" spans="1:12" ht="15">
      <c r="A685" s="98" t="s">
        <v>3653</v>
      </c>
      <c r="B685" s="98" t="s">
        <v>3654</v>
      </c>
      <c r="C685" s="98">
        <v>4</v>
      </c>
      <c r="D685" s="122">
        <v>0.007138934576779713</v>
      </c>
      <c r="E685" s="122">
        <v>2.2115209972402297</v>
      </c>
      <c r="F685" s="98" t="s">
        <v>2950</v>
      </c>
      <c r="G685" s="98" t="b">
        <v>0</v>
      </c>
      <c r="H685" s="98" t="b">
        <v>0</v>
      </c>
      <c r="I685" s="98" t="b">
        <v>0</v>
      </c>
      <c r="J685" s="98" t="b">
        <v>0</v>
      </c>
      <c r="K685" s="98" t="b">
        <v>0</v>
      </c>
      <c r="L685" s="98" t="b">
        <v>0</v>
      </c>
    </row>
    <row r="686" spans="1:12" ht="15">
      <c r="A686" s="98" t="s">
        <v>3654</v>
      </c>
      <c r="B686" s="98" t="s">
        <v>3655</v>
      </c>
      <c r="C686" s="98">
        <v>4</v>
      </c>
      <c r="D686" s="122">
        <v>0.007138934576779713</v>
      </c>
      <c r="E686" s="122">
        <v>2.2115209972402297</v>
      </c>
      <c r="F686" s="98" t="s">
        <v>2950</v>
      </c>
      <c r="G686" s="98" t="b">
        <v>0</v>
      </c>
      <c r="H686" s="98" t="b">
        <v>0</v>
      </c>
      <c r="I686" s="98" t="b">
        <v>0</v>
      </c>
      <c r="J686" s="98" t="b">
        <v>0</v>
      </c>
      <c r="K686" s="98" t="b">
        <v>0</v>
      </c>
      <c r="L686" s="98" t="b">
        <v>0</v>
      </c>
    </row>
    <row r="687" spans="1:12" ht="15">
      <c r="A687" s="98" t="s">
        <v>3655</v>
      </c>
      <c r="B687" s="98" t="s">
        <v>3656</v>
      </c>
      <c r="C687" s="98">
        <v>4</v>
      </c>
      <c r="D687" s="122">
        <v>0.007138934576779713</v>
      </c>
      <c r="E687" s="122">
        <v>2.2115209972402297</v>
      </c>
      <c r="F687" s="98" t="s">
        <v>2950</v>
      </c>
      <c r="G687" s="98" t="b">
        <v>0</v>
      </c>
      <c r="H687" s="98" t="b">
        <v>0</v>
      </c>
      <c r="I687" s="98" t="b">
        <v>0</v>
      </c>
      <c r="J687" s="98" t="b">
        <v>0</v>
      </c>
      <c r="K687" s="98" t="b">
        <v>0</v>
      </c>
      <c r="L687" s="98" t="b">
        <v>0</v>
      </c>
    </row>
    <row r="688" spans="1:12" ht="15">
      <c r="A688" s="98" t="s">
        <v>3656</v>
      </c>
      <c r="B688" s="98" t="s">
        <v>3657</v>
      </c>
      <c r="C688" s="98">
        <v>4</v>
      </c>
      <c r="D688" s="122">
        <v>0.007138934576779713</v>
      </c>
      <c r="E688" s="122">
        <v>2.2115209972402297</v>
      </c>
      <c r="F688" s="98" t="s">
        <v>2950</v>
      </c>
      <c r="G688" s="98" t="b">
        <v>0</v>
      </c>
      <c r="H688" s="98" t="b">
        <v>0</v>
      </c>
      <c r="I688" s="98" t="b">
        <v>0</v>
      </c>
      <c r="J688" s="98" t="b">
        <v>0</v>
      </c>
      <c r="K688" s="98" t="b">
        <v>0</v>
      </c>
      <c r="L688" s="98" t="b">
        <v>0</v>
      </c>
    </row>
    <row r="689" spans="1:12" ht="15">
      <c r="A689" s="98" t="s">
        <v>3657</v>
      </c>
      <c r="B689" s="98" t="s">
        <v>3658</v>
      </c>
      <c r="C689" s="98">
        <v>4</v>
      </c>
      <c r="D689" s="122">
        <v>0.007138934576779713</v>
      </c>
      <c r="E689" s="122">
        <v>2.2115209972402297</v>
      </c>
      <c r="F689" s="98" t="s">
        <v>2950</v>
      </c>
      <c r="G689" s="98" t="b">
        <v>0</v>
      </c>
      <c r="H689" s="98" t="b">
        <v>0</v>
      </c>
      <c r="I689" s="98" t="b">
        <v>0</v>
      </c>
      <c r="J689" s="98" t="b">
        <v>0</v>
      </c>
      <c r="K689" s="98" t="b">
        <v>0</v>
      </c>
      <c r="L689" s="98" t="b">
        <v>0</v>
      </c>
    </row>
    <row r="690" spans="1:12" ht="15">
      <c r="A690" s="98" t="s">
        <v>3658</v>
      </c>
      <c r="B690" s="98" t="s">
        <v>3594</v>
      </c>
      <c r="C690" s="98">
        <v>4</v>
      </c>
      <c r="D690" s="122">
        <v>0.007138934576779713</v>
      </c>
      <c r="E690" s="122">
        <v>1.968482948553935</v>
      </c>
      <c r="F690" s="98" t="s">
        <v>2950</v>
      </c>
      <c r="G690" s="98" t="b">
        <v>0</v>
      </c>
      <c r="H690" s="98" t="b">
        <v>0</v>
      </c>
      <c r="I690" s="98" t="b">
        <v>0</v>
      </c>
      <c r="J690" s="98" t="b">
        <v>0</v>
      </c>
      <c r="K690" s="98" t="b">
        <v>0</v>
      </c>
      <c r="L690" s="98" t="b">
        <v>0</v>
      </c>
    </row>
    <row r="691" spans="1:12" ht="15">
      <c r="A691" s="98" t="s">
        <v>3594</v>
      </c>
      <c r="B691" s="98" t="s">
        <v>3659</v>
      </c>
      <c r="C691" s="98">
        <v>4</v>
      </c>
      <c r="D691" s="122">
        <v>0.007138934576779713</v>
      </c>
      <c r="E691" s="122">
        <v>1.968482948553935</v>
      </c>
      <c r="F691" s="98" t="s">
        <v>2950</v>
      </c>
      <c r="G691" s="98" t="b">
        <v>0</v>
      </c>
      <c r="H691" s="98" t="b">
        <v>0</v>
      </c>
      <c r="I691" s="98" t="b">
        <v>0</v>
      </c>
      <c r="J691" s="98" t="b">
        <v>0</v>
      </c>
      <c r="K691" s="98" t="b">
        <v>0</v>
      </c>
      <c r="L691" s="98" t="b">
        <v>0</v>
      </c>
    </row>
    <row r="692" spans="1:12" ht="15">
      <c r="A692" s="98" t="s">
        <v>3659</v>
      </c>
      <c r="B692" s="98" t="s">
        <v>3595</v>
      </c>
      <c r="C692" s="98">
        <v>4</v>
      </c>
      <c r="D692" s="122">
        <v>0.007138934576779713</v>
      </c>
      <c r="E692" s="122">
        <v>1.968482948553935</v>
      </c>
      <c r="F692" s="98" t="s">
        <v>2950</v>
      </c>
      <c r="G692" s="98" t="b">
        <v>0</v>
      </c>
      <c r="H692" s="98" t="b">
        <v>0</v>
      </c>
      <c r="I692" s="98" t="b">
        <v>0</v>
      </c>
      <c r="J692" s="98" t="b">
        <v>0</v>
      </c>
      <c r="K692" s="98" t="b">
        <v>0</v>
      </c>
      <c r="L692" s="98" t="b">
        <v>0</v>
      </c>
    </row>
    <row r="693" spans="1:12" ht="15">
      <c r="A693" s="98" t="s">
        <v>3595</v>
      </c>
      <c r="B693" s="98" t="s">
        <v>3660</v>
      </c>
      <c r="C693" s="98">
        <v>4</v>
      </c>
      <c r="D693" s="122">
        <v>0.007138934576779713</v>
      </c>
      <c r="E693" s="122">
        <v>1.968482948553935</v>
      </c>
      <c r="F693" s="98" t="s">
        <v>2950</v>
      </c>
      <c r="G693" s="98" t="b">
        <v>0</v>
      </c>
      <c r="H693" s="98" t="b">
        <v>0</v>
      </c>
      <c r="I693" s="98" t="b">
        <v>0</v>
      </c>
      <c r="J693" s="98" t="b">
        <v>0</v>
      </c>
      <c r="K693" s="98" t="b">
        <v>0</v>
      </c>
      <c r="L693" s="98" t="b">
        <v>0</v>
      </c>
    </row>
    <row r="694" spans="1:12" ht="15">
      <c r="A694" s="98" t="s">
        <v>3610</v>
      </c>
      <c r="B694" s="98" t="s">
        <v>3611</v>
      </c>
      <c r="C694" s="98">
        <v>4</v>
      </c>
      <c r="D694" s="122">
        <v>0.007138934576779713</v>
      </c>
      <c r="E694" s="122">
        <v>2.2115209972402297</v>
      </c>
      <c r="F694" s="98" t="s">
        <v>2950</v>
      </c>
      <c r="G694" s="98" t="b">
        <v>0</v>
      </c>
      <c r="H694" s="98" t="b">
        <v>0</v>
      </c>
      <c r="I694" s="98" t="b">
        <v>0</v>
      </c>
      <c r="J694" s="98" t="b">
        <v>0</v>
      </c>
      <c r="K694" s="98" t="b">
        <v>0</v>
      </c>
      <c r="L694" s="98" t="b">
        <v>0</v>
      </c>
    </row>
    <row r="695" spans="1:12" ht="15">
      <c r="A695" s="98" t="s">
        <v>3611</v>
      </c>
      <c r="B695" s="98" t="s">
        <v>3588</v>
      </c>
      <c r="C695" s="98">
        <v>4</v>
      </c>
      <c r="D695" s="122">
        <v>0.007138934576779713</v>
      </c>
      <c r="E695" s="122">
        <v>2.2115209972402297</v>
      </c>
      <c r="F695" s="98" t="s">
        <v>2950</v>
      </c>
      <c r="G695" s="98" t="b">
        <v>0</v>
      </c>
      <c r="H695" s="98" t="b">
        <v>0</v>
      </c>
      <c r="I695" s="98" t="b">
        <v>0</v>
      </c>
      <c r="J695" s="98" t="b">
        <v>0</v>
      </c>
      <c r="K695" s="98" t="b">
        <v>0</v>
      </c>
      <c r="L695" s="98" t="b">
        <v>0</v>
      </c>
    </row>
    <row r="696" spans="1:12" ht="15">
      <c r="A696" s="98" t="s">
        <v>3588</v>
      </c>
      <c r="B696" s="98" t="s">
        <v>3612</v>
      </c>
      <c r="C696" s="98">
        <v>4</v>
      </c>
      <c r="D696" s="122">
        <v>0.007138934576779713</v>
      </c>
      <c r="E696" s="122">
        <v>1.9104910015762484</v>
      </c>
      <c r="F696" s="98" t="s">
        <v>2950</v>
      </c>
      <c r="G696" s="98" t="b">
        <v>0</v>
      </c>
      <c r="H696" s="98" t="b">
        <v>0</v>
      </c>
      <c r="I696" s="98" t="b">
        <v>0</v>
      </c>
      <c r="J696" s="98" t="b">
        <v>0</v>
      </c>
      <c r="K696" s="98" t="b">
        <v>0</v>
      </c>
      <c r="L696" s="98" t="b">
        <v>0</v>
      </c>
    </row>
    <row r="697" spans="1:12" ht="15">
      <c r="A697" s="98" t="s">
        <v>3612</v>
      </c>
      <c r="B697" s="98" t="s">
        <v>3567</v>
      </c>
      <c r="C697" s="98">
        <v>4</v>
      </c>
      <c r="D697" s="122">
        <v>0.007138934576779713</v>
      </c>
      <c r="E697" s="122">
        <v>1.734399742520567</v>
      </c>
      <c r="F697" s="98" t="s">
        <v>2950</v>
      </c>
      <c r="G697" s="98" t="b">
        <v>0</v>
      </c>
      <c r="H697" s="98" t="b">
        <v>0</v>
      </c>
      <c r="I697" s="98" t="b">
        <v>0</v>
      </c>
      <c r="J697" s="98" t="b">
        <v>0</v>
      </c>
      <c r="K697" s="98" t="b">
        <v>0</v>
      </c>
      <c r="L697" s="98" t="b">
        <v>0</v>
      </c>
    </row>
    <row r="698" spans="1:12" ht="15">
      <c r="A698" s="98" t="s">
        <v>3567</v>
      </c>
      <c r="B698" s="98" t="s">
        <v>3613</v>
      </c>
      <c r="C698" s="98">
        <v>4</v>
      </c>
      <c r="D698" s="122">
        <v>0.007138934576779713</v>
      </c>
      <c r="E698" s="122">
        <v>1.734399742520567</v>
      </c>
      <c r="F698" s="98" t="s">
        <v>2950</v>
      </c>
      <c r="G698" s="98" t="b">
        <v>0</v>
      </c>
      <c r="H698" s="98" t="b">
        <v>0</v>
      </c>
      <c r="I698" s="98" t="b">
        <v>0</v>
      </c>
      <c r="J698" s="98" t="b">
        <v>0</v>
      </c>
      <c r="K698" s="98" t="b">
        <v>0</v>
      </c>
      <c r="L698" s="98" t="b">
        <v>0</v>
      </c>
    </row>
    <row r="699" spans="1:12" ht="15">
      <c r="A699" s="98" t="s">
        <v>3588</v>
      </c>
      <c r="B699" s="98" t="s">
        <v>3567</v>
      </c>
      <c r="C699" s="98">
        <v>4</v>
      </c>
      <c r="D699" s="122">
        <v>0.007138934576779713</v>
      </c>
      <c r="E699" s="122">
        <v>1.433369746856586</v>
      </c>
      <c r="F699" s="98" t="s">
        <v>2950</v>
      </c>
      <c r="G699" s="98" t="b">
        <v>0</v>
      </c>
      <c r="H699" s="98" t="b">
        <v>0</v>
      </c>
      <c r="I699" s="98" t="b">
        <v>0</v>
      </c>
      <c r="J699" s="98" t="b">
        <v>0</v>
      </c>
      <c r="K699" s="98" t="b">
        <v>0</v>
      </c>
      <c r="L699" s="98" t="b">
        <v>0</v>
      </c>
    </row>
    <row r="700" spans="1:12" ht="15">
      <c r="A700" s="98" t="s">
        <v>3589</v>
      </c>
      <c r="B700" s="98" t="s">
        <v>3622</v>
      </c>
      <c r="C700" s="98">
        <v>4</v>
      </c>
      <c r="D700" s="122">
        <v>0.007138934576779713</v>
      </c>
      <c r="E700" s="122">
        <v>1.9104910015762484</v>
      </c>
      <c r="F700" s="98" t="s">
        <v>2950</v>
      </c>
      <c r="G700" s="98" t="b">
        <v>0</v>
      </c>
      <c r="H700" s="98" t="b">
        <v>0</v>
      </c>
      <c r="I700" s="98" t="b">
        <v>0</v>
      </c>
      <c r="J700" s="98" t="b">
        <v>0</v>
      </c>
      <c r="K700" s="98" t="b">
        <v>0</v>
      </c>
      <c r="L700" s="98" t="b">
        <v>0</v>
      </c>
    </row>
    <row r="701" spans="1:12" ht="15">
      <c r="A701" s="98" t="s">
        <v>3622</v>
      </c>
      <c r="B701" s="98" t="s">
        <v>3623</v>
      </c>
      <c r="C701" s="98">
        <v>4</v>
      </c>
      <c r="D701" s="122">
        <v>0.007138934576779713</v>
      </c>
      <c r="E701" s="122">
        <v>2.2115209972402297</v>
      </c>
      <c r="F701" s="98" t="s">
        <v>2950</v>
      </c>
      <c r="G701" s="98" t="b">
        <v>0</v>
      </c>
      <c r="H701" s="98" t="b">
        <v>0</v>
      </c>
      <c r="I701" s="98" t="b">
        <v>0</v>
      </c>
      <c r="J701" s="98" t="b">
        <v>0</v>
      </c>
      <c r="K701" s="98" t="b">
        <v>0</v>
      </c>
      <c r="L701" s="98" t="b">
        <v>0</v>
      </c>
    </row>
    <row r="702" spans="1:12" ht="15">
      <c r="A702" s="98" t="s">
        <v>3623</v>
      </c>
      <c r="B702" s="98" t="s">
        <v>3624</v>
      </c>
      <c r="C702" s="98">
        <v>4</v>
      </c>
      <c r="D702" s="122">
        <v>0.007138934576779713</v>
      </c>
      <c r="E702" s="122">
        <v>2.2115209972402297</v>
      </c>
      <c r="F702" s="98" t="s">
        <v>2950</v>
      </c>
      <c r="G702" s="98" t="b">
        <v>0</v>
      </c>
      <c r="H702" s="98" t="b">
        <v>0</v>
      </c>
      <c r="I702" s="98" t="b">
        <v>0</v>
      </c>
      <c r="J702" s="98" t="b">
        <v>0</v>
      </c>
      <c r="K702" s="98" t="b">
        <v>0</v>
      </c>
      <c r="L702" s="98" t="b">
        <v>0</v>
      </c>
    </row>
    <row r="703" spans="1:12" ht="15">
      <c r="A703" s="98" t="s">
        <v>3620</v>
      </c>
      <c r="B703" s="98" t="s">
        <v>3668</v>
      </c>
      <c r="C703" s="98">
        <v>4</v>
      </c>
      <c r="D703" s="122">
        <v>0.007138934576779713</v>
      </c>
      <c r="E703" s="122">
        <v>2.1146109842321734</v>
      </c>
      <c r="F703" s="98" t="s">
        <v>2950</v>
      </c>
      <c r="G703" s="98" t="b">
        <v>0</v>
      </c>
      <c r="H703" s="98" t="b">
        <v>0</v>
      </c>
      <c r="I703" s="98" t="b">
        <v>0</v>
      </c>
      <c r="J703" s="98" t="b">
        <v>0</v>
      </c>
      <c r="K703" s="98" t="b">
        <v>0</v>
      </c>
      <c r="L703" s="98" t="b">
        <v>0</v>
      </c>
    </row>
    <row r="704" spans="1:12" ht="15">
      <c r="A704" s="98" t="s">
        <v>3668</v>
      </c>
      <c r="B704" s="98" t="s">
        <v>3669</v>
      </c>
      <c r="C704" s="98">
        <v>4</v>
      </c>
      <c r="D704" s="122">
        <v>0.007138934576779713</v>
      </c>
      <c r="E704" s="122">
        <v>2.2115209972402297</v>
      </c>
      <c r="F704" s="98" t="s">
        <v>2950</v>
      </c>
      <c r="G704" s="98" t="b">
        <v>0</v>
      </c>
      <c r="H704" s="98" t="b">
        <v>0</v>
      </c>
      <c r="I704" s="98" t="b">
        <v>0</v>
      </c>
      <c r="J704" s="98" t="b">
        <v>0</v>
      </c>
      <c r="K704" s="98" t="b">
        <v>0</v>
      </c>
      <c r="L704" s="98" t="b">
        <v>0</v>
      </c>
    </row>
    <row r="705" spans="1:12" ht="15">
      <c r="A705" s="98" t="s">
        <v>3669</v>
      </c>
      <c r="B705" s="98" t="s">
        <v>3670</v>
      </c>
      <c r="C705" s="98">
        <v>4</v>
      </c>
      <c r="D705" s="122">
        <v>0.007138934576779713</v>
      </c>
      <c r="E705" s="122">
        <v>2.2115209972402297</v>
      </c>
      <c r="F705" s="98" t="s">
        <v>2950</v>
      </c>
      <c r="G705" s="98" t="b">
        <v>0</v>
      </c>
      <c r="H705" s="98" t="b">
        <v>0</v>
      </c>
      <c r="I705" s="98" t="b">
        <v>0</v>
      </c>
      <c r="J705" s="98" t="b">
        <v>0</v>
      </c>
      <c r="K705" s="98" t="b">
        <v>0</v>
      </c>
      <c r="L705" s="98" t="b">
        <v>0</v>
      </c>
    </row>
    <row r="706" spans="1:12" ht="15">
      <c r="A706" s="98" t="s">
        <v>3670</v>
      </c>
      <c r="B706" s="98" t="s">
        <v>3621</v>
      </c>
      <c r="C706" s="98">
        <v>4</v>
      </c>
      <c r="D706" s="122">
        <v>0.007138934576779713</v>
      </c>
      <c r="E706" s="122">
        <v>2.2115209972402297</v>
      </c>
      <c r="F706" s="98" t="s">
        <v>2950</v>
      </c>
      <c r="G706" s="98" t="b">
        <v>0</v>
      </c>
      <c r="H706" s="98" t="b">
        <v>0</v>
      </c>
      <c r="I706" s="98" t="b">
        <v>0</v>
      </c>
      <c r="J706" s="98" t="b">
        <v>0</v>
      </c>
      <c r="K706" s="98" t="b">
        <v>0</v>
      </c>
      <c r="L706" s="98" t="b">
        <v>0</v>
      </c>
    </row>
    <row r="707" spans="1:12" ht="15">
      <c r="A707" s="98" t="s">
        <v>3593</v>
      </c>
      <c r="B707" s="98" t="s">
        <v>3693</v>
      </c>
      <c r="C707" s="98">
        <v>3</v>
      </c>
      <c r="D707" s="122">
        <v>0.005866244935077818</v>
      </c>
      <c r="E707" s="122">
        <v>1.968482948553935</v>
      </c>
      <c r="F707" s="98" t="s">
        <v>2950</v>
      </c>
      <c r="G707" s="98" t="b">
        <v>0</v>
      </c>
      <c r="H707" s="98" t="b">
        <v>0</v>
      </c>
      <c r="I707" s="98" t="b">
        <v>0</v>
      </c>
      <c r="J707" s="98" t="b">
        <v>0</v>
      </c>
      <c r="K707" s="98" t="b">
        <v>0</v>
      </c>
      <c r="L707" s="98" t="b">
        <v>0</v>
      </c>
    </row>
    <row r="708" spans="1:12" ht="15">
      <c r="A708" s="98" t="s">
        <v>3693</v>
      </c>
      <c r="B708" s="98" t="s">
        <v>3694</v>
      </c>
      <c r="C708" s="98">
        <v>3</v>
      </c>
      <c r="D708" s="122">
        <v>0.005866244935077818</v>
      </c>
      <c r="E708" s="122">
        <v>2.3364597338485296</v>
      </c>
      <c r="F708" s="98" t="s">
        <v>2950</v>
      </c>
      <c r="G708" s="98" t="b">
        <v>0</v>
      </c>
      <c r="H708" s="98" t="b">
        <v>0</v>
      </c>
      <c r="I708" s="98" t="b">
        <v>0</v>
      </c>
      <c r="J708" s="98" t="b">
        <v>0</v>
      </c>
      <c r="K708" s="98" t="b">
        <v>0</v>
      </c>
      <c r="L708" s="98" t="b">
        <v>0</v>
      </c>
    </row>
    <row r="709" spans="1:12" ht="15">
      <c r="A709" s="98" t="s">
        <v>3694</v>
      </c>
      <c r="B709" s="98" t="s">
        <v>3695</v>
      </c>
      <c r="C709" s="98">
        <v>3</v>
      </c>
      <c r="D709" s="122">
        <v>0.005866244935077818</v>
      </c>
      <c r="E709" s="122">
        <v>2.3364597338485296</v>
      </c>
      <c r="F709" s="98" t="s">
        <v>2950</v>
      </c>
      <c r="G709" s="98" t="b">
        <v>0</v>
      </c>
      <c r="H709" s="98" t="b">
        <v>0</v>
      </c>
      <c r="I709" s="98" t="b">
        <v>0</v>
      </c>
      <c r="J709" s="98" t="b">
        <v>0</v>
      </c>
      <c r="K709" s="98" t="b">
        <v>0</v>
      </c>
      <c r="L709" s="98" t="b">
        <v>0</v>
      </c>
    </row>
    <row r="710" spans="1:12" ht="15">
      <c r="A710" s="98" t="s">
        <v>3695</v>
      </c>
      <c r="B710" s="98" t="s">
        <v>3696</v>
      </c>
      <c r="C710" s="98">
        <v>3</v>
      </c>
      <c r="D710" s="122">
        <v>0.005866244935077818</v>
      </c>
      <c r="E710" s="122">
        <v>2.3364597338485296</v>
      </c>
      <c r="F710" s="98" t="s">
        <v>2950</v>
      </c>
      <c r="G710" s="98" t="b">
        <v>0</v>
      </c>
      <c r="H710" s="98" t="b">
        <v>0</v>
      </c>
      <c r="I710" s="98" t="b">
        <v>0</v>
      </c>
      <c r="J710" s="98" t="b">
        <v>0</v>
      </c>
      <c r="K710" s="98" t="b">
        <v>0</v>
      </c>
      <c r="L710" s="98" t="b">
        <v>0</v>
      </c>
    </row>
    <row r="711" spans="1:12" ht="15">
      <c r="A711" s="98" t="s">
        <v>3696</v>
      </c>
      <c r="B711" s="98" t="s">
        <v>3697</v>
      </c>
      <c r="C711" s="98">
        <v>3</v>
      </c>
      <c r="D711" s="122">
        <v>0.005866244935077818</v>
      </c>
      <c r="E711" s="122">
        <v>2.3364597338485296</v>
      </c>
      <c r="F711" s="98" t="s">
        <v>2950</v>
      </c>
      <c r="G711" s="98" t="b">
        <v>0</v>
      </c>
      <c r="H711" s="98" t="b">
        <v>0</v>
      </c>
      <c r="I711" s="98" t="b">
        <v>0</v>
      </c>
      <c r="J711" s="98" t="b">
        <v>0</v>
      </c>
      <c r="K711" s="98" t="b">
        <v>0</v>
      </c>
      <c r="L711" s="98" t="b">
        <v>0</v>
      </c>
    </row>
    <row r="712" spans="1:12" ht="15">
      <c r="A712" s="98" t="s">
        <v>3697</v>
      </c>
      <c r="B712" s="98" t="s">
        <v>3698</v>
      </c>
      <c r="C712" s="98">
        <v>3</v>
      </c>
      <c r="D712" s="122">
        <v>0.005866244935077818</v>
      </c>
      <c r="E712" s="122">
        <v>2.3364597338485296</v>
      </c>
      <c r="F712" s="98" t="s">
        <v>2950</v>
      </c>
      <c r="G712" s="98" t="b">
        <v>0</v>
      </c>
      <c r="H712" s="98" t="b">
        <v>0</v>
      </c>
      <c r="I712" s="98" t="b">
        <v>0</v>
      </c>
      <c r="J712" s="98" t="b">
        <v>0</v>
      </c>
      <c r="K712" s="98" t="b">
        <v>0</v>
      </c>
      <c r="L712" s="98" t="b">
        <v>0</v>
      </c>
    </row>
    <row r="713" spans="1:12" ht="15">
      <c r="A713" s="98" t="s">
        <v>3743</v>
      </c>
      <c r="B713" s="98" t="s">
        <v>3744</v>
      </c>
      <c r="C713" s="98">
        <v>3</v>
      </c>
      <c r="D713" s="122">
        <v>0.005866244935077818</v>
      </c>
      <c r="E713" s="122">
        <v>2.3364597338485296</v>
      </c>
      <c r="F713" s="98" t="s">
        <v>2950</v>
      </c>
      <c r="G713" s="98" t="b">
        <v>0</v>
      </c>
      <c r="H713" s="98" t="b">
        <v>0</v>
      </c>
      <c r="I713" s="98" t="b">
        <v>0</v>
      </c>
      <c r="J713" s="98" t="b">
        <v>0</v>
      </c>
      <c r="K713" s="98" t="b">
        <v>0</v>
      </c>
      <c r="L713" s="98" t="b">
        <v>0</v>
      </c>
    </row>
    <row r="714" spans="1:12" ht="15">
      <c r="A714" s="98" t="s">
        <v>3744</v>
      </c>
      <c r="B714" s="98" t="s">
        <v>3745</v>
      </c>
      <c r="C714" s="98">
        <v>3</v>
      </c>
      <c r="D714" s="122">
        <v>0.005866244935077818</v>
      </c>
      <c r="E714" s="122">
        <v>2.3364597338485296</v>
      </c>
      <c r="F714" s="98" t="s">
        <v>2950</v>
      </c>
      <c r="G714" s="98" t="b">
        <v>0</v>
      </c>
      <c r="H714" s="98" t="b">
        <v>0</v>
      </c>
      <c r="I714" s="98" t="b">
        <v>0</v>
      </c>
      <c r="J714" s="98" t="b">
        <v>0</v>
      </c>
      <c r="K714" s="98" t="b">
        <v>0</v>
      </c>
      <c r="L714" s="98" t="b">
        <v>0</v>
      </c>
    </row>
    <row r="715" spans="1:12" ht="15">
      <c r="A715" s="98" t="s">
        <v>3745</v>
      </c>
      <c r="B715" s="98" t="s">
        <v>3746</v>
      </c>
      <c r="C715" s="98">
        <v>3</v>
      </c>
      <c r="D715" s="122">
        <v>0.005866244935077818</v>
      </c>
      <c r="E715" s="122">
        <v>2.3364597338485296</v>
      </c>
      <c r="F715" s="98" t="s">
        <v>2950</v>
      </c>
      <c r="G715" s="98" t="b">
        <v>0</v>
      </c>
      <c r="H715" s="98" t="b">
        <v>0</v>
      </c>
      <c r="I715" s="98" t="b">
        <v>0</v>
      </c>
      <c r="J715" s="98" t="b">
        <v>0</v>
      </c>
      <c r="K715" s="98" t="b">
        <v>0</v>
      </c>
      <c r="L715" s="98" t="b">
        <v>0</v>
      </c>
    </row>
    <row r="716" spans="1:12" ht="15">
      <c r="A716" s="98" t="s">
        <v>3746</v>
      </c>
      <c r="B716" s="98" t="s">
        <v>3747</v>
      </c>
      <c r="C716" s="98">
        <v>3</v>
      </c>
      <c r="D716" s="122">
        <v>0.005866244935077818</v>
      </c>
      <c r="E716" s="122">
        <v>2.3364597338485296</v>
      </c>
      <c r="F716" s="98" t="s">
        <v>2950</v>
      </c>
      <c r="G716" s="98" t="b">
        <v>0</v>
      </c>
      <c r="H716" s="98" t="b">
        <v>0</v>
      </c>
      <c r="I716" s="98" t="b">
        <v>0</v>
      </c>
      <c r="J716" s="98" t="b">
        <v>0</v>
      </c>
      <c r="K716" s="98" t="b">
        <v>0</v>
      </c>
      <c r="L716" s="98" t="b">
        <v>0</v>
      </c>
    </row>
    <row r="717" spans="1:12" ht="15">
      <c r="A717" s="98" t="s">
        <v>3747</v>
      </c>
      <c r="B717" s="98" t="s">
        <v>3748</v>
      </c>
      <c r="C717" s="98">
        <v>3</v>
      </c>
      <c r="D717" s="122">
        <v>0.005866244935077818</v>
      </c>
      <c r="E717" s="122">
        <v>2.3364597338485296</v>
      </c>
      <c r="F717" s="98" t="s">
        <v>2950</v>
      </c>
      <c r="G717" s="98" t="b">
        <v>0</v>
      </c>
      <c r="H717" s="98" t="b">
        <v>0</v>
      </c>
      <c r="I717" s="98" t="b">
        <v>0</v>
      </c>
      <c r="J717" s="98" t="b">
        <v>0</v>
      </c>
      <c r="K717" s="98" t="b">
        <v>0</v>
      </c>
      <c r="L717" s="98" t="b">
        <v>0</v>
      </c>
    </row>
    <row r="718" spans="1:12" ht="15">
      <c r="A718" s="98" t="s">
        <v>3596</v>
      </c>
      <c r="B718" s="98" t="s">
        <v>3699</v>
      </c>
      <c r="C718" s="98">
        <v>3</v>
      </c>
      <c r="D718" s="122">
        <v>0.005866244935077818</v>
      </c>
      <c r="E718" s="122">
        <v>1.968482948553935</v>
      </c>
      <c r="F718" s="98" t="s">
        <v>2950</v>
      </c>
      <c r="G718" s="98" t="b">
        <v>0</v>
      </c>
      <c r="H718" s="98" t="b">
        <v>0</v>
      </c>
      <c r="I718" s="98" t="b">
        <v>0</v>
      </c>
      <c r="J718" s="98" t="b">
        <v>0</v>
      </c>
      <c r="K718" s="98" t="b">
        <v>0</v>
      </c>
      <c r="L718" s="98" t="b">
        <v>0</v>
      </c>
    </row>
    <row r="719" spans="1:12" ht="15">
      <c r="A719" s="98" t="s">
        <v>3699</v>
      </c>
      <c r="B719" s="98" t="s">
        <v>3700</v>
      </c>
      <c r="C719" s="98">
        <v>3</v>
      </c>
      <c r="D719" s="122">
        <v>0.005866244935077818</v>
      </c>
      <c r="E719" s="122">
        <v>2.3364597338485296</v>
      </c>
      <c r="F719" s="98" t="s">
        <v>2950</v>
      </c>
      <c r="G719" s="98" t="b">
        <v>0</v>
      </c>
      <c r="H719" s="98" t="b">
        <v>0</v>
      </c>
      <c r="I719" s="98" t="b">
        <v>0</v>
      </c>
      <c r="J719" s="98" t="b">
        <v>0</v>
      </c>
      <c r="K719" s="98" t="b">
        <v>0</v>
      </c>
      <c r="L719" s="98" t="b">
        <v>0</v>
      </c>
    </row>
    <row r="720" spans="1:12" ht="15">
      <c r="A720" s="98" t="s">
        <v>3700</v>
      </c>
      <c r="B720" s="98" t="s">
        <v>3701</v>
      </c>
      <c r="C720" s="98">
        <v>3</v>
      </c>
      <c r="D720" s="122">
        <v>0.005866244935077818</v>
      </c>
      <c r="E720" s="122">
        <v>2.3364597338485296</v>
      </c>
      <c r="F720" s="98" t="s">
        <v>2950</v>
      </c>
      <c r="G720" s="98" t="b">
        <v>0</v>
      </c>
      <c r="H720" s="98" t="b">
        <v>0</v>
      </c>
      <c r="I720" s="98" t="b">
        <v>0</v>
      </c>
      <c r="J720" s="98" t="b">
        <v>0</v>
      </c>
      <c r="K720" s="98" t="b">
        <v>0</v>
      </c>
      <c r="L720" s="98" t="b">
        <v>0</v>
      </c>
    </row>
    <row r="721" spans="1:12" ht="15">
      <c r="A721" s="98" t="s">
        <v>3701</v>
      </c>
      <c r="B721" s="98" t="s">
        <v>3702</v>
      </c>
      <c r="C721" s="98">
        <v>3</v>
      </c>
      <c r="D721" s="122">
        <v>0.005866244935077818</v>
      </c>
      <c r="E721" s="122">
        <v>2.3364597338485296</v>
      </c>
      <c r="F721" s="98" t="s">
        <v>2950</v>
      </c>
      <c r="G721" s="98" t="b">
        <v>0</v>
      </c>
      <c r="H721" s="98" t="b">
        <v>0</v>
      </c>
      <c r="I721" s="98" t="b">
        <v>0</v>
      </c>
      <c r="J721" s="98" t="b">
        <v>0</v>
      </c>
      <c r="K721" s="98" t="b">
        <v>0</v>
      </c>
      <c r="L721" s="98" t="b">
        <v>0</v>
      </c>
    </row>
    <row r="722" spans="1:12" ht="15">
      <c r="A722" s="98" t="s">
        <v>3702</v>
      </c>
      <c r="B722" s="98" t="s">
        <v>3703</v>
      </c>
      <c r="C722" s="98">
        <v>3</v>
      </c>
      <c r="D722" s="122">
        <v>0.005866244935077818</v>
      </c>
      <c r="E722" s="122">
        <v>2.3364597338485296</v>
      </c>
      <c r="F722" s="98" t="s">
        <v>2950</v>
      </c>
      <c r="G722" s="98" t="b">
        <v>0</v>
      </c>
      <c r="H722" s="98" t="b">
        <v>0</v>
      </c>
      <c r="I722" s="98" t="b">
        <v>0</v>
      </c>
      <c r="J722" s="98" t="b">
        <v>0</v>
      </c>
      <c r="K722" s="98" t="b">
        <v>0</v>
      </c>
      <c r="L722" s="98" t="b">
        <v>0</v>
      </c>
    </row>
    <row r="723" spans="1:12" ht="15">
      <c r="A723" s="98" t="s">
        <v>3619</v>
      </c>
      <c r="B723" s="98" t="s">
        <v>3731</v>
      </c>
      <c r="C723" s="98">
        <v>3</v>
      </c>
      <c r="D723" s="122">
        <v>0.005866244935077818</v>
      </c>
      <c r="E723" s="122">
        <v>2.1146109842321734</v>
      </c>
      <c r="F723" s="98" t="s">
        <v>2950</v>
      </c>
      <c r="G723" s="98" t="b">
        <v>0</v>
      </c>
      <c r="H723" s="98" t="b">
        <v>0</v>
      </c>
      <c r="I723" s="98" t="b">
        <v>0</v>
      </c>
      <c r="J723" s="98" t="b">
        <v>0</v>
      </c>
      <c r="K723" s="98" t="b">
        <v>0</v>
      </c>
      <c r="L723" s="98" t="b">
        <v>0</v>
      </c>
    </row>
    <row r="724" spans="1:12" ht="15">
      <c r="A724" s="98" t="s">
        <v>3731</v>
      </c>
      <c r="B724" s="98" t="s">
        <v>3732</v>
      </c>
      <c r="C724" s="98">
        <v>3</v>
      </c>
      <c r="D724" s="122">
        <v>0.005866244935077818</v>
      </c>
      <c r="E724" s="122">
        <v>2.3364597338485296</v>
      </c>
      <c r="F724" s="98" t="s">
        <v>2950</v>
      </c>
      <c r="G724" s="98" t="b">
        <v>0</v>
      </c>
      <c r="H724" s="98" t="b">
        <v>0</v>
      </c>
      <c r="I724" s="98" t="b">
        <v>0</v>
      </c>
      <c r="J724" s="98" t="b">
        <v>0</v>
      </c>
      <c r="K724" s="98" t="b">
        <v>0</v>
      </c>
      <c r="L724" s="98" t="b">
        <v>0</v>
      </c>
    </row>
    <row r="725" spans="1:12" ht="15">
      <c r="A725" s="98" t="s">
        <v>3732</v>
      </c>
      <c r="B725" s="98" t="s">
        <v>3733</v>
      </c>
      <c r="C725" s="98">
        <v>3</v>
      </c>
      <c r="D725" s="122">
        <v>0.005866244935077818</v>
      </c>
      <c r="E725" s="122">
        <v>2.3364597338485296</v>
      </c>
      <c r="F725" s="98" t="s">
        <v>2950</v>
      </c>
      <c r="G725" s="98" t="b">
        <v>0</v>
      </c>
      <c r="H725" s="98" t="b">
        <v>0</v>
      </c>
      <c r="I725" s="98" t="b">
        <v>0</v>
      </c>
      <c r="J725" s="98" t="b">
        <v>0</v>
      </c>
      <c r="K725" s="98" t="b">
        <v>0</v>
      </c>
      <c r="L725" s="98" t="b">
        <v>0</v>
      </c>
    </row>
    <row r="726" spans="1:12" ht="15">
      <c r="A726" s="98" t="s">
        <v>3733</v>
      </c>
      <c r="B726" s="98" t="s">
        <v>3734</v>
      </c>
      <c r="C726" s="98">
        <v>3</v>
      </c>
      <c r="D726" s="122">
        <v>0.005866244935077818</v>
      </c>
      <c r="E726" s="122">
        <v>2.3364597338485296</v>
      </c>
      <c r="F726" s="98" t="s">
        <v>2950</v>
      </c>
      <c r="G726" s="98" t="b">
        <v>0</v>
      </c>
      <c r="H726" s="98" t="b">
        <v>0</v>
      </c>
      <c r="I726" s="98" t="b">
        <v>0</v>
      </c>
      <c r="J726" s="98" t="b">
        <v>0</v>
      </c>
      <c r="K726" s="98" t="b">
        <v>0</v>
      </c>
      <c r="L726" s="98" t="b">
        <v>0</v>
      </c>
    </row>
    <row r="727" spans="1:12" ht="15">
      <c r="A727" s="98" t="s">
        <v>3734</v>
      </c>
      <c r="B727" s="98" t="s">
        <v>3735</v>
      </c>
      <c r="C727" s="98">
        <v>3</v>
      </c>
      <c r="D727" s="122">
        <v>0.005866244935077818</v>
      </c>
      <c r="E727" s="122">
        <v>2.3364597338485296</v>
      </c>
      <c r="F727" s="98" t="s">
        <v>2950</v>
      </c>
      <c r="G727" s="98" t="b">
        <v>0</v>
      </c>
      <c r="H727" s="98" t="b">
        <v>0</v>
      </c>
      <c r="I727" s="98" t="b">
        <v>0</v>
      </c>
      <c r="J727" s="98" t="b">
        <v>0</v>
      </c>
      <c r="K727" s="98" t="b">
        <v>0</v>
      </c>
      <c r="L727" s="98" t="b">
        <v>0</v>
      </c>
    </row>
    <row r="728" spans="1:12" ht="15">
      <c r="A728" s="98" t="s">
        <v>3735</v>
      </c>
      <c r="B728" s="98" t="s">
        <v>3736</v>
      </c>
      <c r="C728" s="98">
        <v>3</v>
      </c>
      <c r="D728" s="122">
        <v>0.005866244935077818</v>
      </c>
      <c r="E728" s="122">
        <v>2.3364597338485296</v>
      </c>
      <c r="F728" s="98" t="s">
        <v>2950</v>
      </c>
      <c r="G728" s="98" t="b">
        <v>0</v>
      </c>
      <c r="H728" s="98" t="b">
        <v>0</v>
      </c>
      <c r="I728" s="98" t="b">
        <v>0</v>
      </c>
      <c r="J728" s="98" t="b">
        <v>0</v>
      </c>
      <c r="K728" s="98" t="b">
        <v>0</v>
      </c>
      <c r="L728" s="98" t="b">
        <v>0</v>
      </c>
    </row>
    <row r="729" spans="1:12" ht="15">
      <c r="A729" s="98" t="s">
        <v>3736</v>
      </c>
      <c r="B729" s="98" t="s">
        <v>3737</v>
      </c>
      <c r="C729" s="98">
        <v>3</v>
      </c>
      <c r="D729" s="122">
        <v>0.005866244935077818</v>
      </c>
      <c r="E729" s="122">
        <v>2.3364597338485296</v>
      </c>
      <c r="F729" s="98" t="s">
        <v>2950</v>
      </c>
      <c r="G729" s="98" t="b">
        <v>0</v>
      </c>
      <c r="H729" s="98" t="b">
        <v>0</v>
      </c>
      <c r="I729" s="98" t="b">
        <v>0</v>
      </c>
      <c r="J729" s="98" t="b">
        <v>0</v>
      </c>
      <c r="K729" s="98" t="b">
        <v>0</v>
      </c>
      <c r="L729" s="98" t="b">
        <v>0</v>
      </c>
    </row>
    <row r="730" spans="1:12" ht="15">
      <c r="A730" s="98" t="s">
        <v>3704</v>
      </c>
      <c r="B730" s="98" t="s">
        <v>3705</v>
      </c>
      <c r="C730" s="98">
        <v>3</v>
      </c>
      <c r="D730" s="122">
        <v>0.005866244935077818</v>
      </c>
      <c r="E730" s="122">
        <v>2.3364597338485296</v>
      </c>
      <c r="F730" s="98" t="s">
        <v>2950</v>
      </c>
      <c r="G730" s="98" t="b">
        <v>0</v>
      </c>
      <c r="H730" s="98" t="b">
        <v>0</v>
      </c>
      <c r="I730" s="98" t="b">
        <v>0</v>
      </c>
      <c r="J730" s="98" t="b">
        <v>0</v>
      </c>
      <c r="K730" s="98" t="b">
        <v>0</v>
      </c>
      <c r="L730" s="98" t="b">
        <v>0</v>
      </c>
    </row>
    <row r="731" spans="1:12" ht="15">
      <c r="A731" s="98" t="s">
        <v>3705</v>
      </c>
      <c r="B731" s="98" t="s">
        <v>3661</v>
      </c>
      <c r="C731" s="98">
        <v>3</v>
      </c>
      <c r="D731" s="122">
        <v>0.005866244935077818</v>
      </c>
      <c r="E731" s="122">
        <v>2.3364597338485296</v>
      </c>
      <c r="F731" s="98" t="s">
        <v>2950</v>
      </c>
      <c r="G731" s="98" t="b">
        <v>0</v>
      </c>
      <c r="H731" s="98" t="b">
        <v>0</v>
      </c>
      <c r="I731" s="98" t="b">
        <v>0</v>
      </c>
      <c r="J731" s="98" t="b">
        <v>0</v>
      </c>
      <c r="K731" s="98" t="b">
        <v>0</v>
      </c>
      <c r="L731" s="98" t="b">
        <v>0</v>
      </c>
    </row>
    <row r="732" spans="1:12" ht="15">
      <c r="A732" s="98" t="s">
        <v>3661</v>
      </c>
      <c r="B732" s="98" t="s">
        <v>3706</v>
      </c>
      <c r="C732" s="98">
        <v>3</v>
      </c>
      <c r="D732" s="122">
        <v>0.005866244935077818</v>
      </c>
      <c r="E732" s="122">
        <v>2.3364597338485296</v>
      </c>
      <c r="F732" s="98" t="s">
        <v>2950</v>
      </c>
      <c r="G732" s="98" t="b">
        <v>0</v>
      </c>
      <c r="H732" s="98" t="b">
        <v>0</v>
      </c>
      <c r="I732" s="98" t="b">
        <v>0</v>
      </c>
      <c r="J732" s="98" t="b">
        <v>0</v>
      </c>
      <c r="K732" s="98" t="b">
        <v>0</v>
      </c>
      <c r="L732" s="98" t="b">
        <v>0</v>
      </c>
    </row>
    <row r="733" spans="1:12" ht="15">
      <c r="A733" s="98" t="s">
        <v>3706</v>
      </c>
      <c r="B733" s="98" t="s">
        <v>3707</v>
      </c>
      <c r="C733" s="98">
        <v>3</v>
      </c>
      <c r="D733" s="122">
        <v>0.005866244935077818</v>
      </c>
      <c r="E733" s="122">
        <v>2.3364597338485296</v>
      </c>
      <c r="F733" s="98" t="s">
        <v>2950</v>
      </c>
      <c r="G733" s="98" t="b">
        <v>0</v>
      </c>
      <c r="H733" s="98" t="b">
        <v>0</v>
      </c>
      <c r="I733" s="98" t="b">
        <v>0</v>
      </c>
      <c r="J733" s="98" t="b">
        <v>0</v>
      </c>
      <c r="K733" s="98" t="b">
        <v>0</v>
      </c>
      <c r="L733" s="98" t="b">
        <v>0</v>
      </c>
    </row>
    <row r="734" spans="1:12" ht="15">
      <c r="A734" s="98" t="s">
        <v>3707</v>
      </c>
      <c r="B734" s="98" t="s">
        <v>3594</v>
      </c>
      <c r="C734" s="98">
        <v>3</v>
      </c>
      <c r="D734" s="122">
        <v>0.005866244935077818</v>
      </c>
      <c r="E734" s="122">
        <v>1.968482948553935</v>
      </c>
      <c r="F734" s="98" t="s">
        <v>2950</v>
      </c>
      <c r="G734" s="98" t="b">
        <v>0</v>
      </c>
      <c r="H734" s="98" t="b">
        <v>0</v>
      </c>
      <c r="I734" s="98" t="b">
        <v>0</v>
      </c>
      <c r="J734" s="98" t="b">
        <v>0</v>
      </c>
      <c r="K734" s="98" t="b">
        <v>0</v>
      </c>
      <c r="L734" s="98" t="b">
        <v>0</v>
      </c>
    </row>
    <row r="735" spans="1:12" ht="15">
      <c r="A735" s="98" t="s">
        <v>3594</v>
      </c>
      <c r="B735" s="98" t="s">
        <v>3708</v>
      </c>
      <c r="C735" s="98">
        <v>3</v>
      </c>
      <c r="D735" s="122">
        <v>0.005866244935077818</v>
      </c>
      <c r="E735" s="122">
        <v>1.968482948553935</v>
      </c>
      <c r="F735" s="98" t="s">
        <v>2950</v>
      </c>
      <c r="G735" s="98" t="b">
        <v>0</v>
      </c>
      <c r="H735" s="98" t="b">
        <v>0</v>
      </c>
      <c r="I735" s="98" t="b">
        <v>0</v>
      </c>
      <c r="J735" s="98" t="b">
        <v>0</v>
      </c>
      <c r="K735" s="98" t="b">
        <v>0</v>
      </c>
      <c r="L735" s="98" t="b">
        <v>0</v>
      </c>
    </row>
    <row r="736" spans="1:12" ht="15">
      <c r="A736" s="98" t="s">
        <v>3708</v>
      </c>
      <c r="B736" s="98" t="s">
        <v>3595</v>
      </c>
      <c r="C736" s="98">
        <v>3</v>
      </c>
      <c r="D736" s="122">
        <v>0.005866244935077818</v>
      </c>
      <c r="E736" s="122">
        <v>1.968482948553935</v>
      </c>
      <c r="F736" s="98" t="s">
        <v>2950</v>
      </c>
      <c r="G736" s="98" t="b">
        <v>0</v>
      </c>
      <c r="H736" s="98" t="b">
        <v>0</v>
      </c>
      <c r="I736" s="98" t="b">
        <v>0</v>
      </c>
      <c r="J736" s="98" t="b">
        <v>0</v>
      </c>
      <c r="K736" s="98" t="b">
        <v>0</v>
      </c>
      <c r="L736" s="98" t="b">
        <v>0</v>
      </c>
    </row>
    <row r="737" spans="1:12" ht="15">
      <c r="A737" s="98" t="s">
        <v>3595</v>
      </c>
      <c r="B737" s="98" t="s">
        <v>3709</v>
      </c>
      <c r="C737" s="98">
        <v>3</v>
      </c>
      <c r="D737" s="122">
        <v>0.005866244935077818</v>
      </c>
      <c r="E737" s="122">
        <v>1.968482948553935</v>
      </c>
      <c r="F737" s="98" t="s">
        <v>2950</v>
      </c>
      <c r="G737" s="98" t="b">
        <v>0</v>
      </c>
      <c r="H737" s="98" t="b">
        <v>0</v>
      </c>
      <c r="I737" s="98" t="b">
        <v>0</v>
      </c>
      <c r="J737" s="98" t="b">
        <v>0</v>
      </c>
      <c r="K737" s="98" t="b">
        <v>0</v>
      </c>
      <c r="L737" s="98" t="b">
        <v>0</v>
      </c>
    </row>
    <row r="738" spans="1:12" ht="15">
      <c r="A738" s="98" t="s">
        <v>3709</v>
      </c>
      <c r="B738" s="98" t="s">
        <v>3662</v>
      </c>
      <c r="C738" s="98">
        <v>3</v>
      </c>
      <c r="D738" s="122">
        <v>0.005866244935077818</v>
      </c>
      <c r="E738" s="122">
        <v>2.3364597338485296</v>
      </c>
      <c r="F738" s="98" t="s">
        <v>2950</v>
      </c>
      <c r="G738" s="98" t="b">
        <v>0</v>
      </c>
      <c r="H738" s="98" t="b">
        <v>0</v>
      </c>
      <c r="I738" s="98" t="b">
        <v>0</v>
      </c>
      <c r="J738" s="98" t="b">
        <v>0</v>
      </c>
      <c r="K738" s="98" t="b">
        <v>0</v>
      </c>
      <c r="L738" s="98" t="b">
        <v>0</v>
      </c>
    </row>
    <row r="739" spans="1:12" ht="15">
      <c r="A739" s="98" t="s">
        <v>3662</v>
      </c>
      <c r="B739" s="98" t="s">
        <v>3710</v>
      </c>
      <c r="C739" s="98">
        <v>3</v>
      </c>
      <c r="D739" s="122">
        <v>0.005866244935077818</v>
      </c>
      <c r="E739" s="122">
        <v>2.3364597338485296</v>
      </c>
      <c r="F739" s="98" t="s">
        <v>2950</v>
      </c>
      <c r="G739" s="98" t="b">
        <v>0</v>
      </c>
      <c r="H739" s="98" t="b">
        <v>0</v>
      </c>
      <c r="I739" s="98" t="b">
        <v>0</v>
      </c>
      <c r="J739" s="98" t="b">
        <v>0</v>
      </c>
      <c r="K739" s="98" t="b">
        <v>0</v>
      </c>
      <c r="L739" s="98" t="b">
        <v>0</v>
      </c>
    </row>
    <row r="740" spans="1:12" ht="15">
      <c r="A740" s="98" t="s">
        <v>3710</v>
      </c>
      <c r="B740" s="98" t="s">
        <v>3711</v>
      </c>
      <c r="C740" s="98">
        <v>3</v>
      </c>
      <c r="D740" s="122">
        <v>0.005866244935077818</v>
      </c>
      <c r="E740" s="122">
        <v>2.3364597338485296</v>
      </c>
      <c r="F740" s="98" t="s">
        <v>2950</v>
      </c>
      <c r="G740" s="98" t="b">
        <v>0</v>
      </c>
      <c r="H740" s="98" t="b">
        <v>0</v>
      </c>
      <c r="I740" s="98" t="b">
        <v>0</v>
      </c>
      <c r="J740" s="98" t="b">
        <v>0</v>
      </c>
      <c r="K740" s="98" t="b">
        <v>0</v>
      </c>
      <c r="L740" s="98" t="b">
        <v>0</v>
      </c>
    </row>
    <row r="741" spans="1:12" ht="15">
      <c r="A741" s="98" t="s">
        <v>3711</v>
      </c>
      <c r="B741" s="98" t="s">
        <v>3712</v>
      </c>
      <c r="C741" s="98">
        <v>3</v>
      </c>
      <c r="D741" s="122">
        <v>0.005866244935077818</v>
      </c>
      <c r="E741" s="122">
        <v>2.3364597338485296</v>
      </c>
      <c r="F741" s="98" t="s">
        <v>2950</v>
      </c>
      <c r="G741" s="98" t="b">
        <v>0</v>
      </c>
      <c r="H741" s="98" t="b">
        <v>0</v>
      </c>
      <c r="I741" s="98" t="b">
        <v>0</v>
      </c>
      <c r="J741" s="98" t="b">
        <v>0</v>
      </c>
      <c r="K741" s="98" t="b">
        <v>0</v>
      </c>
      <c r="L741" s="98" t="b">
        <v>0</v>
      </c>
    </row>
    <row r="742" spans="1:12" ht="15">
      <c r="A742" s="98" t="s">
        <v>3712</v>
      </c>
      <c r="B742" s="98" t="s">
        <v>3713</v>
      </c>
      <c r="C742" s="98">
        <v>3</v>
      </c>
      <c r="D742" s="122">
        <v>0.005866244935077818</v>
      </c>
      <c r="E742" s="122">
        <v>2.3364597338485296</v>
      </c>
      <c r="F742" s="98" t="s">
        <v>2950</v>
      </c>
      <c r="G742" s="98" t="b">
        <v>0</v>
      </c>
      <c r="H742" s="98" t="b">
        <v>0</v>
      </c>
      <c r="I742" s="98" t="b">
        <v>0</v>
      </c>
      <c r="J742" s="98" t="b">
        <v>0</v>
      </c>
      <c r="K742" s="98" t="b">
        <v>0</v>
      </c>
      <c r="L742" s="98" t="b">
        <v>0</v>
      </c>
    </row>
    <row r="743" spans="1:12" ht="15">
      <c r="A743" s="98" t="s">
        <v>3713</v>
      </c>
      <c r="B743" s="98" t="s">
        <v>3714</v>
      </c>
      <c r="C743" s="98">
        <v>3</v>
      </c>
      <c r="D743" s="122">
        <v>0.005866244935077818</v>
      </c>
      <c r="E743" s="122">
        <v>2.3364597338485296</v>
      </c>
      <c r="F743" s="98" t="s">
        <v>2950</v>
      </c>
      <c r="G743" s="98" t="b">
        <v>0</v>
      </c>
      <c r="H743" s="98" t="b">
        <v>0</v>
      </c>
      <c r="I743" s="98" t="b">
        <v>0</v>
      </c>
      <c r="J743" s="98" t="b">
        <v>0</v>
      </c>
      <c r="K743" s="98" t="b">
        <v>0</v>
      </c>
      <c r="L743" s="98" t="b">
        <v>0</v>
      </c>
    </row>
    <row r="744" spans="1:12" ht="15">
      <c r="A744" s="98" t="s">
        <v>3714</v>
      </c>
      <c r="B744" s="98" t="s">
        <v>3715</v>
      </c>
      <c r="C744" s="98">
        <v>3</v>
      </c>
      <c r="D744" s="122">
        <v>0.005866244935077818</v>
      </c>
      <c r="E744" s="122">
        <v>2.3364597338485296</v>
      </c>
      <c r="F744" s="98" t="s">
        <v>2950</v>
      </c>
      <c r="G744" s="98" t="b">
        <v>0</v>
      </c>
      <c r="H744" s="98" t="b">
        <v>0</v>
      </c>
      <c r="I744" s="98" t="b">
        <v>0</v>
      </c>
      <c r="J744" s="98" t="b">
        <v>0</v>
      </c>
      <c r="K744" s="98" t="b">
        <v>0</v>
      </c>
      <c r="L744" s="98" t="b">
        <v>0</v>
      </c>
    </row>
    <row r="745" spans="1:12" ht="15">
      <c r="A745" s="98" t="s">
        <v>3715</v>
      </c>
      <c r="B745" s="98" t="s">
        <v>3716</v>
      </c>
      <c r="C745" s="98">
        <v>3</v>
      </c>
      <c r="D745" s="122">
        <v>0.005866244935077818</v>
      </c>
      <c r="E745" s="122">
        <v>2.3364597338485296</v>
      </c>
      <c r="F745" s="98" t="s">
        <v>2950</v>
      </c>
      <c r="G745" s="98" t="b">
        <v>0</v>
      </c>
      <c r="H745" s="98" t="b">
        <v>0</v>
      </c>
      <c r="I745" s="98" t="b">
        <v>0</v>
      </c>
      <c r="J745" s="98" t="b">
        <v>0</v>
      </c>
      <c r="K745" s="98" t="b">
        <v>0</v>
      </c>
      <c r="L745" s="98" t="b">
        <v>0</v>
      </c>
    </row>
    <row r="746" spans="1:12" ht="15">
      <c r="A746" s="98" t="s">
        <v>3716</v>
      </c>
      <c r="B746" s="98" t="s">
        <v>3717</v>
      </c>
      <c r="C746" s="98">
        <v>3</v>
      </c>
      <c r="D746" s="122">
        <v>0.005866244935077818</v>
      </c>
      <c r="E746" s="122">
        <v>2.3364597338485296</v>
      </c>
      <c r="F746" s="98" t="s">
        <v>2950</v>
      </c>
      <c r="G746" s="98" t="b">
        <v>0</v>
      </c>
      <c r="H746" s="98" t="b">
        <v>0</v>
      </c>
      <c r="I746" s="98" t="b">
        <v>0</v>
      </c>
      <c r="J746" s="98" t="b">
        <v>0</v>
      </c>
      <c r="K746" s="98" t="b">
        <v>0</v>
      </c>
      <c r="L746" s="98" t="b">
        <v>0</v>
      </c>
    </row>
    <row r="747" spans="1:12" ht="15">
      <c r="A747" s="98" t="s">
        <v>3717</v>
      </c>
      <c r="B747" s="98" t="s">
        <v>3718</v>
      </c>
      <c r="C747" s="98">
        <v>3</v>
      </c>
      <c r="D747" s="122">
        <v>0.005866244935077818</v>
      </c>
      <c r="E747" s="122">
        <v>2.3364597338485296</v>
      </c>
      <c r="F747" s="98" t="s">
        <v>2950</v>
      </c>
      <c r="G747" s="98" t="b">
        <v>0</v>
      </c>
      <c r="H747" s="98" t="b">
        <v>0</v>
      </c>
      <c r="I747" s="98" t="b">
        <v>0</v>
      </c>
      <c r="J747" s="98" t="b">
        <v>0</v>
      </c>
      <c r="K747" s="98" t="b">
        <v>0</v>
      </c>
      <c r="L747" s="98" t="b">
        <v>0</v>
      </c>
    </row>
    <row r="748" spans="1:12" ht="15">
      <c r="A748" s="98" t="s">
        <v>3718</v>
      </c>
      <c r="B748" s="98" t="s">
        <v>3719</v>
      </c>
      <c r="C748" s="98">
        <v>3</v>
      </c>
      <c r="D748" s="122">
        <v>0.005866244935077818</v>
      </c>
      <c r="E748" s="122">
        <v>2.3364597338485296</v>
      </c>
      <c r="F748" s="98" t="s">
        <v>2950</v>
      </c>
      <c r="G748" s="98" t="b">
        <v>0</v>
      </c>
      <c r="H748" s="98" t="b">
        <v>0</v>
      </c>
      <c r="I748" s="98" t="b">
        <v>0</v>
      </c>
      <c r="J748" s="98" t="b">
        <v>0</v>
      </c>
      <c r="K748" s="98" t="b">
        <v>0</v>
      </c>
      <c r="L748" s="98" t="b">
        <v>0</v>
      </c>
    </row>
    <row r="749" spans="1:12" ht="15">
      <c r="A749" s="98" t="s">
        <v>3719</v>
      </c>
      <c r="B749" s="98" t="s">
        <v>3663</v>
      </c>
      <c r="C749" s="98">
        <v>3</v>
      </c>
      <c r="D749" s="122">
        <v>0.005866244935077818</v>
      </c>
      <c r="E749" s="122">
        <v>2.3364597338485296</v>
      </c>
      <c r="F749" s="98" t="s">
        <v>2950</v>
      </c>
      <c r="G749" s="98" t="b">
        <v>0</v>
      </c>
      <c r="H749" s="98" t="b">
        <v>0</v>
      </c>
      <c r="I749" s="98" t="b">
        <v>0</v>
      </c>
      <c r="J749" s="98" t="b">
        <v>0</v>
      </c>
      <c r="K749" s="98" t="b">
        <v>0</v>
      </c>
      <c r="L749" s="98" t="b">
        <v>0</v>
      </c>
    </row>
    <row r="750" spans="1:12" ht="15">
      <c r="A750" s="98" t="s">
        <v>3802</v>
      </c>
      <c r="B750" s="98" t="s">
        <v>3803</v>
      </c>
      <c r="C750" s="98">
        <v>2</v>
      </c>
      <c r="D750" s="122">
        <v>0.0043919536153406245</v>
      </c>
      <c r="E750" s="122">
        <v>2.512550992904211</v>
      </c>
      <c r="F750" s="98" t="s">
        <v>2950</v>
      </c>
      <c r="G750" s="98" t="b">
        <v>0</v>
      </c>
      <c r="H750" s="98" t="b">
        <v>0</v>
      </c>
      <c r="I750" s="98" t="b">
        <v>0</v>
      </c>
      <c r="J750" s="98" t="b">
        <v>0</v>
      </c>
      <c r="K750" s="98" t="b">
        <v>0</v>
      </c>
      <c r="L750" s="98" t="b">
        <v>0</v>
      </c>
    </row>
    <row r="751" spans="1:12" ht="15">
      <c r="A751" s="98" t="s">
        <v>3803</v>
      </c>
      <c r="B751" s="98" t="s">
        <v>3804</v>
      </c>
      <c r="C751" s="98">
        <v>2</v>
      </c>
      <c r="D751" s="122">
        <v>0.0043919536153406245</v>
      </c>
      <c r="E751" s="122">
        <v>2.512550992904211</v>
      </c>
      <c r="F751" s="98" t="s">
        <v>2950</v>
      </c>
      <c r="G751" s="98" t="b">
        <v>0</v>
      </c>
      <c r="H751" s="98" t="b">
        <v>0</v>
      </c>
      <c r="I751" s="98" t="b">
        <v>0</v>
      </c>
      <c r="J751" s="98" t="b">
        <v>0</v>
      </c>
      <c r="K751" s="98" t="b">
        <v>0</v>
      </c>
      <c r="L751" s="98" t="b">
        <v>0</v>
      </c>
    </row>
    <row r="752" spans="1:12" ht="15">
      <c r="A752" s="98" t="s">
        <v>3804</v>
      </c>
      <c r="B752" s="98" t="s">
        <v>3805</v>
      </c>
      <c r="C752" s="98">
        <v>2</v>
      </c>
      <c r="D752" s="122">
        <v>0.0043919536153406245</v>
      </c>
      <c r="E752" s="122">
        <v>2.512550992904211</v>
      </c>
      <c r="F752" s="98" t="s">
        <v>2950</v>
      </c>
      <c r="G752" s="98" t="b">
        <v>0</v>
      </c>
      <c r="H752" s="98" t="b">
        <v>0</v>
      </c>
      <c r="I752" s="98" t="b">
        <v>0</v>
      </c>
      <c r="J752" s="98" t="b">
        <v>0</v>
      </c>
      <c r="K752" s="98" t="b">
        <v>0</v>
      </c>
      <c r="L752" s="98" t="b">
        <v>0</v>
      </c>
    </row>
    <row r="753" spans="1:12" ht="15">
      <c r="A753" s="98" t="s">
        <v>3805</v>
      </c>
      <c r="B753" s="98" t="s">
        <v>3806</v>
      </c>
      <c r="C753" s="98">
        <v>2</v>
      </c>
      <c r="D753" s="122">
        <v>0.0043919536153406245</v>
      </c>
      <c r="E753" s="122">
        <v>2.512550992904211</v>
      </c>
      <c r="F753" s="98" t="s">
        <v>2950</v>
      </c>
      <c r="G753" s="98" t="b">
        <v>0</v>
      </c>
      <c r="H753" s="98" t="b">
        <v>0</v>
      </c>
      <c r="I753" s="98" t="b">
        <v>0</v>
      </c>
      <c r="J753" s="98" t="b">
        <v>0</v>
      </c>
      <c r="K753" s="98" t="b">
        <v>0</v>
      </c>
      <c r="L753" s="98" t="b">
        <v>0</v>
      </c>
    </row>
    <row r="754" spans="1:12" ht="15">
      <c r="A754" s="98" t="s">
        <v>3806</v>
      </c>
      <c r="B754" s="98" t="s">
        <v>3633</v>
      </c>
      <c r="C754" s="98">
        <v>2</v>
      </c>
      <c r="D754" s="122">
        <v>0.0043919536153406245</v>
      </c>
      <c r="E754" s="122">
        <v>2.2115209972402297</v>
      </c>
      <c r="F754" s="98" t="s">
        <v>2950</v>
      </c>
      <c r="G754" s="98" t="b">
        <v>0</v>
      </c>
      <c r="H754" s="98" t="b">
        <v>0</v>
      </c>
      <c r="I754" s="98" t="b">
        <v>0</v>
      </c>
      <c r="J754" s="98" t="b">
        <v>0</v>
      </c>
      <c r="K754" s="98" t="b">
        <v>0</v>
      </c>
      <c r="L754" s="98" t="b">
        <v>0</v>
      </c>
    </row>
    <row r="755" spans="1:12" ht="15">
      <c r="A755" s="98" t="s">
        <v>3635</v>
      </c>
      <c r="B755" s="98" t="s">
        <v>3807</v>
      </c>
      <c r="C755" s="98">
        <v>2</v>
      </c>
      <c r="D755" s="122">
        <v>0.0043919536153406245</v>
      </c>
      <c r="E755" s="122">
        <v>2.512550992904211</v>
      </c>
      <c r="F755" s="98" t="s">
        <v>2950</v>
      </c>
      <c r="G755" s="98" t="b">
        <v>0</v>
      </c>
      <c r="H755" s="98" t="b">
        <v>0</v>
      </c>
      <c r="I755" s="98" t="b">
        <v>0</v>
      </c>
      <c r="J755" s="98" t="b">
        <v>0</v>
      </c>
      <c r="K755" s="98" t="b">
        <v>0</v>
      </c>
      <c r="L755" s="98" t="b">
        <v>0</v>
      </c>
    </row>
    <row r="756" spans="1:12" ht="15">
      <c r="A756" s="98" t="s">
        <v>3807</v>
      </c>
      <c r="B756" s="98" t="s">
        <v>3602</v>
      </c>
      <c r="C756" s="98">
        <v>2</v>
      </c>
      <c r="D756" s="122">
        <v>0.0043919536153406245</v>
      </c>
      <c r="E756" s="122">
        <v>2.2115209972402297</v>
      </c>
      <c r="F756" s="98" t="s">
        <v>2950</v>
      </c>
      <c r="G756" s="98" t="b">
        <v>0</v>
      </c>
      <c r="H756" s="98" t="b">
        <v>0</v>
      </c>
      <c r="I756" s="98" t="b">
        <v>0</v>
      </c>
      <c r="J756" s="98" t="b">
        <v>0</v>
      </c>
      <c r="K756" s="98" t="b">
        <v>0</v>
      </c>
      <c r="L756" s="98" t="b">
        <v>0</v>
      </c>
    </row>
    <row r="757" spans="1:12" ht="15">
      <c r="A757" s="98" t="s">
        <v>3602</v>
      </c>
      <c r="B757" s="98" t="s">
        <v>3808</v>
      </c>
      <c r="C757" s="98">
        <v>2</v>
      </c>
      <c r="D757" s="122">
        <v>0.0043919536153406245</v>
      </c>
      <c r="E757" s="122">
        <v>2.0354297381845483</v>
      </c>
      <c r="F757" s="98" t="s">
        <v>2950</v>
      </c>
      <c r="G757" s="98" t="b">
        <v>0</v>
      </c>
      <c r="H757" s="98" t="b">
        <v>0</v>
      </c>
      <c r="I757" s="98" t="b">
        <v>0</v>
      </c>
      <c r="J757" s="98" t="b">
        <v>0</v>
      </c>
      <c r="K757" s="98" t="b">
        <v>0</v>
      </c>
      <c r="L757" s="98" t="b">
        <v>0</v>
      </c>
    </row>
    <row r="758" spans="1:12" ht="15">
      <c r="A758" s="98" t="s">
        <v>3808</v>
      </c>
      <c r="B758" s="98" t="s">
        <v>3809</v>
      </c>
      <c r="C758" s="98">
        <v>2</v>
      </c>
      <c r="D758" s="122">
        <v>0.0043919536153406245</v>
      </c>
      <c r="E758" s="122">
        <v>2.512550992904211</v>
      </c>
      <c r="F758" s="98" t="s">
        <v>2950</v>
      </c>
      <c r="G758" s="98" t="b">
        <v>0</v>
      </c>
      <c r="H758" s="98" t="b">
        <v>0</v>
      </c>
      <c r="I758" s="98" t="b">
        <v>0</v>
      </c>
      <c r="J758" s="98" t="b">
        <v>0</v>
      </c>
      <c r="K758" s="98" t="b">
        <v>0</v>
      </c>
      <c r="L758" s="98" t="b">
        <v>0</v>
      </c>
    </row>
    <row r="759" spans="1:12" ht="15">
      <c r="A759" s="98" t="s">
        <v>3809</v>
      </c>
      <c r="B759" s="98" t="s">
        <v>3636</v>
      </c>
      <c r="C759" s="98">
        <v>2</v>
      </c>
      <c r="D759" s="122">
        <v>0.0043919536153406245</v>
      </c>
      <c r="E759" s="122">
        <v>2.2115209972402297</v>
      </c>
      <c r="F759" s="98" t="s">
        <v>2950</v>
      </c>
      <c r="G759" s="98" t="b">
        <v>0</v>
      </c>
      <c r="H759" s="98" t="b">
        <v>0</v>
      </c>
      <c r="I759" s="98" t="b">
        <v>0</v>
      </c>
      <c r="J759" s="98" t="b">
        <v>0</v>
      </c>
      <c r="K759" s="98" t="b">
        <v>0</v>
      </c>
      <c r="L759" s="98" t="b">
        <v>0</v>
      </c>
    </row>
    <row r="760" spans="1:12" ht="15">
      <c r="A760" s="98" t="s">
        <v>3636</v>
      </c>
      <c r="B760" s="98" t="s">
        <v>3810</v>
      </c>
      <c r="C760" s="98">
        <v>2</v>
      </c>
      <c r="D760" s="122">
        <v>0.0043919536153406245</v>
      </c>
      <c r="E760" s="122">
        <v>2.2115209972402297</v>
      </c>
      <c r="F760" s="98" t="s">
        <v>2950</v>
      </c>
      <c r="G760" s="98" t="b">
        <v>0</v>
      </c>
      <c r="H760" s="98" t="b">
        <v>0</v>
      </c>
      <c r="I760" s="98" t="b">
        <v>0</v>
      </c>
      <c r="J760" s="98" t="b">
        <v>0</v>
      </c>
      <c r="K760" s="98" t="b">
        <v>0</v>
      </c>
      <c r="L760" s="98" t="b">
        <v>0</v>
      </c>
    </row>
    <row r="761" spans="1:12" ht="15">
      <c r="A761" s="98" t="s">
        <v>3810</v>
      </c>
      <c r="B761" s="98" t="s">
        <v>3811</v>
      </c>
      <c r="C761" s="98">
        <v>2</v>
      </c>
      <c r="D761" s="122">
        <v>0.0043919536153406245</v>
      </c>
      <c r="E761" s="122">
        <v>2.512550992904211</v>
      </c>
      <c r="F761" s="98" t="s">
        <v>2950</v>
      </c>
      <c r="G761" s="98" t="b">
        <v>0</v>
      </c>
      <c r="H761" s="98" t="b">
        <v>0</v>
      </c>
      <c r="I761" s="98" t="b">
        <v>0</v>
      </c>
      <c r="J761" s="98" t="b">
        <v>0</v>
      </c>
      <c r="K761" s="98" t="b">
        <v>0</v>
      </c>
      <c r="L761" s="98" t="b">
        <v>0</v>
      </c>
    </row>
    <row r="762" spans="1:12" ht="15">
      <c r="A762" s="98" t="s">
        <v>3811</v>
      </c>
      <c r="B762" s="98" t="s">
        <v>3812</v>
      </c>
      <c r="C762" s="98">
        <v>2</v>
      </c>
      <c r="D762" s="122">
        <v>0.0043919536153406245</v>
      </c>
      <c r="E762" s="122">
        <v>2.512550992904211</v>
      </c>
      <c r="F762" s="98" t="s">
        <v>2950</v>
      </c>
      <c r="G762" s="98" t="b">
        <v>0</v>
      </c>
      <c r="H762" s="98" t="b">
        <v>0</v>
      </c>
      <c r="I762" s="98" t="b">
        <v>0</v>
      </c>
      <c r="J762" s="98" t="b">
        <v>0</v>
      </c>
      <c r="K762" s="98" t="b">
        <v>0</v>
      </c>
      <c r="L762" s="98" t="b">
        <v>0</v>
      </c>
    </row>
    <row r="763" spans="1:12" ht="15">
      <c r="A763" s="98" t="s">
        <v>3812</v>
      </c>
      <c r="B763" s="98" t="s">
        <v>3637</v>
      </c>
      <c r="C763" s="98">
        <v>2</v>
      </c>
      <c r="D763" s="122">
        <v>0.0043919536153406245</v>
      </c>
      <c r="E763" s="122">
        <v>2.2115209972402297</v>
      </c>
      <c r="F763" s="98" t="s">
        <v>2950</v>
      </c>
      <c r="G763" s="98" t="b">
        <v>0</v>
      </c>
      <c r="H763" s="98" t="b">
        <v>0</v>
      </c>
      <c r="I763" s="98" t="b">
        <v>0</v>
      </c>
      <c r="J763" s="98" t="b">
        <v>0</v>
      </c>
      <c r="K763" s="98" t="b">
        <v>0</v>
      </c>
      <c r="L763" s="98" t="b">
        <v>0</v>
      </c>
    </row>
    <row r="764" spans="1:12" ht="15">
      <c r="A764" s="98" t="s">
        <v>3637</v>
      </c>
      <c r="B764" s="98" t="s">
        <v>3813</v>
      </c>
      <c r="C764" s="98">
        <v>2</v>
      </c>
      <c r="D764" s="122">
        <v>0.0043919536153406245</v>
      </c>
      <c r="E764" s="122">
        <v>2.2115209972402297</v>
      </c>
      <c r="F764" s="98" t="s">
        <v>2950</v>
      </c>
      <c r="G764" s="98" t="b">
        <v>0</v>
      </c>
      <c r="H764" s="98" t="b">
        <v>0</v>
      </c>
      <c r="I764" s="98" t="b">
        <v>0</v>
      </c>
      <c r="J764" s="98" t="b">
        <v>0</v>
      </c>
      <c r="K764" s="98" t="b">
        <v>0</v>
      </c>
      <c r="L764" s="98" t="b">
        <v>0</v>
      </c>
    </row>
    <row r="765" spans="1:12" ht="15">
      <c r="A765" s="98" t="s">
        <v>3813</v>
      </c>
      <c r="B765" s="98" t="s">
        <v>3814</v>
      </c>
      <c r="C765" s="98">
        <v>2</v>
      </c>
      <c r="D765" s="122">
        <v>0.0043919536153406245</v>
      </c>
      <c r="E765" s="122">
        <v>2.512550992904211</v>
      </c>
      <c r="F765" s="98" t="s">
        <v>2950</v>
      </c>
      <c r="G765" s="98" t="b">
        <v>0</v>
      </c>
      <c r="H765" s="98" t="b">
        <v>0</v>
      </c>
      <c r="I765" s="98" t="b">
        <v>0</v>
      </c>
      <c r="J765" s="98" t="b">
        <v>0</v>
      </c>
      <c r="K765" s="98" t="b">
        <v>0</v>
      </c>
      <c r="L765" s="98" t="b">
        <v>0</v>
      </c>
    </row>
    <row r="766" spans="1:12" ht="15">
      <c r="A766" s="98" t="s">
        <v>3814</v>
      </c>
      <c r="B766" s="98" t="s">
        <v>3602</v>
      </c>
      <c r="C766" s="98">
        <v>2</v>
      </c>
      <c r="D766" s="122">
        <v>0.0043919536153406245</v>
      </c>
      <c r="E766" s="122">
        <v>2.2115209972402297</v>
      </c>
      <c r="F766" s="98" t="s">
        <v>2950</v>
      </c>
      <c r="G766" s="98" t="b">
        <v>0</v>
      </c>
      <c r="H766" s="98" t="b">
        <v>0</v>
      </c>
      <c r="I766" s="98" t="b">
        <v>0</v>
      </c>
      <c r="J766" s="98" t="b">
        <v>0</v>
      </c>
      <c r="K766" s="98" t="b">
        <v>0</v>
      </c>
      <c r="L766" s="98" t="b">
        <v>0</v>
      </c>
    </row>
    <row r="767" spans="1:12" ht="15">
      <c r="A767" s="98" t="s">
        <v>3602</v>
      </c>
      <c r="B767" s="98" t="s">
        <v>3815</v>
      </c>
      <c r="C767" s="98">
        <v>2</v>
      </c>
      <c r="D767" s="122">
        <v>0.0043919536153406245</v>
      </c>
      <c r="E767" s="122">
        <v>2.0354297381845483</v>
      </c>
      <c r="F767" s="98" t="s">
        <v>2950</v>
      </c>
      <c r="G767" s="98" t="b">
        <v>0</v>
      </c>
      <c r="H767" s="98" t="b">
        <v>0</v>
      </c>
      <c r="I767" s="98" t="b">
        <v>0</v>
      </c>
      <c r="J767" s="98" t="b">
        <v>0</v>
      </c>
      <c r="K767" s="98" t="b">
        <v>0</v>
      </c>
      <c r="L767" s="98" t="b">
        <v>0</v>
      </c>
    </row>
    <row r="768" spans="1:12" ht="15">
      <c r="A768" s="98" t="s">
        <v>3815</v>
      </c>
      <c r="B768" s="98" t="s">
        <v>3816</v>
      </c>
      <c r="C768" s="98">
        <v>2</v>
      </c>
      <c r="D768" s="122">
        <v>0.0043919536153406245</v>
      </c>
      <c r="E768" s="122">
        <v>2.512550992904211</v>
      </c>
      <c r="F768" s="98" t="s">
        <v>2950</v>
      </c>
      <c r="G768" s="98" t="b">
        <v>0</v>
      </c>
      <c r="H768" s="98" t="b">
        <v>0</v>
      </c>
      <c r="I768" s="98" t="b">
        <v>0</v>
      </c>
      <c r="J768" s="98" t="b">
        <v>0</v>
      </c>
      <c r="K768" s="98" t="b">
        <v>0</v>
      </c>
      <c r="L768" s="98" t="b">
        <v>0</v>
      </c>
    </row>
    <row r="769" spans="1:12" ht="15">
      <c r="A769" s="98" t="s">
        <v>3816</v>
      </c>
      <c r="B769" s="98" t="s">
        <v>3636</v>
      </c>
      <c r="C769" s="98">
        <v>2</v>
      </c>
      <c r="D769" s="122">
        <v>0.0043919536153406245</v>
      </c>
      <c r="E769" s="122">
        <v>2.2115209972402297</v>
      </c>
      <c r="F769" s="98" t="s">
        <v>2950</v>
      </c>
      <c r="G769" s="98" t="b">
        <v>0</v>
      </c>
      <c r="H769" s="98" t="b">
        <v>0</v>
      </c>
      <c r="I769" s="98" t="b">
        <v>0</v>
      </c>
      <c r="J769" s="98" t="b">
        <v>0</v>
      </c>
      <c r="K769" s="98" t="b">
        <v>0</v>
      </c>
      <c r="L769" s="98" t="b">
        <v>0</v>
      </c>
    </row>
    <row r="770" spans="1:12" ht="15">
      <c r="A770" s="98" t="s">
        <v>3636</v>
      </c>
      <c r="B770" s="98" t="s">
        <v>3817</v>
      </c>
      <c r="C770" s="98">
        <v>2</v>
      </c>
      <c r="D770" s="122">
        <v>0.0043919536153406245</v>
      </c>
      <c r="E770" s="122">
        <v>2.2115209972402297</v>
      </c>
      <c r="F770" s="98" t="s">
        <v>2950</v>
      </c>
      <c r="G770" s="98" t="b">
        <v>0</v>
      </c>
      <c r="H770" s="98" t="b">
        <v>0</v>
      </c>
      <c r="I770" s="98" t="b">
        <v>0</v>
      </c>
      <c r="J770" s="98" t="b">
        <v>0</v>
      </c>
      <c r="K770" s="98" t="b">
        <v>0</v>
      </c>
      <c r="L770" s="98" t="b">
        <v>0</v>
      </c>
    </row>
    <row r="771" spans="1:12" ht="15">
      <c r="A771" s="98" t="s">
        <v>3817</v>
      </c>
      <c r="B771" s="98" t="s">
        <v>3818</v>
      </c>
      <c r="C771" s="98">
        <v>2</v>
      </c>
      <c r="D771" s="122">
        <v>0.0043919536153406245</v>
      </c>
      <c r="E771" s="122">
        <v>2.512550992904211</v>
      </c>
      <c r="F771" s="98" t="s">
        <v>2950</v>
      </c>
      <c r="G771" s="98" t="b">
        <v>0</v>
      </c>
      <c r="H771" s="98" t="b">
        <v>0</v>
      </c>
      <c r="I771" s="98" t="b">
        <v>0</v>
      </c>
      <c r="J771" s="98" t="b">
        <v>0</v>
      </c>
      <c r="K771" s="98" t="b">
        <v>0</v>
      </c>
      <c r="L771" s="98" t="b">
        <v>0</v>
      </c>
    </row>
    <row r="772" spans="1:12" ht="15">
      <c r="A772" s="98" t="s">
        <v>3818</v>
      </c>
      <c r="B772" s="98" t="s">
        <v>3819</v>
      </c>
      <c r="C772" s="98">
        <v>2</v>
      </c>
      <c r="D772" s="122">
        <v>0.0043919536153406245</v>
      </c>
      <c r="E772" s="122">
        <v>2.512550992904211</v>
      </c>
      <c r="F772" s="98" t="s">
        <v>2950</v>
      </c>
      <c r="G772" s="98" t="b">
        <v>0</v>
      </c>
      <c r="H772" s="98" t="b">
        <v>0</v>
      </c>
      <c r="I772" s="98" t="b">
        <v>0</v>
      </c>
      <c r="J772" s="98" t="b">
        <v>0</v>
      </c>
      <c r="K772" s="98" t="b">
        <v>0</v>
      </c>
      <c r="L772" s="98" t="b">
        <v>0</v>
      </c>
    </row>
    <row r="773" spans="1:12" ht="15">
      <c r="A773" s="98" t="s">
        <v>3819</v>
      </c>
      <c r="B773" s="98" t="s">
        <v>3637</v>
      </c>
      <c r="C773" s="98">
        <v>2</v>
      </c>
      <c r="D773" s="122">
        <v>0.0043919536153406245</v>
      </c>
      <c r="E773" s="122">
        <v>2.2115209972402297</v>
      </c>
      <c r="F773" s="98" t="s">
        <v>2950</v>
      </c>
      <c r="G773" s="98" t="b">
        <v>0</v>
      </c>
      <c r="H773" s="98" t="b">
        <v>0</v>
      </c>
      <c r="I773" s="98" t="b">
        <v>0</v>
      </c>
      <c r="J773" s="98" t="b">
        <v>0</v>
      </c>
      <c r="K773" s="98" t="b">
        <v>0</v>
      </c>
      <c r="L773" s="98" t="b">
        <v>0</v>
      </c>
    </row>
    <row r="774" spans="1:12" ht="15">
      <c r="A774" s="98" t="s">
        <v>3637</v>
      </c>
      <c r="B774" s="98" t="s">
        <v>3820</v>
      </c>
      <c r="C774" s="98">
        <v>2</v>
      </c>
      <c r="D774" s="122">
        <v>0.0043919536153406245</v>
      </c>
      <c r="E774" s="122">
        <v>2.2115209972402297</v>
      </c>
      <c r="F774" s="98" t="s">
        <v>2950</v>
      </c>
      <c r="G774" s="98" t="b">
        <v>0</v>
      </c>
      <c r="H774" s="98" t="b">
        <v>0</v>
      </c>
      <c r="I774" s="98" t="b">
        <v>0</v>
      </c>
      <c r="J774" s="98" t="b">
        <v>0</v>
      </c>
      <c r="K774" s="98" t="b">
        <v>0</v>
      </c>
      <c r="L774" s="98" t="b">
        <v>0</v>
      </c>
    </row>
    <row r="775" spans="1:12" ht="15">
      <c r="A775" s="98" t="s">
        <v>3820</v>
      </c>
      <c r="B775" s="98" t="s">
        <v>3821</v>
      </c>
      <c r="C775" s="98">
        <v>2</v>
      </c>
      <c r="D775" s="122">
        <v>0.0043919536153406245</v>
      </c>
      <c r="E775" s="122">
        <v>2.512550992904211</v>
      </c>
      <c r="F775" s="98" t="s">
        <v>2950</v>
      </c>
      <c r="G775" s="98" t="b">
        <v>0</v>
      </c>
      <c r="H775" s="98" t="b">
        <v>0</v>
      </c>
      <c r="I775" s="98" t="b">
        <v>0</v>
      </c>
      <c r="J775" s="98" t="b">
        <v>0</v>
      </c>
      <c r="K775" s="98" t="b">
        <v>0</v>
      </c>
      <c r="L775" s="98" t="b">
        <v>0</v>
      </c>
    </row>
    <row r="776" spans="1:12" ht="15">
      <c r="A776" s="98" t="s">
        <v>3822</v>
      </c>
      <c r="B776" s="98" t="s">
        <v>3823</v>
      </c>
      <c r="C776" s="98">
        <v>2</v>
      </c>
      <c r="D776" s="122">
        <v>0.0043919536153406245</v>
      </c>
      <c r="E776" s="122">
        <v>2.512550992904211</v>
      </c>
      <c r="F776" s="98" t="s">
        <v>2950</v>
      </c>
      <c r="G776" s="98" t="b">
        <v>0</v>
      </c>
      <c r="H776" s="98" t="b">
        <v>0</v>
      </c>
      <c r="I776" s="98" t="b">
        <v>0</v>
      </c>
      <c r="J776" s="98" t="b">
        <v>0</v>
      </c>
      <c r="K776" s="98" t="b">
        <v>0</v>
      </c>
      <c r="L776" s="98" t="b">
        <v>0</v>
      </c>
    </row>
    <row r="777" spans="1:12" ht="15">
      <c r="A777" s="98" t="s">
        <v>3823</v>
      </c>
      <c r="B777" s="98" t="s">
        <v>3824</v>
      </c>
      <c r="C777" s="98">
        <v>2</v>
      </c>
      <c r="D777" s="122">
        <v>0.0043919536153406245</v>
      </c>
      <c r="E777" s="122">
        <v>2.512550992904211</v>
      </c>
      <c r="F777" s="98" t="s">
        <v>2950</v>
      </c>
      <c r="G777" s="98" t="b">
        <v>0</v>
      </c>
      <c r="H777" s="98" t="b">
        <v>0</v>
      </c>
      <c r="I777" s="98" t="b">
        <v>0</v>
      </c>
      <c r="J777" s="98" t="b">
        <v>0</v>
      </c>
      <c r="K777" s="98" t="b">
        <v>0</v>
      </c>
      <c r="L777" s="98" t="b">
        <v>0</v>
      </c>
    </row>
    <row r="778" spans="1:12" ht="15">
      <c r="A778" s="98" t="s">
        <v>3824</v>
      </c>
      <c r="B778" s="98" t="s">
        <v>3825</v>
      </c>
      <c r="C778" s="98">
        <v>2</v>
      </c>
      <c r="D778" s="122">
        <v>0.0043919536153406245</v>
      </c>
      <c r="E778" s="122">
        <v>2.512550992904211</v>
      </c>
      <c r="F778" s="98" t="s">
        <v>2950</v>
      </c>
      <c r="G778" s="98" t="b">
        <v>0</v>
      </c>
      <c r="H778" s="98" t="b">
        <v>0</v>
      </c>
      <c r="I778" s="98" t="b">
        <v>0</v>
      </c>
      <c r="J778" s="98" t="b">
        <v>0</v>
      </c>
      <c r="K778" s="98" t="b">
        <v>0</v>
      </c>
      <c r="L778" s="98" t="b">
        <v>0</v>
      </c>
    </row>
    <row r="779" spans="1:12" ht="15">
      <c r="A779" s="98" t="s">
        <v>3825</v>
      </c>
      <c r="B779" s="98" t="s">
        <v>3826</v>
      </c>
      <c r="C779" s="98">
        <v>2</v>
      </c>
      <c r="D779" s="122">
        <v>0.0043919536153406245</v>
      </c>
      <c r="E779" s="122">
        <v>2.512550992904211</v>
      </c>
      <c r="F779" s="98" t="s">
        <v>2950</v>
      </c>
      <c r="G779" s="98" t="b">
        <v>0</v>
      </c>
      <c r="H779" s="98" t="b">
        <v>0</v>
      </c>
      <c r="I779" s="98" t="b">
        <v>0</v>
      </c>
      <c r="J779" s="98" t="b">
        <v>0</v>
      </c>
      <c r="K779" s="98" t="b">
        <v>0</v>
      </c>
      <c r="L779" s="98" t="b">
        <v>0</v>
      </c>
    </row>
    <row r="780" spans="1:12" ht="15">
      <c r="A780" s="98" t="s">
        <v>3826</v>
      </c>
      <c r="B780" s="98" t="s">
        <v>3827</v>
      </c>
      <c r="C780" s="98">
        <v>2</v>
      </c>
      <c r="D780" s="122">
        <v>0.0043919536153406245</v>
      </c>
      <c r="E780" s="122">
        <v>2.512550992904211</v>
      </c>
      <c r="F780" s="98" t="s">
        <v>2950</v>
      </c>
      <c r="G780" s="98" t="b">
        <v>0</v>
      </c>
      <c r="H780" s="98" t="b">
        <v>0</v>
      </c>
      <c r="I780" s="98" t="b">
        <v>0</v>
      </c>
      <c r="J780" s="98" t="b">
        <v>0</v>
      </c>
      <c r="K780" s="98" t="b">
        <v>0</v>
      </c>
      <c r="L780" s="98" t="b">
        <v>0</v>
      </c>
    </row>
    <row r="781" spans="1:12" ht="15">
      <c r="A781" s="98" t="s">
        <v>3749</v>
      </c>
      <c r="B781" s="98" t="s">
        <v>3750</v>
      </c>
      <c r="C781" s="98">
        <v>2</v>
      </c>
      <c r="D781" s="122">
        <v>0.0043919536153406245</v>
      </c>
      <c r="E781" s="122">
        <v>2.512550992904211</v>
      </c>
      <c r="F781" s="98" t="s">
        <v>2950</v>
      </c>
      <c r="G781" s="98" t="b">
        <v>0</v>
      </c>
      <c r="H781" s="98" t="b">
        <v>0</v>
      </c>
      <c r="I781" s="98" t="b">
        <v>0</v>
      </c>
      <c r="J781" s="98" t="b">
        <v>0</v>
      </c>
      <c r="K781" s="98" t="b">
        <v>0</v>
      </c>
      <c r="L781" s="98" t="b">
        <v>0</v>
      </c>
    </row>
    <row r="782" spans="1:12" ht="15">
      <c r="A782" s="98" t="s">
        <v>3750</v>
      </c>
      <c r="B782" s="98" t="s">
        <v>3751</v>
      </c>
      <c r="C782" s="98">
        <v>2</v>
      </c>
      <c r="D782" s="122">
        <v>0.0043919536153406245</v>
      </c>
      <c r="E782" s="122">
        <v>2.512550992904211</v>
      </c>
      <c r="F782" s="98" t="s">
        <v>2950</v>
      </c>
      <c r="G782" s="98" t="b">
        <v>0</v>
      </c>
      <c r="H782" s="98" t="b">
        <v>0</v>
      </c>
      <c r="I782" s="98" t="b">
        <v>0</v>
      </c>
      <c r="J782" s="98" t="b">
        <v>0</v>
      </c>
      <c r="K782" s="98" t="b">
        <v>0</v>
      </c>
      <c r="L782" s="98" t="b">
        <v>0</v>
      </c>
    </row>
    <row r="783" spans="1:12" ht="15">
      <c r="A783" s="98" t="s">
        <v>3751</v>
      </c>
      <c r="B783" s="98" t="s">
        <v>3752</v>
      </c>
      <c r="C783" s="98">
        <v>2</v>
      </c>
      <c r="D783" s="122">
        <v>0.0043919536153406245</v>
      </c>
      <c r="E783" s="122">
        <v>2.512550992904211</v>
      </c>
      <c r="F783" s="98" t="s">
        <v>2950</v>
      </c>
      <c r="G783" s="98" t="b">
        <v>0</v>
      </c>
      <c r="H783" s="98" t="b">
        <v>0</v>
      </c>
      <c r="I783" s="98" t="b">
        <v>0</v>
      </c>
      <c r="J783" s="98" t="b">
        <v>0</v>
      </c>
      <c r="K783" s="98" t="b">
        <v>0</v>
      </c>
      <c r="L783" s="98" t="b">
        <v>0</v>
      </c>
    </row>
    <row r="784" spans="1:12" ht="15">
      <c r="A784" s="98" t="s">
        <v>3752</v>
      </c>
      <c r="B784" s="98" t="s">
        <v>3753</v>
      </c>
      <c r="C784" s="98">
        <v>2</v>
      </c>
      <c r="D784" s="122">
        <v>0.0043919536153406245</v>
      </c>
      <c r="E784" s="122">
        <v>2.512550992904211</v>
      </c>
      <c r="F784" s="98" t="s">
        <v>2950</v>
      </c>
      <c r="G784" s="98" t="b">
        <v>0</v>
      </c>
      <c r="H784" s="98" t="b">
        <v>0</v>
      </c>
      <c r="I784" s="98" t="b">
        <v>0</v>
      </c>
      <c r="J784" s="98" t="b">
        <v>0</v>
      </c>
      <c r="K784" s="98" t="b">
        <v>0</v>
      </c>
      <c r="L784" s="98" t="b">
        <v>0</v>
      </c>
    </row>
    <row r="785" spans="1:12" ht="15">
      <c r="A785" s="98" t="s">
        <v>3753</v>
      </c>
      <c r="B785" s="98" t="s">
        <v>3754</v>
      </c>
      <c r="C785" s="98">
        <v>2</v>
      </c>
      <c r="D785" s="122">
        <v>0.0043919536153406245</v>
      </c>
      <c r="E785" s="122">
        <v>2.512550992904211</v>
      </c>
      <c r="F785" s="98" t="s">
        <v>2950</v>
      </c>
      <c r="G785" s="98" t="b">
        <v>0</v>
      </c>
      <c r="H785" s="98" t="b">
        <v>0</v>
      </c>
      <c r="I785" s="98" t="b">
        <v>0</v>
      </c>
      <c r="J785" s="98" t="b">
        <v>0</v>
      </c>
      <c r="K785" s="98" t="b">
        <v>0</v>
      </c>
      <c r="L785" s="98" t="b">
        <v>0</v>
      </c>
    </row>
    <row r="786" spans="1:12" ht="15">
      <c r="A786" s="98" t="s">
        <v>3672</v>
      </c>
      <c r="B786" s="98" t="s">
        <v>3593</v>
      </c>
      <c r="C786" s="98">
        <v>2</v>
      </c>
      <c r="D786" s="122">
        <v>0.0043919536153406245</v>
      </c>
      <c r="E786" s="122">
        <v>1.9104910015762484</v>
      </c>
      <c r="F786" s="98" t="s">
        <v>2950</v>
      </c>
      <c r="G786" s="98" t="b">
        <v>0</v>
      </c>
      <c r="H786" s="98" t="b">
        <v>0</v>
      </c>
      <c r="I786" s="98" t="b">
        <v>0</v>
      </c>
      <c r="J786" s="98" t="b">
        <v>0</v>
      </c>
      <c r="K786" s="98" t="b">
        <v>0</v>
      </c>
      <c r="L786" s="98" t="b">
        <v>0</v>
      </c>
    </row>
    <row r="787" spans="1:12" ht="15">
      <c r="A787" s="98" t="s">
        <v>3593</v>
      </c>
      <c r="B787" s="98" t="s">
        <v>3596</v>
      </c>
      <c r="C787" s="98">
        <v>2</v>
      </c>
      <c r="D787" s="122">
        <v>0.0043919536153406245</v>
      </c>
      <c r="E787" s="122">
        <v>1.667452952889954</v>
      </c>
      <c r="F787" s="98" t="s">
        <v>2950</v>
      </c>
      <c r="G787" s="98" t="b">
        <v>0</v>
      </c>
      <c r="H787" s="98" t="b">
        <v>0</v>
      </c>
      <c r="I787" s="98" t="b">
        <v>0</v>
      </c>
      <c r="J787" s="98" t="b">
        <v>0</v>
      </c>
      <c r="K787" s="98" t="b">
        <v>0</v>
      </c>
      <c r="L787" s="98" t="b">
        <v>0</v>
      </c>
    </row>
    <row r="788" spans="1:12" ht="15">
      <c r="A788" s="98" t="s">
        <v>3596</v>
      </c>
      <c r="B788" s="98" t="s">
        <v>3869</v>
      </c>
      <c r="C788" s="98">
        <v>2</v>
      </c>
      <c r="D788" s="122">
        <v>0.0043919536153406245</v>
      </c>
      <c r="E788" s="122">
        <v>1.968482948553935</v>
      </c>
      <c r="F788" s="98" t="s">
        <v>2950</v>
      </c>
      <c r="G788" s="98" t="b">
        <v>0</v>
      </c>
      <c r="H788" s="98" t="b">
        <v>0</v>
      </c>
      <c r="I788" s="98" t="b">
        <v>0</v>
      </c>
      <c r="J788" s="98" t="b">
        <v>0</v>
      </c>
      <c r="K788" s="98" t="b">
        <v>0</v>
      </c>
      <c r="L788" s="98" t="b">
        <v>0</v>
      </c>
    </row>
    <row r="789" spans="1:12" ht="15">
      <c r="A789" s="98" t="s">
        <v>3869</v>
      </c>
      <c r="B789" s="98" t="s">
        <v>3870</v>
      </c>
      <c r="C789" s="98">
        <v>2</v>
      </c>
      <c r="D789" s="122">
        <v>0.0043919536153406245</v>
      </c>
      <c r="E789" s="122">
        <v>2.512550992904211</v>
      </c>
      <c r="F789" s="98" t="s">
        <v>2950</v>
      </c>
      <c r="G789" s="98" t="b">
        <v>0</v>
      </c>
      <c r="H789" s="98" t="b">
        <v>0</v>
      </c>
      <c r="I789" s="98" t="b">
        <v>0</v>
      </c>
      <c r="J789" s="98" t="b">
        <v>0</v>
      </c>
      <c r="K789" s="98" t="b">
        <v>0</v>
      </c>
      <c r="L789" s="98" t="b">
        <v>0</v>
      </c>
    </row>
    <row r="790" spans="1:12" ht="15">
      <c r="A790" s="98" t="s">
        <v>3870</v>
      </c>
      <c r="B790" s="98" t="s">
        <v>3871</v>
      </c>
      <c r="C790" s="98">
        <v>2</v>
      </c>
      <c r="D790" s="122">
        <v>0.0043919536153406245</v>
      </c>
      <c r="E790" s="122">
        <v>2.512550992904211</v>
      </c>
      <c r="F790" s="98" t="s">
        <v>2950</v>
      </c>
      <c r="G790" s="98" t="b">
        <v>0</v>
      </c>
      <c r="H790" s="98" t="b">
        <v>0</v>
      </c>
      <c r="I790" s="98" t="b">
        <v>0</v>
      </c>
      <c r="J790" s="98" t="b">
        <v>0</v>
      </c>
      <c r="K790" s="98" t="b">
        <v>0</v>
      </c>
      <c r="L790" s="98" t="b">
        <v>0</v>
      </c>
    </row>
    <row r="791" spans="1:12" ht="15">
      <c r="A791" s="98" t="s">
        <v>3871</v>
      </c>
      <c r="B791" s="98" t="s">
        <v>3872</v>
      </c>
      <c r="C791" s="98">
        <v>2</v>
      </c>
      <c r="D791" s="122">
        <v>0.0043919536153406245</v>
      </c>
      <c r="E791" s="122">
        <v>2.512550992904211</v>
      </c>
      <c r="F791" s="98" t="s">
        <v>2950</v>
      </c>
      <c r="G791" s="98" t="b">
        <v>0</v>
      </c>
      <c r="H791" s="98" t="b">
        <v>0</v>
      </c>
      <c r="I791" s="98" t="b">
        <v>0</v>
      </c>
      <c r="J791" s="98" t="b">
        <v>0</v>
      </c>
      <c r="K791" s="98" t="b">
        <v>0</v>
      </c>
      <c r="L791" s="98" t="b">
        <v>0</v>
      </c>
    </row>
    <row r="792" spans="1:12" ht="15">
      <c r="A792" s="98" t="s">
        <v>3619</v>
      </c>
      <c r="B792" s="98" t="s">
        <v>3865</v>
      </c>
      <c r="C792" s="98">
        <v>2</v>
      </c>
      <c r="D792" s="122">
        <v>0.0043919536153406245</v>
      </c>
      <c r="E792" s="122">
        <v>2.1146109842321734</v>
      </c>
      <c r="F792" s="98" t="s">
        <v>2950</v>
      </c>
      <c r="G792" s="98" t="b">
        <v>0</v>
      </c>
      <c r="H792" s="98" t="b">
        <v>0</v>
      </c>
      <c r="I792" s="98" t="b">
        <v>0</v>
      </c>
      <c r="J792" s="98" t="b">
        <v>0</v>
      </c>
      <c r="K792" s="98" t="b">
        <v>0</v>
      </c>
      <c r="L792" s="98" t="b">
        <v>0</v>
      </c>
    </row>
    <row r="793" spans="1:12" ht="15">
      <c r="A793" s="98" t="s">
        <v>3865</v>
      </c>
      <c r="B793" s="98" t="s">
        <v>3866</v>
      </c>
      <c r="C793" s="98">
        <v>2</v>
      </c>
      <c r="D793" s="122">
        <v>0.0043919536153406245</v>
      </c>
      <c r="E793" s="122">
        <v>2.512550992904211</v>
      </c>
      <c r="F793" s="98" t="s">
        <v>2950</v>
      </c>
      <c r="G793" s="98" t="b">
        <v>0</v>
      </c>
      <c r="H793" s="98" t="b">
        <v>0</v>
      </c>
      <c r="I793" s="98" t="b">
        <v>0</v>
      </c>
      <c r="J793" s="98" t="b">
        <v>0</v>
      </c>
      <c r="K793" s="98" t="b">
        <v>0</v>
      </c>
      <c r="L793" s="98" t="b">
        <v>0</v>
      </c>
    </row>
    <row r="794" spans="1:12" ht="15">
      <c r="A794" s="98" t="s">
        <v>3866</v>
      </c>
      <c r="B794" s="98" t="s">
        <v>3867</v>
      </c>
      <c r="C794" s="98">
        <v>2</v>
      </c>
      <c r="D794" s="122">
        <v>0.0043919536153406245</v>
      </c>
      <c r="E794" s="122">
        <v>2.512550992904211</v>
      </c>
      <c r="F794" s="98" t="s">
        <v>2950</v>
      </c>
      <c r="G794" s="98" t="b">
        <v>0</v>
      </c>
      <c r="H794" s="98" t="b">
        <v>0</v>
      </c>
      <c r="I794" s="98" t="b">
        <v>0</v>
      </c>
      <c r="J794" s="98" t="b">
        <v>0</v>
      </c>
      <c r="K794" s="98" t="b">
        <v>0</v>
      </c>
      <c r="L794" s="98" t="b">
        <v>0</v>
      </c>
    </row>
    <row r="795" spans="1:12" ht="15">
      <c r="A795" s="98" t="s">
        <v>3867</v>
      </c>
      <c r="B795" s="98" t="s">
        <v>3868</v>
      </c>
      <c r="C795" s="98">
        <v>2</v>
      </c>
      <c r="D795" s="122">
        <v>0.0043919536153406245</v>
      </c>
      <c r="E795" s="122">
        <v>2.512550992904211</v>
      </c>
      <c r="F795" s="98" t="s">
        <v>2950</v>
      </c>
      <c r="G795" s="98" t="b">
        <v>0</v>
      </c>
      <c r="H795" s="98" t="b">
        <v>0</v>
      </c>
      <c r="I795" s="98" t="b">
        <v>0</v>
      </c>
      <c r="J795" s="98" t="b">
        <v>0</v>
      </c>
      <c r="K795" s="98" t="b">
        <v>0</v>
      </c>
      <c r="L795" s="98" t="b">
        <v>0</v>
      </c>
    </row>
    <row r="796" spans="1:12" ht="15">
      <c r="A796" s="98" t="s">
        <v>3828</v>
      </c>
      <c r="B796" s="98" t="s">
        <v>3829</v>
      </c>
      <c r="C796" s="98">
        <v>2</v>
      </c>
      <c r="D796" s="122">
        <v>0.0043919536153406245</v>
      </c>
      <c r="E796" s="122">
        <v>2.512550992904211</v>
      </c>
      <c r="F796" s="98" t="s">
        <v>2950</v>
      </c>
      <c r="G796" s="98" t="b">
        <v>0</v>
      </c>
      <c r="H796" s="98" t="b">
        <v>0</v>
      </c>
      <c r="I796" s="98" t="b">
        <v>0</v>
      </c>
      <c r="J796" s="98" t="b">
        <v>0</v>
      </c>
      <c r="K796" s="98" t="b">
        <v>0</v>
      </c>
      <c r="L796" s="98" t="b">
        <v>0</v>
      </c>
    </row>
    <row r="797" spans="1:12" ht="15">
      <c r="A797" s="98" t="s">
        <v>3829</v>
      </c>
      <c r="B797" s="98" t="s">
        <v>3830</v>
      </c>
      <c r="C797" s="98">
        <v>2</v>
      </c>
      <c r="D797" s="122">
        <v>0.0043919536153406245</v>
      </c>
      <c r="E797" s="122">
        <v>2.512550992904211</v>
      </c>
      <c r="F797" s="98" t="s">
        <v>2950</v>
      </c>
      <c r="G797" s="98" t="b">
        <v>0</v>
      </c>
      <c r="H797" s="98" t="b">
        <v>0</v>
      </c>
      <c r="I797" s="98" t="b">
        <v>0</v>
      </c>
      <c r="J797" s="98" t="b">
        <v>0</v>
      </c>
      <c r="K797" s="98" t="b">
        <v>0</v>
      </c>
      <c r="L797" s="98" t="b">
        <v>0</v>
      </c>
    </row>
    <row r="798" spans="1:12" ht="15">
      <c r="A798" s="98" t="s">
        <v>3830</v>
      </c>
      <c r="B798" s="98" t="s">
        <v>3633</v>
      </c>
      <c r="C798" s="98">
        <v>2</v>
      </c>
      <c r="D798" s="122">
        <v>0.0043919536153406245</v>
      </c>
      <c r="E798" s="122">
        <v>2.2115209972402297</v>
      </c>
      <c r="F798" s="98" t="s">
        <v>2950</v>
      </c>
      <c r="G798" s="98" t="b">
        <v>0</v>
      </c>
      <c r="H798" s="98" t="b">
        <v>0</v>
      </c>
      <c r="I798" s="98" t="b">
        <v>0</v>
      </c>
      <c r="J798" s="98" t="b">
        <v>0</v>
      </c>
      <c r="K798" s="98" t="b">
        <v>0</v>
      </c>
      <c r="L798" s="98" t="b">
        <v>0</v>
      </c>
    </row>
    <row r="799" spans="1:12" ht="15">
      <c r="A799" s="98" t="s">
        <v>3617</v>
      </c>
      <c r="B799" s="98" t="s">
        <v>3831</v>
      </c>
      <c r="C799" s="98">
        <v>2</v>
      </c>
      <c r="D799" s="122">
        <v>0.0043919536153406245</v>
      </c>
      <c r="E799" s="122">
        <v>2.512550992904211</v>
      </c>
      <c r="F799" s="98" t="s">
        <v>2950</v>
      </c>
      <c r="G799" s="98" t="b">
        <v>0</v>
      </c>
      <c r="H799" s="98" t="b">
        <v>0</v>
      </c>
      <c r="I799" s="98" t="b">
        <v>0</v>
      </c>
      <c r="J799" s="98" t="b">
        <v>0</v>
      </c>
      <c r="K799" s="98" t="b">
        <v>0</v>
      </c>
      <c r="L799" s="98" t="b">
        <v>0</v>
      </c>
    </row>
    <row r="800" spans="1:12" ht="15">
      <c r="A800" s="98" t="s">
        <v>3831</v>
      </c>
      <c r="B800" s="98" t="s">
        <v>3271</v>
      </c>
      <c r="C800" s="98">
        <v>2</v>
      </c>
      <c r="D800" s="122">
        <v>0.0043919536153406245</v>
      </c>
      <c r="E800" s="122">
        <v>2.512550992904211</v>
      </c>
      <c r="F800" s="98" t="s">
        <v>2950</v>
      </c>
      <c r="G800" s="98" t="b">
        <v>0</v>
      </c>
      <c r="H800" s="98" t="b">
        <v>0</v>
      </c>
      <c r="I800" s="98" t="b">
        <v>0</v>
      </c>
      <c r="J800" s="98" t="b">
        <v>0</v>
      </c>
      <c r="K800" s="98" t="b">
        <v>0</v>
      </c>
      <c r="L800" s="98" t="b">
        <v>0</v>
      </c>
    </row>
    <row r="801" spans="1:12" ht="15">
      <c r="A801" s="98" t="s">
        <v>3832</v>
      </c>
      <c r="B801" s="98" t="s">
        <v>3833</v>
      </c>
      <c r="C801" s="98">
        <v>2</v>
      </c>
      <c r="D801" s="122">
        <v>0.0043919536153406245</v>
      </c>
      <c r="E801" s="122">
        <v>2.512550992904211</v>
      </c>
      <c r="F801" s="98" t="s">
        <v>2950</v>
      </c>
      <c r="G801" s="98" t="b">
        <v>0</v>
      </c>
      <c r="H801" s="98" t="b">
        <v>0</v>
      </c>
      <c r="I801" s="98" t="b">
        <v>0</v>
      </c>
      <c r="J801" s="98" t="b">
        <v>0</v>
      </c>
      <c r="K801" s="98" t="b">
        <v>0</v>
      </c>
      <c r="L801" s="98" t="b">
        <v>0</v>
      </c>
    </row>
    <row r="802" spans="1:12" ht="15">
      <c r="A802" s="98" t="s">
        <v>3833</v>
      </c>
      <c r="B802" s="98" t="s">
        <v>3834</v>
      </c>
      <c r="C802" s="98">
        <v>2</v>
      </c>
      <c r="D802" s="122">
        <v>0.0043919536153406245</v>
      </c>
      <c r="E802" s="122">
        <v>2.512550992904211</v>
      </c>
      <c r="F802" s="98" t="s">
        <v>2950</v>
      </c>
      <c r="G802" s="98" t="b">
        <v>0</v>
      </c>
      <c r="H802" s="98" t="b">
        <v>0</v>
      </c>
      <c r="I802" s="98" t="b">
        <v>0</v>
      </c>
      <c r="J802" s="98" t="b">
        <v>0</v>
      </c>
      <c r="K802" s="98" t="b">
        <v>0</v>
      </c>
      <c r="L802" s="98" t="b">
        <v>0</v>
      </c>
    </row>
    <row r="803" spans="1:12" ht="15">
      <c r="A803" s="98" t="s">
        <v>3834</v>
      </c>
      <c r="B803" s="98" t="s">
        <v>3835</v>
      </c>
      <c r="C803" s="98">
        <v>2</v>
      </c>
      <c r="D803" s="122">
        <v>0.0043919536153406245</v>
      </c>
      <c r="E803" s="122">
        <v>2.512550992904211</v>
      </c>
      <c r="F803" s="98" t="s">
        <v>2950</v>
      </c>
      <c r="G803" s="98" t="b">
        <v>0</v>
      </c>
      <c r="H803" s="98" t="b">
        <v>0</v>
      </c>
      <c r="I803" s="98" t="b">
        <v>0</v>
      </c>
      <c r="J803" s="98" t="b">
        <v>0</v>
      </c>
      <c r="K803" s="98" t="b">
        <v>0</v>
      </c>
      <c r="L803" s="98" t="b">
        <v>0</v>
      </c>
    </row>
    <row r="804" spans="1:12" ht="15">
      <c r="A804" s="98" t="s">
        <v>3835</v>
      </c>
      <c r="B804" s="98" t="s">
        <v>3836</v>
      </c>
      <c r="C804" s="98">
        <v>2</v>
      </c>
      <c r="D804" s="122">
        <v>0.0043919536153406245</v>
      </c>
      <c r="E804" s="122">
        <v>2.512550992904211</v>
      </c>
      <c r="F804" s="98" t="s">
        <v>2950</v>
      </c>
      <c r="G804" s="98" t="b">
        <v>0</v>
      </c>
      <c r="H804" s="98" t="b">
        <v>0</v>
      </c>
      <c r="I804" s="98" t="b">
        <v>0</v>
      </c>
      <c r="J804" s="98" t="b">
        <v>0</v>
      </c>
      <c r="K804" s="98" t="b">
        <v>0</v>
      </c>
      <c r="L804" s="98" t="b">
        <v>0</v>
      </c>
    </row>
    <row r="805" spans="1:12" ht="15">
      <c r="A805" s="98" t="s">
        <v>3836</v>
      </c>
      <c r="B805" s="98" t="s">
        <v>3596</v>
      </c>
      <c r="C805" s="98">
        <v>2</v>
      </c>
      <c r="D805" s="122">
        <v>0.0043919536153406245</v>
      </c>
      <c r="E805" s="122">
        <v>2.2115209972402297</v>
      </c>
      <c r="F805" s="98" t="s">
        <v>2950</v>
      </c>
      <c r="G805" s="98" t="b">
        <v>0</v>
      </c>
      <c r="H805" s="98" t="b">
        <v>0</v>
      </c>
      <c r="I805" s="98" t="b">
        <v>0</v>
      </c>
      <c r="J805" s="98" t="b">
        <v>0</v>
      </c>
      <c r="K805" s="98" t="b">
        <v>0</v>
      </c>
      <c r="L805" s="98" t="b">
        <v>0</v>
      </c>
    </row>
    <row r="806" spans="1:12" ht="15">
      <c r="A806" s="98" t="s">
        <v>3596</v>
      </c>
      <c r="B806" s="98" t="s">
        <v>3837</v>
      </c>
      <c r="C806" s="98">
        <v>2</v>
      </c>
      <c r="D806" s="122">
        <v>0.0043919536153406245</v>
      </c>
      <c r="E806" s="122">
        <v>1.968482948553935</v>
      </c>
      <c r="F806" s="98" t="s">
        <v>2950</v>
      </c>
      <c r="G806" s="98" t="b">
        <v>0</v>
      </c>
      <c r="H806" s="98" t="b">
        <v>0</v>
      </c>
      <c r="I806" s="98" t="b">
        <v>0</v>
      </c>
      <c r="J806" s="98" t="b">
        <v>0</v>
      </c>
      <c r="K806" s="98" t="b">
        <v>0</v>
      </c>
      <c r="L806" s="98" t="b">
        <v>0</v>
      </c>
    </row>
    <row r="807" spans="1:12" ht="15">
      <c r="A807" s="98" t="s">
        <v>3837</v>
      </c>
      <c r="B807" s="98" t="s">
        <v>3838</v>
      </c>
      <c r="C807" s="98">
        <v>2</v>
      </c>
      <c r="D807" s="122">
        <v>0.0043919536153406245</v>
      </c>
      <c r="E807" s="122">
        <v>2.512550992904211</v>
      </c>
      <c r="F807" s="98" t="s">
        <v>2950</v>
      </c>
      <c r="G807" s="98" t="b">
        <v>0</v>
      </c>
      <c r="H807" s="98" t="b">
        <v>0</v>
      </c>
      <c r="I807" s="98" t="b">
        <v>0</v>
      </c>
      <c r="J807" s="98" t="b">
        <v>0</v>
      </c>
      <c r="K807" s="98" t="b">
        <v>0</v>
      </c>
      <c r="L807" s="98" t="b">
        <v>0</v>
      </c>
    </row>
    <row r="808" spans="1:12" ht="15">
      <c r="A808" s="98" t="s">
        <v>3602</v>
      </c>
      <c r="B808" s="98" t="s">
        <v>3672</v>
      </c>
      <c r="C808" s="98">
        <v>2</v>
      </c>
      <c r="D808" s="122">
        <v>0.0043919536153406245</v>
      </c>
      <c r="E808" s="122">
        <v>2.0354297381845483</v>
      </c>
      <c r="F808" s="98" t="s">
        <v>2950</v>
      </c>
      <c r="G808" s="98" t="b">
        <v>0</v>
      </c>
      <c r="H808" s="98" t="b">
        <v>0</v>
      </c>
      <c r="I808" s="98" t="b">
        <v>0</v>
      </c>
      <c r="J808" s="98" t="b">
        <v>0</v>
      </c>
      <c r="K808" s="98" t="b">
        <v>0</v>
      </c>
      <c r="L808" s="98" t="b">
        <v>0</v>
      </c>
    </row>
    <row r="809" spans="1:12" ht="15">
      <c r="A809" s="98" t="s">
        <v>3672</v>
      </c>
      <c r="B809" s="98" t="s">
        <v>3918</v>
      </c>
      <c r="C809" s="98">
        <v>2</v>
      </c>
      <c r="D809" s="122">
        <v>0.0043919536153406245</v>
      </c>
      <c r="E809" s="122">
        <v>2.2115209972402297</v>
      </c>
      <c r="F809" s="98" t="s">
        <v>2950</v>
      </c>
      <c r="G809" s="98" t="b">
        <v>0</v>
      </c>
      <c r="H809" s="98" t="b">
        <v>0</v>
      </c>
      <c r="I809" s="98" t="b">
        <v>0</v>
      </c>
      <c r="J809" s="98" t="b">
        <v>0</v>
      </c>
      <c r="K809" s="98" t="b">
        <v>0</v>
      </c>
      <c r="L809" s="98" t="b">
        <v>0</v>
      </c>
    </row>
    <row r="810" spans="1:12" ht="15">
      <c r="A810" s="98" t="s">
        <v>3918</v>
      </c>
      <c r="B810" s="98" t="s">
        <v>3593</v>
      </c>
      <c r="C810" s="98">
        <v>2</v>
      </c>
      <c r="D810" s="122">
        <v>0.0043919536153406245</v>
      </c>
      <c r="E810" s="122">
        <v>2.2115209972402297</v>
      </c>
      <c r="F810" s="98" t="s">
        <v>2950</v>
      </c>
      <c r="G810" s="98" t="b">
        <v>0</v>
      </c>
      <c r="H810" s="98" t="b">
        <v>0</v>
      </c>
      <c r="I810" s="98" t="b">
        <v>0</v>
      </c>
      <c r="J810" s="98" t="b">
        <v>0</v>
      </c>
      <c r="K810" s="98" t="b">
        <v>0</v>
      </c>
      <c r="L810" s="98" t="b">
        <v>0</v>
      </c>
    </row>
    <row r="811" spans="1:12" ht="15">
      <c r="A811" s="98" t="s">
        <v>3593</v>
      </c>
      <c r="B811" s="98" t="s">
        <v>3919</v>
      </c>
      <c r="C811" s="98">
        <v>2</v>
      </c>
      <c r="D811" s="122">
        <v>0.0043919536153406245</v>
      </c>
      <c r="E811" s="122">
        <v>1.968482948553935</v>
      </c>
      <c r="F811" s="98" t="s">
        <v>2950</v>
      </c>
      <c r="G811" s="98" t="b">
        <v>0</v>
      </c>
      <c r="H811" s="98" t="b">
        <v>0</v>
      </c>
      <c r="I811" s="98" t="b">
        <v>0</v>
      </c>
      <c r="J811" s="98" t="b">
        <v>0</v>
      </c>
      <c r="K811" s="98" t="b">
        <v>0</v>
      </c>
      <c r="L811" s="98" t="b">
        <v>0</v>
      </c>
    </row>
    <row r="812" spans="1:12" ht="15">
      <c r="A812" s="98" t="s">
        <v>3919</v>
      </c>
      <c r="B812" s="98" t="s">
        <v>3920</v>
      </c>
      <c r="C812" s="98">
        <v>2</v>
      </c>
      <c r="D812" s="122">
        <v>0.0043919536153406245</v>
      </c>
      <c r="E812" s="122">
        <v>2.512550992904211</v>
      </c>
      <c r="F812" s="98" t="s">
        <v>2950</v>
      </c>
      <c r="G812" s="98" t="b">
        <v>0</v>
      </c>
      <c r="H812" s="98" t="b">
        <v>0</v>
      </c>
      <c r="I812" s="98" t="b">
        <v>0</v>
      </c>
      <c r="J812" s="98" t="b">
        <v>0</v>
      </c>
      <c r="K812" s="98" t="b">
        <v>0</v>
      </c>
      <c r="L812" s="98" t="b">
        <v>0</v>
      </c>
    </row>
    <row r="813" spans="1:12" ht="15">
      <c r="A813" s="98" t="s">
        <v>3920</v>
      </c>
      <c r="B813" s="98" t="s">
        <v>3921</v>
      </c>
      <c r="C813" s="98">
        <v>2</v>
      </c>
      <c r="D813" s="122">
        <v>0.0043919536153406245</v>
      </c>
      <c r="E813" s="122">
        <v>2.512550992904211</v>
      </c>
      <c r="F813" s="98" t="s">
        <v>2950</v>
      </c>
      <c r="G813" s="98" t="b">
        <v>0</v>
      </c>
      <c r="H813" s="98" t="b">
        <v>0</v>
      </c>
      <c r="I813" s="98" t="b">
        <v>0</v>
      </c>
      <c r="J813" s="98" t="b">
        <v>0</v>
      </c>
      <c r="K813" s="98" t="b">
        <v>0</v>
      </c>
      <c r="L813" s="98" t="b">
        <v>0</v>
      </c>
    </row>
    <row r="814" spans="1:12" ht="15">
      <c r="A814" s="98" t="s">
        <v>3105</v>
      </c>
      <c r="B814" s="98" t="s">
        <v>3106</v>
      </c>
      <c r="C814" s="98">
        <v>5</v>
      </c>
      <c r="D814" s="122">
        <v>0.00839816297001368</v>
      </c>
      <c r="E814" s="122">
        <v>1.2041199826559248</v>
      </c>
      <c r="F814" s="98" t="s">
        <v>2951</v>
      </c>
      <c r="G814" s="98" t="b">
        <v>0</v>
      </c>
      <c r="H814" s="98" t="b">
        <v>0</v>
      </c>
      <c r="I814" s="98" t="b">
        <v>0</v>
      </c>
      <c r="J814" s="98" t="b">
        <v>0</v>
      </c>
      <c r="K814" s="98" t="b">
        <v>0</v>
      </c>
      <c r="L814" s="98" t="b">
        <v>0</v>
      </c>
    </row>
    <row r="815" spans="1:12" ht="15">
      <c r="A815" s="98" t="s">
        <v>3106</v>
      </c>
      <c r="B815" s="98" t="s">
        <v>3104</v>
      </c>
      <c r="C815" s="98">
        <v>5</v>
      </c>
      <c r="D815" s="122">
        <v>0.00839816297001368</v>
      </c>
      <c r="E815" s="122">
        <v>1.0579919469776868</v>
      </c>
      <c r="F815" s="98" t="s">
        <v>2951</v>
      </c>
      <c r="G815" s="98" t="b">
        <v>0</v>
      </c>
      <c r="H815" s="98" t="b">
        <v>0</v>
      </c>
      <c r="I815" s="98" t="b">
        <v>0</v>
      </c>
      <c r="J815" s="98" t="b">
        <v>0</v>
      </c>
      <c r="K815" s="98" t="b">
        <v>0</v>
      </c>
      <c r="L815" s="98" t="b">
        <v>0</v>
      </c>
    </row>
    <row r="816" spans="1:12" ht="15">
      <c r="A816" s="98" t="s">
        <v>3104</v>
      </c>
      <c r="B816" s="98" t="s">
        <v>3107</v>
      </c>
      <c r="C816" s="98">
        <v>5</v>
      </c>
      <c r="D816" s="122">
        <v>0.00839816297001368</v>
      </c>
      <c r="E816" s="122">
        <v>1.0579919469776868</v>
      </c>
      <c r="F816" s="98" t="s">
        <v>2951</v>
      </c>
      <c r="G816" s="98" t="b">
        <v>0</v>
      </c>
      <c r="H816" s="98" t="b">
        <v>0</v>
      </c>
      <c r="I816" s="98" t="b">
        <v>0</v>
      </c>
      <c r="J816" s="98" t="b">
        <v>0</v>
      </c>
      <c r="K816" s="98" t="b">
        <v>0</v>
      </c>
      <c r="L816" s="98" t="b">
        <v>0</v>
      </c>
    </row>
    <row r="817" spans="1:12" ht="15">
      <c r="A817" s="98" t="s">
        <v>3107</v>
      </c>
      <c r="B817" s="98" t="s">
        <v>3108</v>
      </c>
      <c r="C817" s="98">
        <v>5</v>
      </c>
      <c r="D817" s="122">
        <v>0.00839816297001368</v>
      </c>
      <c r="E817" s="122">
        <v>1.2041199826559248</v>
      </c>
      <c r="F817" s="98" t="s">
        <v>2951</v>
      </c>
      <c r="G817" s="98" t="b">
        <v>0</v>
      </c>
      <c r="H817" s="98" t="b">
        <v>0</v>
      </c>
      <c r="I817" s="98" t="b">
        <v>0</v>
      </c>
      <c r="J817" s="98" t="b">
        <v>0</v>
      </c>
      <c r="K817" s="98" t="b">
        <v>0</v>
      </c>
      <c r="L817" s="98" t="b">
        <v>0</v>
      </c>
    </row>
    <row r="818" spans="1:12" ht="15">
      <c r="A818" s="98" t="s">
        <v>3108</v>
      </c>
      <c r="B818" s="98" t="s">
        <v>3109</v>
      </c>
      <c r="C818" s="98">
        <v>5</v>
      </c>
      <c r="D818" s="122">
        <v>0.00839816297001368</v>
      </c>
      <c r="E818" s="122">
        <v>1.2041199826559248</v>
      </c>
      <c r="F818" s="98" t="s">
        <v>2951</v>
      </c>
      <c r="G818" s="98" t="b">
        <v>0</v>
      </c>
      <c r="H818" s="98" t="b">
        <v>0</v>
      </c>
      <c r="I818" s="98" t="b">
        <v>0</v>
      </c>
      <c r="J818" s="98" t="b">
        <v>0</v>
      </c>
      <c r="K818" s="98" t="b">
        <v>0</v>
      </c>
      <c r="L818" s="98" t="b">
        <v>0</v>
      </c>
    </row>
    <row r="819" spans="1:12" ht="15">
      <c r="A819" s="98" t="s">
        <v>3109</v>
      </c>
      <c r="B819" s="98" t="s">
        <v>3075</v>
      </c>
      <c r="C819" s="98">
        <v>5</v>
      </c>
      <c r="D819" s="122">
        <v>0.00839816297001368</v>
      </c>
      <c r="E819" s="122">
        <v>1</v>
      </c>
      <c r="F819" s="98" t="s">
        <v>2951</v>
      </c>
      <c r="G819" s="98" t="b">
        <v>0</v>
      </c>
      <c r="H819" s="98" t="b">
        <v>0</v>
      </c>
      <c r="I819" s="98" t="b">
        <v>0</v>
      </c>
      <c r="J819" s="98" t="b">
        <v>0</v>
      </c>
      <c r="K819" s="98" t="b">
        <v>0</v>
      </c>
      <c r="L819" s="98" t="b">
        <v>0</v>
      </c>
    </row>
    <row r="820" spans="1:12" ht="15">
      <c r="A820" s="98" t="s">
        <v>3075</v>
      </c>
      <c r="B820" s="98" t="s">
        <v>3038</v>
      </c>
      <c r="C820" s="98">
        <v>5</v>
      </c>
      <c r="D820" s="122">
        <v>0.00839816297001368</v>
      </c>
      <c r="E820" s="122">
        <v>0.853871964321762</v>
      </c>
      <c r="F820" s="98" t="s">
        <v>2951</v>
      </c>
      <c r="G820" s="98" t="b">
        <v>0</v>
      </c>
      <c r="H820" s="98" t="b">
        <v>0</v>
      </c>
      <c r="I820" s="98" t="b">
        <v>0</v>
      </c>
      <c r="J820" s="98" t="b">
        <v>0</v>
      </c>
      <c r="K820" s="98" t="b">
        <v>0</v>
      </c>
      <c r="L820" s="98" t="b">
        <v>0</v>
      </c>
    </row>
    <row r="821" spans="1:12" ht="15">
      <c r="A821" s="98" t="s">
        <v>3038</v>
      </c>
      <c r="B821" s="98" t="s">
        <v>3104</v>
      </c>
      <c r="C821" s="98">
        <v>2</v>
      </c>
      <c r="D821" s="122">
        <v>0.012507311364374153</v>
      </c>
      <c r="E821" s="122">
        <v>0.8819006879220055</v>
      </c>
      <c r="F821" s="98" t="s">
        <v>2951</v>
      </c>
      <c r="G821" s="98" t="b">
        <v>0</v>
      </c>
      <c r="H821" s="98" t="b">
        <v>0</v>
      </c>
      <c r="I821" s="98" t="b">
        <v>0</v>
      </c>
      <c r="J821" s="98" t="b">
        <v>0</v>
      </c>
      <c r="K821" s="98" t="b">
        <v>0</v>
      </c>
      <c r="L821" s="98" t="b">
        <v>0</v>
      </c>
    </row>
    <row r="822" spans="1:12" ht="15">
      <c r="A822" s="98" t="s">
        <v>404</v>
      </c>
      <c r="B822" s="98" t="s">
        <v>345</v>
      </c>
      <c r="C822" s="98">
        <v>2</v>
      </c>
      <c r="D822" s="122">
        <v>0.012507311364374153</v>
      </c>
      <c r="E822" s="122">
        <v>1.6020599913279623</v>
      </c>
      <c r="F822" s="98" t="s">
        <v>2951</v>
      </c>
      <c r="G822" s="98" t="b">
        <v>0</v>
      </c>
      <c r="H822" s="98" t="b">
        <v>0</v>
      </c>
      <c r="I822" s="98" t="b">
        <v>0</v>
      </c>
      <c r="J822" s="98" t="b">
        <v>0</v>
      </c>
      <c r="K822" s="98" t="b">
        <v>0</v>
      </c>
      <c r="L822" s="98" t="b">
        <v>0</v>
      </c>
    </row>
    <row r="823" spans="1:12" ht="15">
      <c r="A823" s="98" t="s">
        <v>345</v>
      </c>
      <c r="B823" s="98" t="s">
        <v>3901</v>
      </c>
      <c r="C823" s="98">
        <v>2</v>
      </c>
      <c r="D823" s="122">
        <v>0.012507311364374153</v>
      </c>
      <c r="E823" s="122">
        <v>1.6020599913279623</v>
      </c>
      <c r="F823" s="98" t="s">
        <v>2951</v>
      </c>
      <c r="G823" s="98" t="b">
        <v>0</v>
      </c>
      <c r="H823" s="98" t="b">
        <v>0</v>
      </c>
      <c r="I823" s="98" t="b">
        <v>0</v>
      </c>
      <c r="J823" s="98" t="b">
        <v>0</v>
      </c>
      <c r="K823" s="98" t="b">
        <v>0</v>
      </c>
      <c r="L823" s="98" t="b">
        <v>0</v>
      </c>
    </row>
    <row r="824" spans="1:12" ht="15">
      <c r="A824" s="98" t="s">
        <v>3901</v>
      </c>
      <c r="B824" s="98" t="s">
        <v>3902</v>
      </c>
      <c r="C824" s="98">
        <v>2</v>
      </c>
      <c r="D824" s="122">
        <v>0.012507311364374153</v>
      </c>
      <c r="E824" s="122">
        <v>1.6020599913279623</v>
      </c>
      <c r="F824" s="98" t="s">
        <v>2951</v>
      </c>
      <c r="G824" s="98" t="b">
        <v>0</v>
      </c>
      <c r="H824" s="98" t="b">
        <v>0</v>
      </c>
      <c r="I824" s="98" t="b">
        <v>0</v>
      </c>
      <c r="J824" s="98" t="b">
        <v>0</v>
      </c>
      <c r="K824" s="98" t="b">
        <v>0</v>
      </c>
      <c r="L824" s="98" t="b">
        <v>0</v>
      </c>
    </row>
    <row r="825" spans="1:12" ht="15">
      <c r="A825" s="98" t="s">
        <v>3902</v>
      </c>
      <c r="B825" s="98" t="s">
        <v>3587</v>
      </c>
      <c r="C825" s="98">
        <v>2</v>
      </c>
      <c r="D825" s="122">
        <v>0.012507311364374153</v>
      </c>
      <c r="E825" s="122">
        <v>1.6020599913279623</v>
      </c>
      <c r="F825" s="98" t="s">
        <v>2951</v>
      </c>
      <c r="G825" s="98" t="b">
        <v>0</v>
      </c>
      <c r="H825" s="98" t="b">
        <v>0</v>
      </c>
      <c r="I825" s="98" t="b">
        <v>0</v>
      </c>
      <c r="J825" s="98" t="b">
        <v>0</v>
      </c>
      <c r="K825" s="98" t="b">
        <v>0</v>
      </c>
      <c r="L825" s="98" t="b">
        <v>0</v>
      </c>
    </row>
    <row r="826" spans="1:12" ht="15">
      <c r="A826" s="98" t="s">
        <v>3587</v>
      </c>
      <c r="B826" s="98" t="s">
        <v>3592</v>
      </c>
      <c r="C826" s="98">
        <v>2</v>
      </c>
      <c r="D826" s="122">
        <v>0.012507311364374153</v>
      </c>
      <c r="E826" s="122">
        <v>1.6020599913279623</v>
      </c>
      <c r="F826" s="98" t="s">
        <v>2951</v>
      </c>
      <c r="G826" s="98" t="b">
        <v>0</v>
      </c>
      <c r="H826" s="98" t="b">
        <v>0</v>
      </c>
      <c r="I826" s="98" t="b">
        <v>0</v>
      </c>
      <c r="J826" s="98" t="b">
        <v>0</v>
      </c>
      <c r="K826" s="98" t="b">
        <v>0</v>
      </c>
      <c r="L826" s="98" t="b">
        <v>0</v>
      </c>
    </row>
    <row r="827" spans="1:12" ht="15">
      <c r="A827" s="98" t="s">
        <v>3592</v>
      </c>
      <c r="B827" s="98" t="s">
        <v>3075</v>
      </c>
      <c r="C827" s="98">
        <v>2</v>
      </c>
      <c r="D827" s="122">
        <v>0.012507311364374153</v>
      </c>
      <c r="E827" s="122">
        <v>0.9999999999999999</v>
      </c>
      <c r="F827" s="98" t="s">
        <v>2951</v>
      </c>
      <c r="G827" s="98" t="b">
        <v>0</v>
      </c>
      <c r="H827" s="98" t="b">
        <v>0</v>
      </c>
      <c r="I827" s="98" t="b">
        <v>0</v>
      </c>
      <c r="J827" s="98" t="b">
        <v>0</v>
      </c>
      <c r="K827" s="98" t="b">
        <v>0</v>
      </c>
      <c r="L827" s="98" t="b">
        <v>0</v>
      </c>
    </row>
    <row r="828" spans="1:12" ht="15">
      <c r="A828" s="98" t="s">
        <v>3075</v>
      </c>
      <c r="B828" s="98" t="s">
        <v>3903</v>
      </c>
      <c r="C828" s="98">
        <v>2</v>
      </c>
      <c r="D828" s="122">
        <v>0.012507311364374153</v>
      </c>
      <c r="E828" s="122">
        <v>0.9999999999999999</v>
      </c>
      <c r="F828" s="98" t="s">
        <v>2951</v>
      </c>
      <c r="G828" s="98" t="b">
        <v>0</v>
      </c>
      <c r="H828" s="98" t="b">
        <v>0</v>
      </c>
      <c r="I828" s="98" t="b">
        <v>0</v>
      </c>
      <c r="J828" s="98" t="b">
        <v>0</v>
      </c>
      <c r="K828" s="98" t="b">
        <v>0</v>
      </c>
      <c r="L828" s="98" t="b">
        <v>0</v>
      </c>
    </row>
    <row r="829" spans="1:12" ht="15">
      <c r="A829" s="98" t="s">
        <v>3903</v>
      </c>
      <c r="B829" s="98" t="s">
        <v>3904</v>
      </c>
      <c r="C829" s="98">
        <v>2</v>
      </c>
      <c r="D829" s="122">
        <v>0.012507311364374153</v>
      </c>
      <c r="E829" s="122">
        <v>1.6020599913279623</v>
      </c>
      <c r="F829" s="98" t="s">
        <v>2951</v>
      </c>
      <c r="G829" s="98" t="b">
        <v>0</v>
      </c>
      <c r="H829" s="98" t="b">
        <v>0</v>
      </c>
      <c r="I829" s="98" t="b">
        <v>0</v>
      </c>
      <c r="J829" s="98" t="b">
        <v>0</v>
      </c>
      <c r="K829" s="98" t="b">
        <v>0</v>
      </c>
      <c r="L829" s="98" t="b">
        <v>0</v>
      </c>
    </row>
    <row r="830" spans="1:12" ht="15">
      <c r="A830" s="98" t="s">
        <v>3904</v>
      </c>
      <c r="B830" s="98" t="s">
        <v>3038</v>
      </c>
      <c r="C830" s="98">
        <v>2</v>
      </c>
      <c r="D830" s="122">
        <v>0.012507311364374153</v>
      </c>
      <c r="E830" s="122">
        <v>1.0579919469776868</v>
      </c>
      <c r="F830" s="98" t="s">
        <v>2951</v>
      </c>
      <c r="G830" s="98" t="b">
        <v>0</v>
      </c>
      <c r="H830" s="98" t="b">
        <v>0</v>
      </c>
      <c r="I830" s="98" t="b">
        <v>0</v>
      </c>
      <c r="J830" s="98" t="b">
        <v>0</v>
      </c>
      <c r="K830" s="98" t="b">
        <v>0</v>
      </c>
      <c r="L830" s="98" t="b">
        <v>0</v>
      </c>
    </row>
    <row r="831" spans="1:12" ht="15">
      <c r="A831" s="98" t="s">
        <v>3064</v>
      </c>
      <c r="B831" s="98" t="s">
        <v>3067</v>
      </c>
      <c r="C831" s="98">
        <v>17</v>
      </c>
      <c r="D831" s="122">
        <v>0</v>
      </c>
      <c r="E831" s="122">
        <v>1.0330867212781867</v>
      </c>
      <c r="F831" s="98" t="s">
        <v>2952</v>
      </c>
      <c r="G831" s="98" t="b">
        <v>0</v>
      </c>
      <c r="H831" s="98" t="b">
        <v>0</v>
      </c>
      <c r="I831" s="98" t="b">
        <v>0</v>
      </c>
      <c r="J831" s="98" t="b">
        <v>0</v>
      </c>
      <c r="K831" s="98" t="b">
        <v>0</v>
      </c>
      <c r="L831" s="98" t="b">
        <v>0</v>
      </c>
    </row>
    <row r="832" spans="1:12" ht="15">
      <c r="A832" s="98" t="s">
        <v>3064</v>
      </c>
      <c r="B832" s="98" t="s">
        <v>3065</v>
      </c>
      <c r="C832" s="98">
        <v>15</v>
      </c>
      <c r="D832" s="122">
        <v>0.0013410607480902799</v>
      </c>
      <c r="E832" s="122">
        <v>0.9352633651745037</v>
      </c>
      <c r="F832" s="98" t="s">
        <v>2952</v>
      </c>
      <c r="G832" s="98" t="b">
        <v>0</v>
      </c>
      <c r="H832" s="98" t="b">
        <v>0</v>
      </c>
      <c r="I832" s="98" t="b">
        <v>0</v>
      </c>
      <c r="J832" s="98" t="b">
        <v>0</v>
      </c>
      <c r="K832" s="98" t="b">
        <v>0</v>
      </c>
      <c r="L832" s="98" t="b">
        <v>0</v>
      </c>
    </row>
    <row r="833" spans="1:12" ht="15">
      <c r="A833" s="98" t="s">
        <v>3065</v>
      </c>
      <c r="B833" s="98" t="s">
        <v>3553</v>
      </c>
      <c r="C833" s="98">
        <v>15</v>
      </c>
      <c r="D833" s="122">
        <v>0.0013410607480902799</v>
      </c>
      <c r="E833" s="122">
        <v>1.449368186147336</v>
      </c>
      <c r="F833" s="98" t="s">
        <v>2952</v>
      </c>
      <c r="G833" s="98" t="b">
        <v>0</v>
      </c>
      <c r="H833" s="98" t="b">
        <v>0</v>
      </c>
      <c r="I833" s="98" t="b">
        <v>0</v>
      </c>
      <c r="J833" s="98" t="b">
        <v>0</v>
      </c>
      <c r="K833" s="98" t="b">
        <v>0</v>
      </c>
      <c r="L833" s="98" t="b">
        <v>0</v>
      </c>
    </row>
    <row r="834" spans="1:12" ht="15">
      <c r="A834" s="98" t="s">
        <v>3553</v>
      </c>
      <c r="B834" s="98" t="s">
        <v>3554</v>
      </c>
      <c r="C834" s="98">
        <v>15</v>
      </c>
      <c r="D834" s="122">
        <v>0.0013410607480902799</v>
      </c>
      <c r="E834" s="122">
        <v>1.5954962218255742</v>
      </c>
      <c r="F834" s="98" t="s">
        <v>2952</v>
      </c>
      <c r="G834" s="98" t="b">
        <v>0</v>
      </c>
      <c r="H834" s="98" t="b">
        <v>0</v>
      </c>
      <c r="I834" s="98" t="b">
        <v>0</v>
      </c>
      <c r="J834" s="98" t="b">
        <v>0</v>
      </c>
      <c r="K834" s="98" t="b">
        <v>0</v>
      </c>
      <c r="L834" s="98" t="b">
        <v>0</v>
      </c>
    </row>
    <row r="835" spans="1:12" ht="15">
      <c r="A835" s="98" t="s">
        <v>3554</v>
      </c>
      <c r="B835" s="98" t="s">
        <v>3113</v>
      </c>
      <c r="C835" s="98">
        <v>15</v>
      </c>
      <c r="D835" s="122">
        <v>0.0013410607480902799</v>
      </c>
      <c r="E835" s="122">
        <v>1.5954962218255742</v>
      </c>
      <c r="F835" s="98" t="s">
        <v>2952</v>
      </c>
      <c r="G835" s="98" t="b">
        <v>0</v>
      </c>
      <c r="H835" s="98" t="b">
        <v>0</v>
      </c>
      <c r="I835" s="98" t="b">
        <v>0</v>
      </c>
      <c r="J835" s="98" t="b">
        <v>0</v>
      </c>
      <c r="K835" s="98" t="b">
        <v>0</v>
      </c>
      <c r="L835" s="98" t="b">
        <v>0</v>
      </c>
    </row>
    <row r="836" spans="1:12" ht="15">
      <c r="A836" s="98" t="s">
        <v>3113</v>
      </c>
      <c r="B836" s="98" t="s">
        <v>3111</v>
      </c>
      <c r="C836" s="98">
        <v>15</v>
      </c>
      <c r="D836" s="122">
        <v>0.0013410607480902799</v>
      </c>
      <c r="E836" s="122">
        <v>1.2401085638390001</v>
      </c>
      <c r="F836" s="98" t="s">
        <v>2952</v>
      </c>
      <c r="G836" s="98" t="b">
        <v>0</v>
      </c>
      <c r="H836" s="98" t="b">
        <v>0</v>
      </c>
      <c r="I836" s="98" t="b">
        <v>0</v>
      </c>
      <c r="J836" s="98" t="b">
        <v>0</v>
      </c>
      <c r="K836" s="98" t="b">
        <v>0</v>
      </c>
      <c r="L836" s="98" t="b">
        <v>0</v>
      </c>
    </row>
    <row r="837" spans="1:12" ht="15">
      <c r="A837" s="98" t="s">
        <v>3111</v>
      </c>
      <c r="B837" s="98" t="s">
        <v>3555</v>
      </c>
      <c r="C837" s="98">
        <v>15</v>
      </c>
      <c r="D837" s="122">
        <v>0.0013410607480902799</v>
      </c>
      <c r="E837" s="122">
        <v>1.294466226161593</v>
      </c>
      <c r="F837" s="98" t="s">
        <v>2952</v>
      </c>
      <c r="G837" s="98" t="b">
        <v>0</v>
      </c>
      <c r="H837" s="98" t="b">
        <v>0</v>
      </c>
      <c r="I837" s="98" t="b">
        <v>0</v>
      </c>
      <c r="J837" s="98" t="b">
        <v>0</v>
      </c>
      <c r="K837" s="98" t="b">
        <v>0</v>
      </c>
      <c r="L837" s="98" t="b">
        <v>0</v>
      </c>
    </row>
    <row r="838" spans="1:12" ht="15">
      <c r="A838" s="98" t="s">
        <v>3555</v>
      </c>
      <c r="B838" s="98" t="s">
        <v>3112</v>
      </c>
      <c r="C838" s="98">
        <v>15</v>
      </c>
      <c r="D838" s="122">
        <v>0.0013410607480902799</v>
      </c>
      <c r="E838" s="122">
        <v>1.294466226161593</v>
      </c>
      <c r="F838" s="98" t="s">
        <v>2952</v>
      </c>
      <c r="G838" s="98" t="b">
        <v>0</v>
      </c>
      <c r="H838" s="98" t="b">
        <v>0</v>
      </c>
      <c r="I838" s="98" t="b">
        <v>0</v>
      </c>
      <c r="J838" s="98" t="b">
        <v>0</v>
      </c>
      <c r="K838" s="98" t="b">
        <v>0</v>
      </c>
      <c r="L838" s="98" t="b">
        <v>0</v>
      </c>
    </row>
    <row r="839" spans="1:12" ht="15">
      <c r="A839" s="98" t="s">
        <v>3112</v>
      </c>
      <c r="B839" s="98" t="s">
        <v>3556</v>
      </c>
      <c r="C839" s="98">
        <v>15</v>
      </c>
      <c r="D839" s="122">
        <v>0.0013410607480902799</v>
      </c>
      <c r="E839" s="122">
        <v>1.294466226161593</v>
      </c>
      <c r="F839" s="98" t="s">
        <v>2952</v>
      </c>
      <c r="G839" s="98" t="b">
        <v>0</v>
      </c>
      <c r="H839" s="98" t="b">
        <v>0</v>
      </c>
      <c r="I839" s="98" t="b">
        <v>0</v>
      </c>
      <c r="J839" s="98" t="b">
        <v>0</v>
      </c>
      <c r="K839" s="98" t="b">
        <v>0</v>
      </c>
      <c r="L839" s="98" t="b">
        <v>0</v>
      </c>
    </row>
    <row r="840" spans="1:12" ht="15">
      <c r="A840" s="98" t="s">
        <v>3556</v>
      </c>
      <c r="B840" s="98" t="s">
        <v>3111</v>
      </c>
      <c r="C840" s="98">
        <v>15</v>
      </c>
      <c r="D840" s="122">
        <v>0.0013410607480902799</v>
      </c>
      <c r="E840" s="122">
        <v>1.294466226161593</v>
      </c>
      <c r="F840" s="98" t="s">
        <v>2952</v>
      </c>
      <c r="G840" s="98" t="b">
        <v>0</v>
      </c>
      <c r="H840" s="98" t="b">
        <v>0</v>
      </c>
      <c r="I840" s="98" t="b">
        <v>0</v>
      </c>
      <c r="J840" s="98" t="b">
        <v>0</v>
      </c>
      <c r="K840" s="98" t="b">
        <v>0</v>
      </c>
      <c r="L840" s="98" t="b">
        <v>0</v>
      </c>
    </row>
    <row r="841" spans="1:12" ht="15">
      <c r="A841" s="98" t="s">
        <v>3111</v>
      </c>
      <c r="B841" s="98" t="s">
        <v>3072</v>
      </c>
      <c r="C841" s="98">
        <v>15</v>
      </c>
      <c r="D841" s="122">
        <v>0.0013410607480902799</v>
      </c>
      <c r="E841" s="122">
        <v>1.2401085638390001</v>
      </c>
      <c r="F841" s="98" t="s">
        <v>2952</v>
      </c>
      <c r="G841" s="98" t="b">
        <v>0</v>
      </c>
      <c r="H841" s="98" t="b">
        <v>0</v>
      </c>
      <c r="I841" s="98" t="b">
        <v>0</v>
      </c>
      <c r="J841" s="98" t="b">
        <v>0</v>
      </c>
      <c r="K841" s="98" t="b">
        <v>0</v>
      </c>
      <c r="L841" s="98" t="b">
        <v>0</v>
      </c>
    </row>
    <row r="842" spans="1:12" ht="15">
      <c r="A842" s="98" t="s">
        <v>3072</v>
      </c>
      <c r="B842" s="98" t="s">
        <v>3557</v>
      </c>
      <c r="C842" s="98">
        <v>15</v>
      </c>
      <c r="D842" s="122">
        <v>0.0013410607480902799</v>
      </c>
      <c r="E842" s="122">
        <v>1.5411385595029814</v>
      </c>
      <c r="F842" s="98" t="s">
        <v>2952</v>
      </c>
      <c r="G842" s="98" t="b">
        <v>0</v>
      </c>
      <c r="H842" s="98" t="b">
        <v>0</v>
      </c>
      <c r="I842" s="98" t="b">
        <v>0</v>
      </c>
      <c r="J842" s="98" t="b">
        <v>0</v>
      </c>
      <c r="K842" s="98" t="b">
        <v>0</v>
      </c>
      <c r="L842" s="98" t="b">
        <v>0</v>
      </c>
    </row>
    <row r="843" spans="1:12" ht="15">
      <c r="A843" s="98" t="s">
        <v>3557</v>
      </c>
      <c r="B843" s="98" t="s">
        <v>3069</v>
      </c>
      <c r="C843" s="98">
        <v>15</v>
      </c>
      <c r="D843" s="122">
        <v>0.0013410607480902799</v>
      </c>
      <c r="E843" s="122">
        <v>1.5411385595029814</v>
      </c>
      <c r="F843" s="98" t="s">
        <v>2952</v>
      </c>
      <c r="G843" s="98" t="b">
        <v>0</v>
      </c>
      <c r="H843" s="98" t="b">
        <v>0</v>
      </c>
      <c r="I843" s="98" t="b">
        <v>0</v>
      </c>
      <c r="J843" s="98" t="b">
        <v>0</v>
      </c>
      <c r="K843" s="98" t="b">
        <v>0</v>
      </c>
      <c r="L843" s="98" t="b">
        <v>0</v>
      </c>
    </row>
    <row r="844" spans="1:12" ht="15">
      <c r="A844" s="98" t="s">
        <v>3069</v>
      </c>
      <c r="B844" s="98" t="s">
        <v>3550</v>
      </c>
      <c r="C844" s="98">
        <v>15</v>
      </c>
      <c r="D844" s="122">
        <v>0.0013410607480902799</v>
      </c>
      <c r="E844" s="122">
        <v>1.5411385595029814</v>
      </c>
      <c r="F844" s="98" t="s">
        <v>2952</v>
      </c>
      <c r="G844" s="98" t="b">
        <v>0</v>
      </c>
      <c r="H844" s="98" t="b">
        <v>0</v>
      </c>
      <c r="I844" s="98" t="b">
        <v>0</v>
      </c>
      <c r="J844" s="98" t="b">
        <v>0</v>
      </c>
      <c r="K844" s="98" t="b">
        <v>0</v>
      </c>
      <c r="L844" s="98" t="b">
        <v>0</v>
      </c>
    </row>
    <row r="845" spans="1:12" ht="15">
      <c r="A845" s="98" t="s">
        <v>3550</v>
      </c>
      <c r="B845" s="98" t="s">
        <v>3137</v>
      </c>
      <c r="C845" s="98">
        <v>15</v>
      </c>
      <c r="D845" s="122">
        <v>0.0013410607480902799</v>
      </c>
      <c r="E845" s="122">
        <v>1.5954962218255742</v>
      </c>
      <c r="F845" s="98" t="s">
        <v>2952</v>
      </c>
      <c r="G845" s="98" t="b">
        <v>0</v>
      </c>
      <c r="H845" s="98" t="b">
        <v>0</v>
      </c>
      <c r="I845" s="98" t="b">
        <v>0</v>
      </c>
      <c r="J845" s="98" t="b">
        <v>0</v>
      </c>
      <c r="K845" s="98" t="b">
        <v>0</v>
      </c>
      <c r="L845" s="98" t="b">
        <v>0</v>
      </c>
    </row>
    <row r="846" spans="1:12" ht="15">
      <c r="A846" s="98" t="s">
        <v>3137</v>
      </c>
      <c r="B846" s="98" t="s">
        <v>3038</v>
      </c>
      <c r="C846" s="98">
        <v>15</v>
      </c>
      <c r="D846" s="122">
        <v>0.0013410607480902799</v>
      </c>
      <c r="E846" s="122">
        <v>1.5411385595029814</v>
      </c>
      <c r="F846" s="98" t="s">
        <v>2952</v>
      </c>
      <c r="G846" s="98" t="b">
        <v>0</v>
      </c>
      <c r="H846" s="98" t="b">
        <v>0</v>
      </c>
      <c r="I846" s="98" t="b">
        <v>0</v>
      </c>
      <c r="J846" s="98" t="b">
        <v>0</v>
      </c>
      <c r="K846" s="98" t="b">
        <v>0</v>
      </c>
      <c r="L846" s="98" t="b">
        <v>0</v>
      </c>
    </row>
    <row r="847" spans="1:12" ht="15">
      <c r="A847" s="98" t="s">
        <v>3038</v>
      </c>
      <c r="B847" s="98" t="s">
        <v>3066</v>
      </c>
      <c r="C847" s="98">
        <v>15</v>
      </c>
      <c r="D847" s="122">
        <v>0.0013410607480902799</v>
      </c>
      <c r="E847" s="122">
        <v>1.4384762176058337</v>
      </c>
      <c r="F847" s="98" t="s">
        <v>2952</v>
      </c>
      <c r="G847" s="98" t="b">
        <v>0</v>
      </c>
      <c r="H847" s="98" t="b">
        <v>0</v>
      </c>
      <c r="I847" s="98" t="b">
        <v>0</v>
      </c>
      <c r="J847" s="98" t="b">
        <v>0</v>
      </c>
      <c r="K847" s="98" t="b">
        <v>0</v>
      </c>
      <c r="L847" s="98" t="b">
        <v>0</v>
      </c>
    </row>
    <row r="848" spans="1:12" ht="15">
      <c r="A848" s="98" t="s">
        <v>3066</v>
      </c>
      <c r="B848" s="98" t="s">
        <v>3558</v>
      </c>
      <c r="C848" s="98">
        <v>15</v>
      </c>
      <c r="D848" s="122">
        <v>0.0013410607480902799</v>
      </c>
      <c r="E848" s="122">
        <v>1.4928338799284264</v>
      </c>
      <c r="F848" s="98" t="s">
        <v>2952</v>
      </c>
      <c r="G848" s="98" t="b">
        <v>0</v>
      </c>
      <c r="H848" s="98" t="b">
        <v>0</v>
      </c>
      <c r="I848" s="98" t="b">
        <v>0</v>
      </c>
      <c r="J848" s="98" t="b">
        <v>0</v>
      </c>
      <c r="K848" s="98" t="b">
        <v>0</v>
      </c>
      <c r="L848" s="98" t="b">
        <v>0</v>
      </c>
    </row>
    <row r="849" spans="1:12" ht="15">
      <c r="A849" s="98" t="s">
        <v>3558</v>
      </c>
      <c r="B849" s="98" t="s">
        <v>3112</v>
      </c>
      <c r="C849" s="98">
        <v>15</v>
      </c>
      <c r="D849" s="122">
        <v>0.0013410607480902799</v>
      </c>
      <c r="E849" s="122">
        <v>1.294466226161593</v>
      </c>
      <c r="F849" s="98" t="s">
        <v>2952</v>
      </c>
      <c r="G849" s="98" t="b">
        <v>0</v>
      </c>
      <c r="H849" s="98" t="b">
        <v>0</v>
      </c>
      <c r="I849" s="98" t="b">
        <v>0</v>
      </c>
      <c r="J849" s="98" t="b">
        <v>0</v>
      </c>
      <c r="K849" s="98" t="b">
        <v>0</v>
      </c>
      <c r="L849" s="98" t="b">
        <v>0</v>
      </c>
    </row>
    <row r="850" spans="1:12" ht="15">
      <c r="A850" s="98" t="s">
        <v>3112</v>
      </c>
      <c r="B850" s="98" t="s">
        <v>3064</v>
      </c>
      <c r="C850" s="98">
        <v>15</v>
      </c>
      <c r="D850" s="122">
        <v>0.0013410607480902799</v>
      </c>
      <c r="E850" s="122">
        <v>0.939078568175019</v>
      </c>
      <c r="F850" s="98" t="s">
        <v>2952</v>
      </c>
      <c r="G850" s="98" t="b">
        <v>0</v>
      </c>
      <c r="H850" s="98" t="b">
        <v>0</v>
      </c>
      <c r="I850" s="98" t="b">
        <v>0</v>
      </c>
      <c r="J850" s="98" t="b">
        <v>0</v>
      </c>
      <c r="K850" s="98" t="b">
        <v>0</v>
      </c>
      <c r="L850" s="98" t="b">
        <v>0</v>
      </c>
    </row>
    <row r="851" spans="1:12" ht="15">
      <c r="A851" s="98" t="s">
        <v>3064</v>
      </c>
      <c r="B851" s="98" t="s">
        <v>3549</v>
      </c>
      <c r="C851" s="98">
        <v>15</v>
      </c>
      <c r="D851" s="122">
        <v>0.0013410607480902799</v>
      </c>
      <c r="E851" s="122">
        <v>1.0813914008527417</v>
      </c>
      <c r="F851" s="98" t="s">
        <v>2952</v>
      </c>
      <c r="G851" s="98" t="b">
        <v>0</v>
      </c>
      <c r="H851" s="98" t="b">
        <v>0</v>
      </c>
      <c r="I851" s="98" t="b">
        <v>0</v>
      </c>
      <c r="J851" s="98" t="b">
        <v>0</v>
      </c>
      <c r="K851" s="98" t="b">
        <v>0</v>
      </c>
      <c r="L851" s="98" t="b">
        <v>0</v>
      </c>
    </row>
    <row r="852" spans="1:12" ht="15">
      <c r="A852" s="98" t="s">
        <v>3549</v>
      </c>
      <c r="B852" s="98" t="s">
        <v>3559</v>
      </c>
      <c r="C852" s="98">
        <v>15</v>
      </c>
      <c r="D852" s="122">
        <v>0.0013410607480902799</v>
      </c>
      <c r="E852" s="122">
        <v>1.5954962218255742</v>
      </c>
      <c r="F852" s="98" t="s">
        <v>2952</v>
      </c>
      <c r="G852" s="98" t="b">
        <v>0</v>
      </c>
      <c r="H852" s="98" t="b">
        <v>0</v>
      </c>
      <c r="I852" s="98" t="b">
        <v>0</v>
      </c>
      <c r="J852" s="98" t="b">
        <v>0</v>
      </c>
      <c r="K852" s="98" t="b">
        <v>0</v>
      </c>
      <c r="L852" s="98" t="b">
        <v>0</v>
      </c>
    </row>
    <row r="853" spans="1:12" ht="15">
      <c r="A853" s="98" t="s">
        <v>3559</v>
      </c>
      <c r="B853" s="98" t="s">
        <v>3117</v>
      </c>
      <c r="C853" s="98">
        <v>15</v>
      </c>
      <c r="D853" s="122">
        <v>0.0013410607480902799</v>
      </c>
      <c r="E853" s="122">
        <v>1.5411385595029814</v>
      </c>
      <c r="F853" s="98" t="s">
        <v>2952</v>
      </c>
      <c r="G853" s="98" t="b">
        <v>0</v>
      </c>
      <c r="H853" s="98" t="b">
        <v>0</v>
      </c>
      <c r="I853" s="98" t="b">
        <v>0</v>
      </c>
      <c r="J853" s="98" t="b">
        <v>0</v>
      </c>
      <c r="K853" s="98" t="b">
        <v>0</v>
      </c>
      <c r="L853" s="98" t="b">
        <v>0</v>
      </c>
    </row>
    <row r="854" spans="1:12" ht="15">
      <c r="A854" s="98" t="s">
        <v>3117</v>
      </c>
      <c r="B854" s="98" t="s">
        <v>3560</v>
      </c>
      <c r="C854" s="98">
        <v>15</v>
      </c>
      <c r="D854" s="122">
        <v>0.0013410607480902799</v>
      </c>
      <c r="E854" s="122">
        <v>1.5411385595029814</v>
      </c>
      <c r="F854" s="98" t="s">
        <v>2952</v>
      </c>
      <c r="G854" s="98" t="b">
        <v>0</v>
      </c>
      <c r="H854" s="98" t="b">
        <v>0</v>
      </c>
      <c r="I854" s="98" t="b">
        <v>0</v>
      </c>
      <c r="J854" s="98" t="b">
        <v>0</v>
      </c>
      <c r="K854" s="98" t="b">
        <v>0</v>
      </c>
      <c r="L854" s="98" t="b">
        <v>0</v>
      </c>
    </row>
    <row r="855" spans="1:12" ht="15">
      <c r="A855" s="98" t="s">
        <v>3560</v>
      </c>
      <c r="B855" s="98" t="s">
        <v>3064</v>
      </c>
      <c r="C855" s="98">
        <v>15</v>
      </c>
      <c r="D855" s="122">
        <v>0.0013410607480902799</v>
      </c>
      <c r="E855" s="122">
        <v>1.2401085638390001</v>
      </c>
      <c r="F855" s="98" t="s">
        <v>2952</v>
      </c>
      <c r="G855" s="98" t="b">
        <v>0</v>
      </c>
      <c r="H855" s="98" t="b">
        <v>0</v>
      </c>
      <c r="I855" s="98" t="b">
        <v>0</v>
      </c>
      <c r="J855" s="98" t="b">
        <v>0</v>
      </c>
      <c r="K855" s="98" t="b">
        <v>0</v>
      </c>
      <c r="L855" s="98" t="b">
        <v>0</v>
      </c>
    </row>
    <row r="856" spans="1:12" ht="15">
      <c r="A856" s="98" t="s">
        <v>3067</v>
      </c>
      <c r="B856" s="98" t="s">
        <v>3561</v>
      </c>
      <c r="C856" s="98">
        <v>15</v>
      </c>
      <c r="D856" s="122">
        <v>0.0013410607480902799</v>
      </c>
      <c r="E856" s="122">
        <v>1.4928338799284264</v>
      </c>
      <c r="F856" s="98" t="s">
        <v>2952</v>
      </c>
      <c r="G856" s="98" t="b">
        <v>0</v>
      </c>
      <c r="H856" s="98" t="b">
        <v>0</v>
      </c>
      <c r="I856" s="98" t="b">
        <v>0</v>
      </c>
      <c r="J856" s="98" t="b">
        <v>0</v>
      </c>
      <c r="K856" s="98" t="b">
        <v>0</v>
      </c>
      <c r="L856" s="98" t="b">
        <v>0</v>
      </c>
    </row>
    <row r="857" spans="1:12" ht="15">
      <c r="A857" s="98" t="s">
        <v>3561</v>
      </c>
      <c r="B857" s="98" t="s">
        <v>3135</v>
      </c>
      <c r="C857" s="98">
        <v>15</v>
      </c>
      <c r="D857" s="122">
        <v>0.0013410607480902799</v>
      </c>
      <c r="E857" s="122">
        <v>1.5411385595029814</v>
      </c>
      <c r="F857" s="98" t="s">
        <v>2952</v>
      </c>
      <c r="G857" s="98" t="b">
        <v>0</v>
      </c>
      <c r="H857" s="98" t="b">
        <v>0</v>
      </c>
      <c r="I857" s="98" t="b">
        <v>0</v>
      </c>
      <c r="J857" s="98" t="b">
        <v>0</v>
      </c>
      <c r="K857" s="98" t="b">
        <v>0</v>
      </c>
      <c r="L857" s="98" t="b">
        <v>0</v>
      </c>
    </row>
    <row r="858" spans="1:12" ht="15">
      <c r="A858" s="98" t="s">
        <v>3135</v>
      </c>
      <c r="B858" s="98" t="s">
        <v>3562</v>
      </c>
      <c r="C858" s="98">
        <v>15</v>
      </c>
      <c r="D858" s="122">
        <v>0.0013410607480902799</v>
      </c>
      <c r="E858" s="122">
        <v>1.5411385595029814</v>
      </c>
      <c r="F858" s="98" t="s">
        <v>2952</v>
      </c>
      <c r="G858" s="98" t="b">
        <v>0</v>
      </c>
      <c r="H858" s="98" t="b">
        <v>0</v>
      </c>
      <c r="I858" s="98" t="b">
        <v>0</v>
      </c>
      <c r="J858" s="98" t="b">
        <v>0</v>
      </c>
      <c r="K858" s="98" t="b">
        <v>0</v>
      </c>
      <c r="L858" s="98" t="b">
        <v>0</v>
      </c>
    </row>
    <row r="859" spans="1:12" ht="15">
      <c r="A859" s="98" t="s">
        <v>3562</v>
      </c>
      <c r="B859" s="98" t="s">
        <v>3563</v>
      </c>
      <c r="C859" s="98">
        <v>15</v>
      </c>
      <c r="D859" s="122">
        <v>0.0013410607480902799</v>
      </c>
      <c r="E859" s="122">
        <v>1.5954962218255742</v>
      </c>
      <c r="F859" s="98" t="s">
        <v>2952</v>
      </c>
      <c r="G859" s="98" t="b">
        <v>0</v>
      </c>
      <c r="H859" s="98" t="b">
        <v>0</v>
      </c>
      <c r="I859" s="98" t="b">
        <v>0</v>
      </c>
      <c r="J859" s="98" t="b">
        <v>0</v>
      </c>
      <c r="K859" s="98" t="b">
        <v>0</v>
      </c>
      <c r="L859" s="98" t="b">
        <v>0</v>
      </c>
    </row>
    <row r="860" spans="1:12" ht="15">
      <c r="A860" s="98" t="s">
        <v>3563</v>
      </c>
      <c r="B860" s="98" t="s">
        <v>3531</v>
      </c>
      <c r="C860" s="98">
        <v>15</v>
      </c>
      <c r="D860" s="122">
        <v>0.0013410607480902799</v>
      </c>
      <c r="E860" s="122">
        <v>1.5411385595029814</v>
      </c>
      <c r="F860" s="98" t="s">
        <v>2952</v>
      </c>
      <c r="G860" s="98" t="b">
        <v>0</v>
      </c>
      <c r="H860" s="98" t="b">
        <v>0</v>
      </c>
      <c r="I860" s="98" t="b">
        <v>0</v>
      </c>
      <c r="J860" s="98" t="b">
        <v>0</v>
      </c>
      <c r="K860" s="98" t="b">
        <v>0</v>
      </c>
      <c r="L860" s="98" t="b">
        <v>0</v>
      </c>
    </row>
    <row r="861" spans="1:12" ht="15">
      <c r="A861" s="98" t="s">
        <v>3531</v>
      </c>
      <c r="B861" s="98" t="s">
        <v>3564</v>
      </c>
      <c r="C861" s="98">
        <v>15</v>
      </c>
      <c r="D861" s="122">
        <v>0.0013410607480902799</v>
      </c>
      <c r="E861" s="122">
        <v>1.5411385595029814</v>
      </c>
      <c r="F861" s="98" t="s">
        <v>2952</v>
      </c>
      <c r="G861" s="98" t="b">
        <v>0</v>
      </c>
      <c r="H861" s="98" t="b">
        <v>0</v>
      </c>
      <c r="I861" s="98" t="b">
        <v>0</v>
      </c>
      <c r="J861" s="98" t="b">
        <v>0</v>
      </c>
      <c r="K861" s="98" t="b">
        <v>0</v>
      </c>
      <c r="L861" s="98" t="b">
        <v>0</v>
      </c>
    </row>
    <row r="862" spans="1:12" ht="15">
      <c r="A862" s="98" t="s">
        <v>3564</v>
      </c>
      <c r="B862" s="98" t="s">
        <v>3128</v>
      </c>
      <c r="C862" s="98">
        <v>15</v>
      </c>
      <c r="D862" s="122">
        <v>0.0013410607480902799</v>
      </c>
      <c r="E862" s="122">
        <v>1.5954962218255742</v>
      </c>
      <c r="F862" s="98" t="s">
        <v>2952</v>
      </c>
      <c r="G862" s="98" t="b">
        <v>0</v>
      </c>
      <c r="H862" s="98" t="b">
        <v>0</v>
      </c>
      <c r="I862" s="98" t="b">
        <v>0</v>
      </c>
      <c r="J862" s="98" t="b">
        <v>0</v>
      </c>
      <c r="K862" s="98" t="b">
        <v>0</v>
      </c>
      <c r="L862" s="98" t="b">
        <v>0</v>
      </c>
    </row>
    <row r="863" spans="1:12" ht="15">
      <c r="A863" s="98" t="s">
        <v>3128</v>
      </c>
      <c r="B863" s="98" t="s">
        <v>3565</v>
      </c>
      <c r="C863" s="98">
        <v>15</v>
      </c>
      <c r="D863" s="122">
        <v>0.0013410607480902799</v>
      </c>
      <c r="E863" s="122">
        <v>1.5954962218255742</v>
      </c>
      <c r="F863" s="98" t="s">
        <v>2952</v>
      </c>
      <c r="G863" s="98" t="b">
        <v>0</v>
      </c>
      <c r="H863" s="98" t="b">
        <v>0</v>
      </c>
      <c r="I863" s="98" t="b">
        <v>0</v>
      </c>
      <c r="J863" s="98" t="b">
        <v>0</v>
      </c>
      <c r="K863" s="98" t="b">
        <v>0</v>
      </c>
      <c r="L863" s="98" t="b">
        <v>0</v>
      </c>
    </row>
    <row r="864" spans="1:12" ht="15">
      <c r="A864" s="98" t="s">
        <v>3565</v>
      </c>
      <c r="B864" s="98" t="s">
        <v>3532</v>
      </c>
      <c r="C864" s="98">
        <v>15</v>
      </c>
      <c r="D864" s="122">
        <v>0.0013410607480902799</v>
      </c>
      <c r="E864" s="122">
        <v>1.5954962218255742</v>
      </c>
      <c r="F864" s="98" t="s">
        <v>2952</v>
      </c>
      <c r="G864" s="98" t="b">
        <v>0</v>
      </c>
      <c r="H864" s="98" t="b">
        <v>0</v>
      </c>
      <c r="I864" s="98" t="b">
        <v>0</v>
      </c>
      <c r="J864" s="98" t="b">
        <v>0</v>
      </c>
      <c r="K864" s="98" t="b">
        <v>0</v>
      </c>
      <c r="L864" s="98" t="b">
        <v>0</v>
      </c>
    </row>
    <row r="865" spans="1:12" ht="15">
      <c r="A865" s="98" t="s">
        <v>3532</v>
      </c>
      <c r="B865" s="98" t="s">
        <v>3566</v>
      </c>
      <c r="C865" s="98">
        <v>15</v>
      </c>
      <c r="D865" s="122">
        <v>0.0013410607480902799</v>
      </c>
      <c r="E865" s="122">
        <v>1.5954962218255742</v>
      </c>
      <c r="F865" s="98" t="s">
        <v>2952</v>
      </c>
      <c r="G865" s="98" t="b">
        <v>0</v>
      </c>
      <c r="H865" s="98" t="b">
        <v>0</v>
      </c>
      <c r="I865" s="98" t="b">
        <v>0</v>
      </c>
      <c r="J865" s="98" t="b">
        <v>0</v>
      </c>
      <c r="K865" s="98" t="b">
        <v>0</v>
      </c>
      <c r="L865" s="98" t="b">
        <v>0</v>
      </c>
    </row>
    <row r="866" spans="1:12" ht="15">
      <c r="A866" s="98" t="s">
        <v>3065</v>
      </c>
      <c r="B866" s="98" t="s">
        <v>3064</v>
      </c>
      <c r="C866" s="98">
        <v>4</v>
      </c>
      <c r="D866" s="122">
        <v>0.006114598195488768</v>
      </c>
      <c r="E866" s="122">
        <v>0.5199492604330433</v>
      </c>
      <c r="F866" s="98" t="s">
        <v>2952</v>
      </c>
      <c r="G866" s="98" t="b">
        <v>0</v>
      </c>
      <c r="H866" s="98" t="b">
        <v>0</v>
      </c>
      <c r="I866" s="98" t="b">
        <v>0</v>
      </c>
      <c r="J866" s="98" t="b">
        <v>0</v>
      </c>
      <c r="K866" s="98" t="b">
        <v>0</v>
      </c>
      <c r="L866" s="98" t="b">
        <v>0</v>
      </c>
    </row>
    <row r="867" spans="1:12" ht="15">
      <c r="A867" s="98" t="s">
        <v>3113</v>
      </c>
      <c r="B867" s="98" t="s">
        <v>3535</v>
      </c>
      <c r="C867" s="98">
        <v>2</v>
      </c>
      <c r="D867" s="122">
        <v>0.003057299097744384</v>
      </c>
      <c r="E867" s="122">
        <v>1.5411385595029814</v>
      </c>
      <c r="F867" s="98" t="s">
        <v>2952</v>
      </c>
      <c r="G867" s="98" t="b">
        <v>0</v>
      </c>
      <c r="H867" s="98" t="b">
        <v>0</v>
      </c>
      <c r="I867" s="98" t="b">
        <v>0</v>
      </c>
      <c r="J867" s="98" t="b">
        <v>0</v>
      </c>
      <c r="K867" s="98" t="b">
        <v>0</v>
      </c>
      <c r="L867" s="98" t="b">
        <v>0</v>
      </c>
    </row>
    <row r="868" spans="1:12" ht="15">
      <c r="A868" s="98" t="s">
        <v>3535</v>
      </c>
      <c r="B868" s="98" t="s">
        <v>3069</v>
      </c>
      <c r="C868" s="98">
        <v>2</v>
      </c>
      <c r="D868" s="122">
        <v>0.003057299097744384</v>
      </c>
      <c r="E868" s="122">
        <v>1.5411385595029814</v>
      </c>
      <c r="F868" s="98" t="s">
        <v>2952</v>
      </c>
      <c r="G868" s="98" t="b">
        <v>0</v>
      </c>
      <c r="H868" s="98" t="b">
        <v>0</v>
      </c>
      <c r="I868" s="98" t="b">
        <v>0</v>
      </c>
      <c r="J868" s="98" t="b">
        <v>0</v>
      </c>
      <c r="K868" s="98" t="b">
        <v>0</v>
      </c>
      <c r="L868" s="98" t="b">
        <v>0</v>
      </c>
    </row>
    <row r="869" spans="1:12" ht="15">
      <c r="A869" s="98" t="s">
        <v>3069</v>
      </c>
      <c r="B869" s="98" t="s">
        <v>3070</v>
      </c>
      <c r="C869" s="98">
        <v>2</v>
      </c>
      <c r="D869" s="122">
        <v>0.003057299097744384</v>
      </c>
      <c r="E869" s="122">
        <v>1.5411385595029814</v>
      </c>
      <c r="F869" s="98" t="s">
        <v>2952</v>
      </c>
      <c r="G869" s="98" t="b">
        <v>0</v>
      </c>
      <c r="H869" s="98" t="b">
        <v>0</v>
      </c>
      <c r="I869" s="98" t="b">
        <v>0</v>
      </c>
      <c r="J869" s="98" t="b">
        <v>0</v>
      </c>
      <c r="K869" s="98" t="b">
        <v>0</v>
      </c>
      <c r="L869" s="98" t="b">
        <v>0</v>
      </c>
    </row>
    <row r="870" spans="1:12" ht="15">
      <c r="A870" s="98" t="s">
        <v>3070</v>
      </c>
      <c r="B870" s="98" t="s">
        <v>3536</v>
      </c>
      <c r="C870" s="98">
        <v>2</v>
      </c>
      <c r="D870" s="122">
        <v>0.003057299097744384</v>
      </c>
      <c r="E870" s="122">
        <v>2.4705574852172743</v>
      </c>
      <c r="F870" s="98" t="s">
        <v>2952</v>
      </c>
      <c r="G870" s="98" t="b">
        <v>0</v>
      </c>
      <c r="H870" s="98" t="b">
        <v>0</v>
      </c>
      <c r="I870" s="98" t="b">
        <v>0</v>
      </c>
      <c r="J870" s="98" t="b">
        <v>0</v>
      </c>
      <c r="K870" s="98" t="b">
        <v>0</v>
      </c>
      <c r="L870" s="98" t="b">
        <v>0</v>
      </c>
    </row>
    <row r="871" spans="1:12" ht="15">
      <c r="A871" s="98" t="s">
        <v>3536</v>
      </c>
      <c r="B871" s="98" t="s">
        <v>3071</v>
      </c>
      <c r="C871" s="98">
        <v>2</v>
      </c>
      <c r="D871" s="122">
        <v>0.003057299097744384</v>
      </c>
      <c r="E871" s="122">
        <v>2.4705574852172743</v>
      </c>
      <c r="F871" s="98" t="s">
        <v>2952</v>
      </c>
      <c r="G871" s="98" t="b">
        <v>0</v>
      </c>
      <c r="H871" s="98" t="b">
        <v>0</v>
      </c>
      <c r="I871" s="98" t="b">
        <v>0</v>
      </c>
      <c r="J871" s="98" t="b">
        <v>0</v>
      </c>
      <c r="K871" s="98" t="b">
        <v>0</v>
      </c>
      <c r="L871" s="98" t="b">
        <v>0</v>
      </c>
    </row>
    <row r="872" spans="1:12" ht="15">
      <c r="A872" s="98" t="s">
        <v>3071</v>
      </c>
      <c r="B872" s="98" t="s">
        <v>3038</v>
      </c>
      <c r="C872" s="98">
        <v>2</v>
      </c>
      <c r="D872" s="122">
        <v>0.003057299097744384</v>
      </c>
      <c r="E872" s="122">
        <v>1.5411385595029814</v>
      </c>
      <c r="F872" s="98" t="s">
        <v>2952</v>
      </c>
      <c r="G872" s="98" t="b">
        <v>0</v>
      </c>
      <c r="H872" s="98" t="b">
        <v>0</v>
      </c>
      <c r="I872" s="98" t="b">
        <v>0</v>
      </c>
      <c r="J872" s="98" t="b">
        <v>0</v>
      </c>
      <c r="K872" s="98" t="b">
        <v>0</v>
      </c>
      <c r="L872" s="98" t="b">
        <v>0</v>
      </c>
    </row>
    <row r="873" spans="1:12" ht="15">
      <c r="A873" s="98" t="s">
        <v>3038</v>
      </c>
      <c r="B873" s="98" t="s">
        <v>3117</v>
      </c>
      <c r="C873" s="98">
        <v>2</v>
      </c>
      <c r="D873" s="122">
        <v>0.003057299097744384</v>
      </c>
      <c r="E873" s="122">
        <v>0.6117196337886887</v>
      </c>
      <c r="F873" s="98" t="s">
        <v>2952</v>
      </c>
      <c r="G873" s="98" t="b">
        <v>0</v>
      </c>
      <c r="H873" s="98" t="b">
        <v>0</v>
      </c>
      <c r="I873" s="98" t="b">
        <v>0</v>
      </c>
      <c r="J873" s="98" t="b">
        <v>0</v>
      </c>
      <c r="K873" s="98" t="b">
        <v>0</v>
      </c>
      <c r="L873" s="98" t="b">
        <v>0</v>
      </c>
    </row>
    <row r="874" spans="1:12" ht="15">
      <c r="A874" s="98" t="s">
        <v>3117</v>
      </c>
      <c r="B874" s="98" t="s">
        <v>3065</v>
      </c>
      <c r="C874" s="98">
        <v>2</v>
      </c>
      <c r="D874" s="122">
        <v>0.003057299097744384</v>
      </c>
      <c r="E874" s="122">
        <v>0.5199492604330433</v>
      </c>
      <c r="F874" s="98" t="s">
        <v>2952</v>
      </c>
      <c r="G874" s="98" t="b">
        <v>0</v>
      </c>
      <c r="H874" s="98" t="b">
        <v>0</v>
      </c>
      <c r="I874" s="98" t="b">
        <v>0</v>
      </c>
      <c r="J874" s="98" t="b">
        <v>0</v>
      </c>
      <c r="K874" s="98" t="b">
        <v>0</v>
      </c>
      <c r="L874" s="98" t="b">
        <v>0</v>
      </c>
    </row>
    <row r="875" spans="1:12" ht="15">
      <c r="A875" s="98" t="s">
        <v>3067</v>
      </c>
      <c r="B875" s="98" t="s">
        <v>3537</v>
      </c>
      <c r="C875" s="98">
        <v>2</v>
      </c>
      <c r="D875" s="122">
        <v>0.003057299097744384</v>
      </c>
      <c r="E875" s="122">
        <v>1.4928338799284264</v>
      </c>
      <c r="F875" s="98" t="s">
        <v>2952</v>
      </c>
      <c r="G875" s="98" t="b">
        <v>0</v>
      </c>
      <c r="H875" s="98" t="b">
        <v>0</v>
      </c>
      <c r="I875" s="98" t="b">
        <v>0</v>
      </c>
      <c r="J875" s="98" t="b">
        <v>0</v>
      </c>
      <c r="K875" s="98" t="b">
        <v>0</v>
      </c>
      <c r="L875" s="98" t="b">
        <v>0</v>
      </c>
    </row>
    <row r="876" spans="1:12" ht="15">
      <c r="A876" s="98" t="s">
        <v>3537</v>
      </c>
      <c r="B876" s="98" t="s">
        <v>3072</v>
      </c>
      <c r="C876" s="98">
        <v>2</v>
      </c>
      <c r="D876" s="122">
        <v>0.003057299097744384</v>
      </c>
      <c r="E876" s="122">
        <v>1.5411385595029814</v>
      </c>
      <c r="F876" s="98" t="s">
        <v>2952</v>
      </c>
      <c r="G876" s="98" t="b">
        <v>0</v>
      </c>
      <c r="H876" s="98" t="b">
        <v>0</v>
      </c>
      <c r="I876" s="98" t="b">
        <v>0</v>
      </c>
      <c r="J876" s="98" t="b">
        <v>0</v>
      </c>
      <c r="K876" s="98" t="b">
        <v>0</v>
      </c>
      <c r="L876" s="98" t="b">
        <v>0</v>
      </c>
    </row>
    <row r="877" spans="1:12" ht="15">
      <c r="A877" s="98" t="s">
        <v>3072</v>
      </c>
      <c r="B877" s="98" t="s">
        <v>3538</v>
      </c>
      <c r="C877" s="98">
        <v>2</v>
      </c>
      <c r="D877" s="122">
        <v>0.003057299097744384</v>
      </c>
      <c r="E877" s="122">
        <v>1.5411385595029814</v>
      </c>
      <c r="F877" s="98" t="s">
        <v>2952</v>
      </c>
      <c r="G877" s="98" t="b">
        <v>0</v>
      </c>
      <c r="H877" s="98" t="b">
        <v>0</v>
      </c>
      <c r="I877" s="98" t="b">
        <v>0</v>
      </c>
      <c r="J877" s="98" t="b">
        <v>0</v>
      </c>
      <c r="K877" s="98" t="b">
        <v>0</v>
      </c>
      <c r="L877" s="98" t="b">
        <v>0</v>
      </c>
    </row>
    <row r="878" spans="1:12" ht="15">
      <c r="A878" s="98" t="s">
        <v>3538</v>
      </c>
      <c r="B878" s="98" t="s">
        <v>3534</v>
      </c>
      <c r="C878" s="98">
        <v>2</v>
      </c>
      <c r="D878" s="122">
        <v>0.003057299097744384</v>
      </c>
      <c r="E878" s="122">
        <v>2.4705574852172743</v>
      </c>
      <c r="F878" s="98" t="s">
        <v>2952</v>
      </c>
      <c r="G878" s="98" t="b">
        <v>0</v>
      </c>
      <c r="H878" s="98" t="b">
        <v>0</v>
      </c>
      <c r="I878" s="98" t="b">
        <v>0</v>
      </c>
      <c r="J878" s="98" t="b">
        <v>0</v>
      </c>
      <c r="K878" s="98" t="b">
        <v>0</v>
      </c>
      <c r="L878" s="98" t="b">
        <v>0</v>
      </c>
    </row>
    <row r="879" spans="1:12" ht="15">
      <c r="A879" s="98" t="s">
        <v>3534</v>
      </c>
      <c r="B879" s="98" t="s">
        <v>3135</v>
      </c>
      <c r="C879" s="98">
        <v>2</v>
      </c>
      <c r="D879" s="122">
        <v>0.003057299097744384</v>
      </c>
      <c r="E879" s="122">
        <v>1.5411385595029814</v>
      </c>
      <c r="F879" s="98" t="s">
        <v>2952</v>
      </c>
      <c r="G879" s="98" t="b">
        <v>0</v>
      </c>
      <c r="H879" s="98" t="b">
        <v>0</v>
      </c>
      <c r="I879" s="98" t="b">
        <v>0</v>
      </c>
      <c r="J879" s="98" t="b">
        <v>0</v>
      </c>
      <c r="K879" s="98" t="b">
        <v>0</v>
      </c>
      <c r="L879" s="98" t="b">
        <v>0</v>
      </c>
    </row>
    <row r="880" spans="1:12" ht="15">
      <c r="A880" s="98" t="s">
        <v>3135</v>
      </c>
      <c r="B880" s="98" t="s">
        <v>3065</v>
      </c>
      <c r="C880" s="98">
        <v>2</v>
      </c>
      <c r="D880" s="122">
        <v>0.003057299097744384</v>
      </c>
      <c r="E880" s="122">
        <v>0.5199492604330433</v>
      </c>
      <c r="F880" s="98" t="s">
        <v>2952</v>
      </c>
      <c r="G880" s="98" t="b">
        <v>0</v>
      </c>
      <c r="H880" s="98" t="b">
        <v>0</v>
      </c>
      <c r="I880" s="98" t="b">
        <v>0</v>
      </c>
      <c r="J880" s="98" t="b">
        <v>0</v>
      </c>
      <c r="K880" s="98" t="b">
        <v>0</v>
      </c>
      <c r="L880" s="98" t="b">
        <v>0</v>
      </c>
    </row>
    <row r="881" spans="1:12" ht="15">
      <c r="A881" s="98" t="s">
        <v>3064</v>
      </c>
      <c r="B881" s="98" t="s">
        <v>3539</v>
      </c>
      <c r="C881" s="98">
        <v>2</v>
      </c>
      <c r="D881" s="122">
        <v>0.003057299097744384</v>
      </c>
      <c r="E881" s="122">
        <v>1.0813914008527417</v>
      </c>
      <c r="F881" s="98" t="s">
        <v>2952</v>
      </c>
      <c r="G881" s="98" t="b">
        <v>0</v>
      </c>
      <c r="H881" s="98" t="b">
        <v>0</v>
      </c>
      <c r="I881" s="98" t="b">
        <v>0</v>
      </c>
      <c r="J881" s="98" t="b">
        <v>0</v>
      </c>
      <c r="K881" s="98" t="b">
        <v>0</v>
      </c>
      <c r="L881" s="98" t="b">
        <v>0</v>
      </c>
    </row>
    <row r="882" spans="1:12" ht="15">
      <c r="A882" s="98" t="s">
        <v>3539</v>
      </c>
      <c r="B882" s="98" t="s">
        <v>1596</v>
      </c>
      <c r="C882" s="98">
        <v>2</v>
      </c>
      <c r="D882" s="122">
        <v>0.003057299097744384</v>
      </c>
      <c r="E882" s="122">
        <v>2.4705574852172743</v>
      </c>
      <c r="F882" s="98" t="s">
        <v>2952</v>
      </c>
      <c r="G882" s="98" t="b">
        <v>0</v>
      </c>
      <c r="H882" s="98" t="b">
        <v>0</v>
      </c>
      <c r="I882" s="98" t="b">
        <v>0</v>
      </c>
      <c r="J882" s="98" t="b">
        <v>0</v>
      </c>
      <c r="K882" s="98" t="b">
        <v>0</v>
      </c>
      <c r="L882" s="98" t="b">
        <v>0</v>
      </c>
    </row>
    <row r="883" spans="1:12" ht="15">
      <c r="A883" s="98" t="s">
        <v>1596</v>
      </c>
      <c r="B883" s="98" t="s">
        <v>3065</v>
      </c>
      <c r="C883" s="98">
        <v>2</v>
      </c>
      <c r="D883" s="122">
        <v>0.003057299097744384</v>
      </c>
      <c r="E883" s="122">
        <v>1.449368186147336</v>
      </c>
      <c r="F883" s="98" t="s">
        <v>2952</v>
      </c>
      <c r="G883" s="98" t="b">
        <v>0</v>
      </c>
      <c r="H883" s="98" t="b">
        <v>0</v>
      </c>
      <c r="I883" s="98" t="b">
        <v>0</v>
      </c>
      <c r="J883" s="98" t="b">
        <v>0</v>
      </c>
      <c r="K883" s="98" t="b">
        <v>0</v>
      </c>
      <c r="L883" s="98" t="b">
        <v>0</v>
      </c>
    </row>
    <row r="884" spans="1:12" ht="15">
      <c r="A884" s="98" t="s">
        <v>3065</v>
      </c>
      <c r="B884" s="98" t="s">
        <v>3540</v>
      </c>
      <c r="C884" s="98">
        <v>2</v>
      </c>
      <c r="D884" s="122">
        <v>0.003057299097744384</v>
      </c>
      <c r="E884" s="122">
        <v>1.449368186147336</v>
      </c>
      <c r="F884" s="98" t="s">
        <v>2952</v>
      </c>
      <c r="G884" s="98" t="b">
        <v>0</v>
      </c>
      <c r="H884" s="98" t="b">
        <v>0</v>
      </c>
      <c r="I884" s="98" t="b">
        <v>0</v>
      </c>
      <c r="J884" s="98" t="b">
        <v>0</v>
      </c>
      <c r="K884" s="98" t="b">
        <v>0</v>
      </c>
      <c r="L884" s="98" t="b">
        <v>0</v>
      </c>
    </row>
    <row r="885" spans="1:12" ht="15">
      <c r="A885" s="98" t="s">
        <v>3540</v>
      </c>
      <c r="B885" s="98" t="s">
        <v>3541</v>
      </c>
      <c r="C885" s="98">
        <v>2</v>
      </c>
      <c r="D885" s="122">
        <v>0.003057299097744384</v>
      </c>
      <c r="E885" s="122">
        <v>2.4705574852172743</v>
      </c>
      <c r="F885" s="98" t="s">
        <v>2952</v>
      </c>
      <c r="G885" s="98" t="b">
        <v>0</v>
      </c>
      <c r="H885" s="98" t="b">
        <v>0</v>
      </c>
      <c r="I885" s="98" t="b">
        <v>0</v>
      </c>
      <c r="J885" s="98" t="b">
        <v>0</v>
      </c>
      <c r="K885" s="98" t="b">
        <v>0</v>
      </c>
      <c r="L885" s="98" t="b">
        <v>0</v>
      </c>
    </row>
    <row r="886" spans="1:12" ht="15">
      <c r="A886" s="98" t="s">
        <v>3541</v>
      </c>
      <c r="B886" s="98" t="s">
        <v>3066</v>
      </c>
      <c r="C886" s="98">
        <v>2</v>
      </c>
      <c r="D886" s="122">
        <v>0.003057299097744384</v>
      </c>
      <c r="E886" s="122">
        <v>1.4928338799284264</v>
      </c>
      <c r="F886" s="98" t="s">
        <v>2952</v>
      </c>
      <c r="G886" s="98" t="b">
        <v>0</v>
      </c>
      <c r="H886" s="98" t="b">
        <v>0</v>
      </c>
      <c r="I886" s="98" t="b">
        <v>0</v>
      </c>
      <c r="J886" s="98" t="b">
        <v>0</v>
      </c>
      <c r="K886" s="98" t="b">
        <v>0</v>
      </c>
      <c r="L886" s="98" t="b">
        <v>0</v>
      </c>
    </row>
    <row r="887" spans="1:12" ht="15">
      <c r="A887" s="98" t="s">
        <v>3066</v>
      </c>
      <c r="B887" s="98" t="s">
        <v>3533</v>
      </c>
      <c r="C887" s="98">
        <v>2</v>
      </c>
      <c r="D887" s="122">
        <v>0.003057299097744384</v>
      </c>
      <c r="E887" s="122">
        <v>1.4928338799284264</v>
      </c>
      <c r="F887" s="98" t="s">
        <v>2952</v>
      </c>
      <c r="G887" s="98" t="b">
        <v>0</v>
      </c>
      <c r="H887" s="98" t="b">
        <v>0</v>
      </c>
      <c r="I887" s="98" t="b">
        <v>0</v>
      </c>
      <c r="J887" s="98" t="b">
        <v>0</v>
      </c>
      <c r="K887" s="98" t="b">
        <v>0</v>
      </c>
      <c r="L887" s="98" t="b">
        <v>0</v>
      </c>
    </row>
    <row r="888" spans="1:12" ht="15">
      <c r="A888" s="98" t="s">
        <v>3533</v>
      </c>
      <c r="B888" s="98" t="s">
        <v>3067</v>
      </c>
      <c r="C888" s="98">
        <v>2</v>
      </c>
      <c r="D888" s="122">
        <v>0.003057299097744384</v>
      </c>
      <c r="E888" s="122">
        <v>1.4928338799284264</v>
      </c>
      <c r="F888" s="98" t="s">
        <v>2952</v>
      </c>
      <c r="G888" s="98" t="b">
        <v>0</v>
      </c>
      <c r="H888" s="98" t="b">
        <v>0</v>
      </c>
      <c r="I888" s="98" t="b">
        <v>0</v>
      </c>
      <c r="J888" s="98" t="b">
        <v>0</v>
      </c>
      <c r="K888" s="98" t="b">
        <v>0</v>
      </c>
      <c r="L888" s="98" t="b">
        <v>0</v>
      </c>
    </row>
    <row r="889" spans="1:12" ht="15">
      <c r="A889" s="98" t="s">
        <v>3067</v>
      </c>
      <c r="B889" s="98" t="s">
        <v>3542</v>
      </c>
      <c r="C889" s="98">
        <v>2</v>
      </c>
      <c r="D889" s="122">
        <v>0.003057299097744384</v>
      </c>
      <c r="E889" s="122">
        <v>1.4928338799284264</v>
      </c>
      <c r="F889" s="98" t="s">
        <v>2952</v>
      </c>
      <c r="G889" s="98" t="b">
        <v>0</v>
      </c>
      <c r="H889" s="98" t="b">
        <v>0</v>
      </c>
      <c r="I889" s="98" t="b">
        <v>0</v>
      </c>
      <c r="J889" s="98" t="b">
        <v>0</v>
      </c>
      <c r="K889" s="98" t="b">
        <v>0</v>
      </c>
      <c r="L889" s="98" t="b">
        <v>0</v>
      </c>
    </row>
    <row r="890" spans="1:12" ht="15">
      <c r="A890" s="98" t="s">
        <v>3542</v>
      </c>
      <c r="B890" s="98" t="s">
        <v>3066</v>
      </c>
      <c r="C890" s="98">
        <v>2</v>
      </c>
      <c r="D890" s="122">
        <v>0.003057299097744384</v>
      </c>
      <c r="E890" s="122">
        <v>1.4928338799284264</v>
      </c>
      <c r="F890" s="98" t="s">
        <v>2952</v>
      </c>
      <c r="G890" s="98" t="b">
        <v>0</v>
      </c>
      <c r="H890" s="98" t="b">
        <v>0</v>
      </c>
      <c r="I890" s="98" t="b">
        <v>0</v>
      </c>
      <c r="J890" s="98" t="b">
        <v>0</v>
      </c>
      <c r="K890" s="98" t="b">
        <v>0</v>
      </c>
      <c r="L890" s="98" t="b">
        <v>0</v>
      </c>
    </row>
    <row r="891" spans="1:12" ht="15">
      <c r="A891" s="98" t="s">
        <v>3066</v>
      </c>
      <c r="B891" s="98" t="s">
        <v>3543</v>
      </c>
      <c r="C891" s="98">
        <v>2</v>
      </c>
      <c r="D891" s="122">
        <v>0.003057299097744384</v>
      </c>
      <c r="E891" s="122">
        <v>1.4928338799284264</v>
      </c>
      <c r="F891" s="98" t="s">
        <v>2952</v>
      </c>
      <c r="G891" s="98" t="b">
        <v>0</v>
      </c>
      <c r="H891" s="98" t="b">
        <v>0</v>
      </c>
      <c r="I891" s="98" t="b">
        <v>0</v>
      </c>
      <c r="J891" s="98" t="b">
        <v>0</v>
      </c>
      <c r="K891" s="98" t="b">
        <v>0</v>
      </c>
      <c r="L891" s="98" t="b">
        <v>0</v>
      </c>
    </row>
    <row r="892" spans="1:12" ht="15">
      <c r="A892" s="98" t="s">
        <v>3543</v>
      </c>
      <c r="B892" s="98" t="s">
        <v>3544</v>
      </c>
      <c r="C892" s="98">
        <v>2</v>
      </c>
      <c r="D892" s="122">
        <v>0.003057299097744384</v>
      </c>
      <c r="E892" s="122">
        <v>2.4705574852172743</v>
      </c>
      <c r="F892" s="98" t="s">
        <v>2952</v>
      </c>
      <c r="G892" s="98" t="b">
        <v>0</v>
      </c>
      <c r="H892" s="98" t="b">
        <v>0</v>
      </c>
      <c r="I892" s="98" t="b">
        <v>0</v>
      </c>
      <c r="J892" s="98" t="b">
        <v>0</v>
      </c>
      <c r="K892" s="98" t="b">
        <v>0</v>
      </c>
      <c r="L892" s="98" t="b">
        <v>0</v>
      </c>
    </row>
    <row r="893" spans="1:12" ht="15">
      <c r="A893" s="98" t="s">
        <v>3544</v>
      </c>
      <c r="B893" s="98" t="s">
        <v>3545</v>
      </c>
      <c r="C893" s="98">
        <v>2</v>
      </c>
      <c r="D893" s="122">
        <v>0.003057299097744384</v>
      </c>
      <c r="E893" s="122">
        <v>2.4705574852172743</v>
      </c>
      <c r="F893" s="98" t="s">
        <v>2952</v>
      </c>
      <c r="G893" s="98" t="b">
        <v>0</v>
      </c>
      <c r="H893" s="98" t="b">
        <v>0</v>
      </c>
      <c r="I893" s="98" t="b">
        <v>0</v>
      </c>
      <c r="J893" s="98" t="b">
        <v>0</v>
      </c>
      <c r="K893" s="98" t="b">
        <v>0</v>
      </c>
      <c r="L893" s="98" t="b">
        <v>0</v>
      </c>
    </row>
    <row r="894" spans="1:12" ht="15">
      <c r="A894" s="98" t="s">
        <v>3545</v>
      </c>
      <c r="B894" s="98" t="s">
        <v>3546</v>
      </c>
      <c r="C894" s="98">
        <v>2</v>
      </c>
      <c r="D894" s="122">
        <v>0.003057299097744384</v>
      </c>
      <c r="E894" s="122">
        <v>2.4705574852172743</v>
      </c>
      <c r="F894" s="98" t="s">
        <v>2952</v>
      </c>
      <c r="G894" s="98" t="b">
        <v>0</v>
      </c>
      <c r="H894" s="98" t="b">
        <v>0</v>
      </c>
      <c r="I894" s="98" t="b">
        <v>0</v>
      </c>
      <c r="J894" s="98" t="b">
        <v>0</v>
      </c>
      <c r="K894" s="98" t="b">
        <v>0</v>
      </c>
      <c r="L894" s="98" t="b">
        <v>0</v>
      </c>
    </row>
    <row r="895" spans="1:12" ht="15">
      <c r="A895" s="98" t="s">
        <v>3546</v>
      </c>
      <c r="B895" s="98" t="s">
        <v>3531</v>
      </c>
      <c r="C895" s="98">
        <v>2</v>
      </c>
      <c r="D895" s="122">
        <v>0.003057299097744384</v>
      </c>
      <c r="E895" s="122">
        <v>1.5411385595029814</v>
      </c>
      <c r="F895" s="98" t="s">
        <v>2952</v>
      </c>
      <c r="G895" s="98" t="b">
        <v>0</v>
      </c>
      <c r="H895" s="98" t="b">
        <v>0</v>
      </c>
      <c r="I895" s="98" t="b">
        <v>0</v>
      </c>
      <c r="J895" s="98" t="b">
        <v>0</v>
      </c>
      <c r="K895" s="98" t="b">
        <v>0</v>
      </c>
      <c r="L895" s="98" t="b">
        <v>0</v>
      </c>
    </row>
    <row r="896" spans="1:12" ht="15">
      <c r="A896" s="98" t="s">
        <v>3531</v>
      </c>
      <c r="B896" s="98" t="s">
        <v>3547</v>
      </c>
      <c r="C896" s="98">
        <v>2</v>
      </c>
      <c r="D896" s="122">
        <v>0.003057299097744384</v>
      </c>
      <c r="E896" s="122">
        <v>1.5411385595029814</v>
      </c>
      <c r="F896" s="98" t="s">
        <v>2952</v>
      </c>
      <c r="G896" s="98" t="b">
        <v>0</v>
      </c>
      <c r="H896" s="98" t="b">
        <v>0</v>
      </c>
      <c r="I896" s="98" t="b">
        <v>0</v>
      </c>
      <c r="J896" s="98" t="b">
        <v>0</v>
      </c>
      <c r="K896" s="98" t="b">
        <v>0</v>
      </c>
      <c r="L896" s="98" t="b">
        <v>0</v>
      </c>
    </row>
    <row r="897" spans="1:12" ht="15">
      <c r="A897" s="98" t="s">
        <v>3064</v>
      </c>
      <c r="B897" s="98" t="s">
        <v>3115</v>
      </c>
      <c r="C897" s="98">
        <v>5</v>
      </c>
      <c r="D897" s="122">
        <v>0.004880419398761716</v>
      </c>
      <c r="E897" s="122">
        <v>1.1691423991003533</v>
      </c>
      <c r="F897" s="98" t="s">
        <v>2953</v>
      </c>
      <c r="G897" s="98" t="b">
        <v>0</v>
      </c>
      <c r="H897" s="98" t="b">
        <v>0</v>
      </c>
      <c r="I897" s="98" t="b">
        <v>0</v>
      </c>
      <c r="J897" s="98" t="b">
        <v>0</v>
      </c>
      <c r="K897" s="98" t="b">
        <v>0</v>
      </c>
      <c r="L897" s="98" t="b">
        <v>0</v>
      </c>
    </row>
    <row r="898" spans="1:12" ht="15">
      <c r="A898" s="98" t="s">
        <v>3761</v>
      </c>
      <c r="B898" s="98" t="s">
        <v>3875</v>
      </c>
      <c r="C898" s="98">
        <v>2</v>
      </c>
      <c r="D898" s="122">
        <v>0.009407187364499412</v>
      </c>
      <c r="E898" s="122">
        <v>1.792391689498254</v>
      </c>
      <c r="F898" s="98" t="s">
        <v>2953</v>
      </c>
      <c r="G898" s="98" t="b">
        <v>0</v>
      </c>
      <c r="H898" s="98" t="b">
        <v>0</v>
      </c>
      <c r="I898" s="98" t="b">
        <v>0</v>
      </c>
      <c r="J898" s="98" t="b">
        <v>0</v>
      </c>
      <c r="K898" s="98" t="b">
        <v>0</v>
      </c>
      <c r="L898" s="98" t="b">
        <v>0</v>
      </c>
    </row>
    <row r="899" spans="1:12" ht="15">
      <c r="A899" s="98" t="s">
        <v>403</v>
      </c>
      <c r="B899" s="98" t="s">
        <v>402</v>
      </c>
      <c r="C899" s="98">
        <v>2</v>
      </c>
      <c r="D899" s="122">
        <v>0.004703593682249706</v>
      </c>
      <c r="E899" s="122">
        <v>1.792391689498254</v>
      </c>
      <c r="F899" s="98" t="s">
        <v>2953</v>
      </c>
      <c r="G899" s="98" t="b">
        <v>0</v>
      </c>
      <c r="H899" s="98" t="b">
        <v>0</v>
      </c>
      <c r="I899" s="98" t="b">
        <v>0</v>
      </c>
      <c r="J899" s="98" t="b">
        <v>0</v>
      </c>
      <c r="K899" s="98" t="b">
        <v>0</v>
      </c>
      <c r="L899" s="98" t="b">
        <v>0</v>
      </c>
    </row>
    <row r="900" spans="1:12" ht="15">
      <c r="A900" s="98" t="s">
        <v>402</v>
      </c>
      <c r="B900" s="98" t="s">
        <v>401</v>
      </c>
      <c r="C900" s="98">
        <v>2</v>
      </c>
      <c r="D900" s="122">
        <v>0.004703593682249706</v>
      </c>
      <c r="E900" s="122">
        <v>1.4913616938342726</v>
      </c>
      <c r="F900" s="98" t="s">
        <v>2953</v>
      </c>
      <c r="G900" s="98" t="b">
        <v>0</v>
      </c>
      <c r="H900" s="98" t="b">
        <v>0</v>
      </c>
      <c r="I900" s="98" t="b">
        <v>0</v>
      </c>
      <c r="J900" s="98" t="b">
        <v>0</v>
      </c>
      <c r="K900" s="98" t="b">
        <v>0</v>
      </c>
      <c r="L900" s="98" t="b">
        <v>0</v>
      </c>
    </row>
    <row r="901" spans="1:12" ht="15">
      <c r="A901" s="98" t="s">
        <v>401</v>
      </c>
      <c r="B901" s="98" t="s">
        <v>400</v>
      </c>
      <c r="C901" s="98">
        <v>2</v>
      </c>
      <c r="D901" s="122">
        <v>0.004703593682249706</v>
      </c>
      <c r="E901" s="122">
        <v>1.4913616938342726</v>
      </c>
      <c r="F901" s="98" t="s">
        <v>2953</v>
      </c>
      <c r="G901" s="98" t="b">
        <v>0</v>
      </c>
      <c r="H901" s="98" t="b">
        <v>0</v>
      </c>
      <c r="I901" s="98" t="b">
        <v>0</v>
      </c>
      <c r="J901" s="98" t="b">
        <v>0</v>
      </c>
      <c r="K901" s="98" t="b">
        <v>0</v>
      </c>
      <c r="L901" s="98" t="b">
        <v>0</v>
      </c>
    </row>
    <row r="902" spans="1:12" ht="15">
      <c r="A902" s="98" t="s">
        <v>400</v>
      </c>
      <c r="B902" s="98" t="s">
        <v>3121</v>
      </c>
      <c r="C902" s="98">
        <v>2</v>
      </c>
      <c r="D902" s="122">
        <v>0.004703593682249706</v>
      </c>
      <c r="E902" s="122">
        <v>1.6163004304425728</v>
      </c>
      <c r="F902" s="98" t="s">
        <v>2953</v>
      </c>
      <c r="G902" s="98" t="b">
        <v>0</v>
      </c>
      <c r="H902" s="98" t="b">
        <v>0</v>
      </c>
      <c r="I902" s="98" t="b">
        <v>0</v>
      </c>
      <c r="J902" s="98" t="b">
        <v>0</v>
      </c>
      <c r="K902" s="98" t="b">
        <v>0</v>
      </c>
      <c r="L902" s="98" t="b">
        <v>0</v>
      </c>
    </row>
    <row r="903" spans="1:12" ht="15">
      <c r="A903" s="98" t="s">
        <v>3121</v>
      </c>
      <c r="B903" s="98" t="s">
        <v>3905</v>
      </c>
      <c r="C903" s="98">
        <v>2</v>
      </c>
      <c r="D903" s="122">
        <v>0.004703593682249706</v>
      </c>
      <c r="E903" s="122">
        <v>1.6163004304425728</v>
      </c>
      <c r="F903" s="98" t="s">
        <v>2953</v>
      </c>
      <c r="G903" s="98" t="b">
        <v>0</v>
      </c>
      <c r="H903" s="98" t="b">
        <v>0</v>
      </c>
      <c r="I903" s="98" t="b">
        <v>0</v>
      </c>
      <c r="J903" s="98" t="b">
        <v>0</v>
      </c>
      <c r="K903" s="98" t="b">
        <v>0</v>
      </c>
      <c r="L903" s="98" t="b">
        <v>0</v>
      </c>
    </row>
    <row r="904" spans="1:12" ht="15">
      <c r="A904" s="98" t="s">
        <v>3905</v>
      </c>
      <c r="B904" s="98" t="s">
        <v>3116</v>
      </c>
      <c r="C904" s="98">
        <v>2</v>
      </c>
      <c r="D904" s="122">
        <v>0.004703593682249706</v>
      </c>
      <c r="E904" s="122">
        <v>1.3944516808262162</v>
      </c>
      <c r="F904" s="98" t="s">
        <v>2953</v>
      </c>
      <c r="G904" s="98" t="b">
        <v>0</v>
      </c>
      <c r="H904" s="98" t="b">
        <v>0</v>
      </c>
      <c r="I904" s="98" t="b">
        <v>0</v>
      </c>
      <c r="J904" s="98" t="b">
        <v>0</v>
      </c>
      <c r="K904" s="98" t="b">
        <v>0</v>
      </c>
      <c r="L904" s="98" t="b">
        <v>0</v>
      </c>
    </row>
    <row r="905" spans="1:12" ht="15">
      <c r="A905" s="98" t="s">
        <v>3116</v>
      </c>
      <c r="B905" s="98" t="s">
        <v>3790</v>
      </c>
      <c r="C905" s="98">
        <v>2</v>
      </c>
      <c r="D905" s="122">
        <v>0.004703593682249706</v>
      </c>
      <c r="E905" s="122">
        <v>1.3944516808262162</v>
      </c>
      <c r="F905" s="98" t="s">
        <v>2953</v>
      </c>
      <c r="G905" s="98" t="b">
        <v>0</v>
      </c>
      <c r="H905" s="98" t="b">
        <v>0</v>
      </c>
      <c r="I905" s="98" t="b">
        <v>0</v>
      </c>
      <c r="J905" s="98" t="b">
        <v>0</v>
      </c>
      <c r="K905" s="98" t="b">
        <v>0</v>
      </c>
      <c r="L905" s="98" t="b">
        <v>0</v>
      </c>
    </row>
    <row r="906" spans="1:12" ht="15">
      <c r="A906" s="98" t="s">
        <v>3790</v>
      </c>
      <c r="B906" s="98" t="s">
        <v>3592</v>
      </c>
      <c r="C906" s="98">
        <v>2</v>
      </c>
      <c r="D906" s="122">
        <v>0.004703593682249706</v>
      </c>
      <c r="E906" s="122">
        <v>1.792391689498254</v>
      </c>
      <c r="F906" s="98" t="s">
        <v>2953</v>
      </c>
      <c r="G906" s="98" t="b">
        <v>0</v>
      </c>
      <c r="H906" s="98" t="b">
        <v>0</v>
      </c>
      <c r="I906" s="98" t="b">
        <v>0</v>
      </c>
      <c r="J906" s="98" t="b">
        <v>0</v>
      </c>
      <c r="K906" s="98" t="b">
        <v>0</v>
      </c>
      <c r="L906" s="98" t="b">
        <v>0</v>
      </c>
    </row>
    <row r="907" spans="1:12" ht="15">
      <c r="A907" s="98" t="s">
        <v>3592</v>
      </c>
      <c r="B907" s="98" t="s">
        <v>3118</v>
      </c>
      <c r="C907" s="98">
        <v>2</v>
      </c>
      <c r="D907" s="122">
        <v>0.004703593682249706</v>
      </c>
      <c r="E907" s="122">
        <v>1.4913616938342726</v>
      </c>
      <c r="F907" s="98" t="s">
        <v>2953</v>
      </c>
      <c r="G907" s="98" t="b">
        <v>0</v>
      </c>
      <c r="H907" s="98" t="b">
        <v>0</v>
      </c>
      <c r="I907" s="98" t="b">
        <v>0</v>
      </c>
      <c r="J907" s="98" t="b">
        <v>0</v>
      </c>
      <c r="K907" s="98" t="b">
        <v>0</v>
      </c>
      <c r="L907" s="98" t="b">
        <v>0</v>
      </c>
    </row>
    <row r="908" spans="1:12" ht="15">
      <c r="A908" s="98" t="s">
        <v>3118</v>
      </c>
      <c r="B908" s="98" t="s">
        <v>3599</v>
      </c>
      <c r="C908" s="98">
        <v>2</v>
      </c>
      <c r="D908" s="122">
        <v>0.004703593682249706</v>
      </c>
      <c r="E908" s="122">
        <v>1.3152704347785915</v>
      </c>
      <c r="F908" s="98" t="s">
        <v>2953</v>
      </c>
      <c r="G908" s="98" t="b">
        <v>0</v>
      </c>
      <c r="H908" s="98" t="b">
        <v>0</v>
      </c>
      <c r="I908" s="98" t="b">
        <v>0</v>
      </c>
      <c r="J908" s="98" t="b">
        <v>0</v>
      </c>
      <c r="K908" s="98" t="b">
        <v>0</v>
      </c>
      <c r="L908" s="98" t="b">
        <v>0</v>
      </c>
    </row>
    <row r="909" spans="1:12" ht="15">
      <c r="A909" s="98" t="s">
        <v>3599</v>
      </c>
      <c r="B909" s="98" t="s">
        <v>3688</v>
      </c>
      <c r="C909" s="98">
        <v>2</v>
      </c>
      <c r="D909" s="122">
        <v>0.004703593682249706</v>
      </c>
      <c r="E909" s="122">
        <v>1.6163004304425728</v>
      </c>
      <c r="F909" s="98" t="s">
        <v>2953</v>
      </c>
      <c r="G909" s="98" t="b">
        <v>0</v>
      </c>
      <c r="H909" s="98" t="b">
        <v>0</v>
      </c>
      <c r="I909" s="98" t="b">
        <v>0</v>
      </c>
      <c r="J909" s="98" t="b">
        <v>0</v>
      </c>
      <c r="K909" s="98" t="b">
        <v>0</v>
      </c>
      <c r="L909" s="98" t="b">
        <v>0</v>
      </c>
    </row>
    <row r="910" spans="1:12" ht="15">
      <c r="A910" s="98" t="s">
        <v>3688</v>
      </c>
      <c r="B910" s="98" t="s">
        <v>3118</v>
      </c>
      <c r="C910" s="98">
        <v>2</v>
      </c>
      <c r="D910" s="122">
        <v>0.004703593682249706</v>
      </c>
      <c r="E910" s="122">
        <v>1.4913616938342726</v>
      </c>
      <c r="F910" s="98" t="s">
        <v>2953</v>
      </c>
      <c r="G910" s="98" t="b">
        <v>0</v>
      </c>
      <c r="H910" s="98" t="b">
        <v>0</v>
      </c>
      <c r="I910" s="98" t="b">
        <v>0</v>
      </c>
      <c r="J910" s="98" t="b">
        <v>0</v>
      </c>
      <c r="K910" s="98" t="b">
        <v>0</v>
      </c>
      <c r="L910" s="98" t="b">
        <v>0</v>
      </c>
    </row>
    <row r="911" spans="1:12" ht="15">
      <c r="A911" s="98" t="s">
        <v>3118</v>
      </c>
      <c r="B911" s="98" t="s">
        <v>3064</v>
      </c>
      <c r="C911" s="98">
        <v>2</v>
      </c>
      <c r="D911" s="122">
        <v>0.004703593682249706</v>
      </c>
      <c r="E911" s="122">
        <v>0.9472936494839971</v>
      </c>
      <c r="F911" s="98" t="s">
        <v>2953</v>
      </c>
      <c r="G911" s="98" t="b">
        <v>0</v>
      </c>
      <c r="H911" s="98" t="b">
        <v>0</v>
      </c>
      <c r="I911" s="98" t="b">
        <v>0</v>
      </c>
      <c r="J911" s="98" t="b">
        <v>0</v>
      </c>
      <c r="K911" s="98" t="b">
        <v>0</v>
      </c>
      <c r="L911" s="98" t="b">
        <v>0</v>
      </c>
    </row>
    <row r="912" spans="1:12" ht="15">
      <c r="A912" s="98" t="s">
        <v>3115</v>
      </c>
      <c r="B912" s="98" t="s">
        <v>3038</v>
      </c>
      <c r="C912" s="98">
        <v>2</v>
      </c>
      <c r="D912" s="122">
        <v>0.004703593682249706</v>
      </c>
      <c r="E912" s="122">
        <v>1.0142404391146103</v>
      </c>
      <c r="F912" s="98" t="s">
        <v>2953</v>
      </c>
      <c r="G912" s="98" t="b">
        <v>0</v>
      </c>
      <c r="H912" s="98" t="b">
        <v>0</v>
      </c>
      <c r="I912" s="98" t="b">
        <v>0</v>
      </c>
      <c r="J912" s="98" t="b">
        <v>0</v>
      </c>
      <c r="K912" s="98" t="b">
        <v>0</v>
      </c>
      <c r="L912" s="98" t="b">
        <v>0</v>
      </c>
    </row>
    <row r="913" spans="1:12" ht="15">
      <c r="A913" s="98" t="s">
        <v>3038</v>
      </c>
      <c r="B913" s="98" t="s">
        <v>3686</v>
      </c>
      <c r="C913" s="98">
        <v>2</v>
      </c>
      <c r="D913" s="122">
        <v>0.004703593682249706</v>
      </c>
      <c r="E913" s="122">
        <v>1.4913616938342726</v>
      </c>
      <c r="F913" s="98" t="s">
        <v>2953</v>
      </c>
      <c r="G913" s="98" t="b">
        <v>0</v>
      </c>
      <c r="H913" s="98" t="b">
        <v>0</v>
      </c>
      <c r="I913" s="98" t="b">
        <v>0</v>
      </c>
      <c r="J913" s="98" t="b">
        <v>0</v>
      </c>
      <c r="K913" s="98" t="b">
        <v>0</v>
      </c>
      <c r="L913" s="98" t="b">
        <v>0</v>
      </c>
    </row>
    <row r="914" spans="1:12" ht="15">
      <c r="A914" s="98" t="s">
        <v>3686</v>
      </c>
      <c r="B914" s="98" t="s">
        <v>3119</v>
      </c>
      <c r="C914" s="98">
        <v>2</v>
      </c>
      <c r="D914" s="122">
        <v>0.004703593682249706</v>
      </c>
      <c r="E914" s="122">
        <v>1.4913616938342726</v>
      </c>
      <c r="F914" s="98" t="s">
        <v>2953</v>
      </c>
      <c r="G914" s="98" t="b">
        <v>0</v>
      </c>
      <c r="H914" s="98" t="b">
        <v>0</v>
      </c>
      <c r="I914" s="98" t="b">
        <v>0</v>
      </c>
      <c r="J914" s="98" t="b">
        <v>0</v>
      </c>
      <c r="K914" s="98" t="b">
        <v>0</v>
      </c>
      <c r="L914" s="98" t="b">
        <v>0</v>
      </c>
    </row>
    <row r="915" spans="1:12" ht="15">
      <c r="A915" s="98" t="s">
        <v>3119</v>
      </c>
      <c r="B915" s="98" t="s">
        <v>3906</v>
      </c>
      <c r="C915" s="98">
        <v>2</v>
      </c>
      <c r="D915" s="122">
        <v>0.004703593682249706</v>
      </c>
      <c r="E915" s="122">
        <v>1.4913616938342726</v>
      </c>
      <c r="F915" s="98" t="s">
        <v>2953</v>
      </c>
      <c r="G915" s="98" t="b">
        <v>0</v>
      </c>
      <c r="H915" s="98" t="b">
        <v>0</v>
      </c>
      <c r="I915" s="98" t="b">
        <v>0</v>
      </c>
      <c r="J915" s="98" t="b">
        <v>0</v>
      </c>
      <c r="K915" s="98" t="b">
        <v>0</v>
      </c>
      <c r="L915" s="98" t="b">
        <v>0</v>
      </c>
    </row>
    <row r="916" spans="1:12" ht="15">
      <c r="A916" s="98" t="s">
        <v>3906</v>
      </c>
      <c r="B916" s="98" t="s">
        <v>3120</v>
      </c>
      <c r="C916" s="98">
        <v>2</v>
      </c>
      <c r="D916" s="122">
        <v>0.004703593682249706</v>
      </c>
      <c r="E916" s="122">
        <v>1.4913616938342726</v>
      </c>
      <c r="F916" s="98" t="s">
        <v>2953</v>
      </c>
      <c r="G916" s="98" t="b">
        <v>0</v>
      </c>
      <c r="H916" s="98" t="b">
        <v>0</v>
      </c>
      <c r="I916" s="98" t="b">
        <v>0</v>
      </c>
      <c r="J916" s="98" t="b">
        <v>0</v>
      </c>
      <c r="K916" s="98" t="b">
        <v>0</v>
      </c>
      <c r="L916" s="98" t="b">
        <v>0</v>
      </c>
    </row>
    <row r="917" spans="1:12" ht="15">
      <c r="A917" s="98" t="s">
        <v>3120</v>
      </c>
      <c r="B917" s="98" t="s">
        <v>3119</v>
      </c>
      <c r="C917" s="98">
        <v>2</v>
      </c>
      <c r="D917" s="122">
        <v>0.004703593682249706</v>
      </c>
      <c r="E917" s="122">
        <v>1.1903316981702916</v>
      </c>
      <c r="F917" s="98" t="s">
        <v>2953</v>
      </c>
      <c r="G917" s="98" t="b">
        <v>0</v>
      </c>
      <c r="H917" s="98" t="b">
        <v>0</v>
      </c>
      <c r="I917" s="98" t="b">
        <v>0</v>
      </c>
      <c r="J917" s="98" t="b">
        <v>0</v>
      </c>
      <c r="K917" s="98" t="b">
        <v>0</v>
      </c>
      <c r="L917" s="98" t="b">
        <v>0</v>
      </c>
    </row>
    <row r="918" spans="1:12" ht="15">
      <c r="A918" s="98" t="s">
        <v>3119</v>
      </c>
      <c r="B918" s="98" t="s">
        <v>3120</v>
      </c>
      <c r="C918" s="98">
        <v>2</v>
      </c>
      <c r="D918" s="122">
        <v>0.004703593682249706</v>
      </c>
      <c r="E918" s="122">
        <v>1.1903316981702916</v>
      </c>
      <c r="F918" s="98" t="s">
        <v>2953</v>
      </c>
      <c r="G918" s="98" t="b">
        <v>0</v>
      </c>
      <c r="H918" s="98" t="b">
        <v>0</v>
      </c>
      <c r="I918" s="98" t="b">
        <v>0</v>
      </c>
      <c r="J918" s="98" t="b">
        <v>0</v>
      </c>
      <c r="K918" s="98" t="b">
        <v>0</v>
      </c>
      <c r="L918" s="98" t="b">
        <v>0</v>
      </c>
    </row>
    <row r="919" spans="1:12" ht="15">
      <c r="A919" s="98" t="s">
        <v>3120</v>
      </c>
      <c r="B919" s="98" t="s">
        <v>3907</v>
      </c>
      <c r="C919" s="98">
        <v>2</v>
      </c>
      <c r="D919" s="122">
        <v>0.004703593682249706</v>
      </c>
      <c r="E919" s="122">
        <v>1.4913616938342726</v>
      </c>
      <c r="F919" s="98" t="s">
        <v>2953</v>
      </c>
      <c r="G919" s="98" t="b">
        <v>0</v>
      </c>
      <c r="H919" s="98" t="b">
        <v>0</v>
      </c>
      <c r="I919" s="98" t="b">
        <v>0</v>
      </c>
      <c r="J919" s="98" t="b">
        <v>0</v>
      </c>
      <c r="K919" s="98" t="b">
        <v>0</v>
      </c>
      <c r="L919" s="98" t="b">
        <v>0</v>
      </c>
    </row>
    <row r="920" spans="1:12" ht="15">
      <c r="A920" s="98" t="s">
        <v>3907</v>
      </c>
      <c r="B920" s="98" t="s">
        <v>3116</v>
      </c>
      <c r="C920" s="98">
        <v>2</v>
      </c>
      <c r="D920" s="122">
        <v>0.004703593682249706</v>
      </c>
      <c r="E920" s="122">
        <v>1.3944516808262162</v>
      </c>
      <c r="F920" s="98" t="s">
        <v>2953</v>
      </c>
      <c r="G920" s="98" t="b">
        <v>0</v>
      </c>
      <c r="H920" s="98" t="b">
        <v>0</v>
      </c>
      <c r="I920" s="98" t="b">
        <v>0</v>
      </c>
      <c r="J920" s="98" t="b">
        <v>0</v>
      </c>
      <c r="K920" s="98" t="b">
        <v>0</v>
      </c>
      <c r="L920" s="98" t="b">
        <v>0</v>
      </c>
    </row>
    <row r="921" spans="1:12" ht="15">
      <c r="A921" s="98" t="s">
        <v>3116</v>
      </c>
      <c r="B921" s="98" t="s">
        <v>3908</v>
      </c>
      <c r="C921" s="98">
        <v>2</v>
      </c>
      <c r="D921" s="122">
        <v>0.004703593682249706</v>
      </c>
      <c r="E921" s="122">
        <v>1.3944516808262162</v>
      </c>
      <c r="F921" s="98" t="s">
        <v>2953</v>
      </c>
      <c r="G921" s="98" t="b">
        <v>0</v>
      </c>
      <c r="H921" s="98" t="b">
        <v>0</v>
      </c>
      <c r="I921" s="98" t="b">
        <v>0</v>
      </c>
      <c r="J921" s="98" t="b">
        <v>0</v>
      </c>
      <c r="K921" s="98" t="b">
        <v>0</v>
      </c>
      <c r="L921" s="98" t="b">
        <v>0</v>
      </c>
    </row>
    <row r="922" spans="1:12" ht="15">
      <c r="A922" s="98" t="s">
        <v>3908</v>
      </c>
      <c r="B922" s="98" t="s">
        <v>3117</v>
      </c>
      <c r="C922" s="98">
        <v>2</v>
      </c>
      <c r="D922" s="122">
        <v>0.004703593682249706</v>
      </c>
      <c r="E922" s="122">
        <v>1.4913616938342726</v>
      </c>
      <c r="F922" s="98" t="s">
        <v>2953</v>
      </c>
      <c r="G922" s="98" t="b">
        <v>0</v>
      </c>
      <c r="H922" s="98" t="b">
        <v>0</v>
      </c>
      <c r="I922" s="98" t="b">
        <v>0</v>
      </c>
      <c r="J922" s="98" t="b">
        <v>0</v>
      </c>
      <c r="K922" s="98" t="b">
        <v>0</v>
      </c>
      <c r="L922" s="98" t="b">
        <v>0</v>
      </c>
    </row>
    <row r="923" spans="1:12" ht="15">
      <c r="A923" s="98" t="s">
        <v>3117</v>
      </c>
      <c r="B923" s="98" t="s">
        <v>3064</v>
      </c>
      <c r="C923" s="98">
        <v>2</v>
      </c>
      <c r="D923" s="122">
        <v>0.004703593682249706</v>
      </c>
      <c r="E923" s="122">
        <v>0.9472936494839971</v>
      </c>
      <c r="F923" s="98" t="s">
        <v>2953</v>
      </c>
      <c r="G923" s="98" t="b">
        <v>0</v>
      </c>
      <c r="H923" s="98" t="b">
        <v>0</v>
      </c>
      <c r="I923" s="98" t="b">
        <v>0</v>
      </c>
      <c r="J923" s="98" t="b">
        <v>0</v>
      </c>
      <c r="K923" s="98" t="b">
        <v>0</v>
      </c>
      <c r="L923" s="98" t="b">
        <v>0</v>
      </c>
    </row>
    <row r="924" spans="1:12" ht="15">
      <c r="A924" s="98" t="s">
        <v>3115</v>
      </c>
      <c r="B924" s="98" t="s">
        <v>3548</v>
      </c>
      <c r="C924" s="98">
        <v>2</v>
      </c>
      <c r="D924" s="122">
        <v>0.004703593682249706</v>
      </c>
      <c r="E924" s="122">
        <v>1.3152704347785915</v>
      </c>
      <c r="F924" s="98" t="s">
        <v>2953</v>
      </c>
      <c r="G924" s="98" t="b">
        <v>0</v>
      </c>
      <c r="H924" s="98" t="b">
        <v>0</v>
      </c>
      <c r="I924" s="98" t="b">
        <v>0</v>
      </c>
      <c r="J924" s="98" t="b">
        <v>0</v>
      </c>
      <c r="K924" s="98" t="b">
        <v>0</v>
      </c>
      <c r="L924" s="98" t="b">
        <v>0</v>
      </c>
    </row>
    <row r="925" spans="1:12" ht="15">
      <c r="A925" s="98" t="s">
        <v>3548</v>
      </c>
      <c r="B925" s="98" t="s">
        <v>3591</v>
      </c>
      <c r="C925" s="98">
        <v>2</v>
      </c>
      <c r="D925" s="122">
        <v>0.004703593682249706</v>
      </c>
      <c r="E925" s="122">
        <v>1.6163004304425728</v>
      </c>
      <c r="F925" s="98" t="s">
        <v>2953</v>
      </c>
      <c r="G925" s="98" t="b">
        <v>0</v>
      </c>
      <c r="H925" s="98" t="b">
        <v>0</v>
      </c>
      <c r="I925" s="98" t="b">
        <v>0</v>
      </c>
      <c r="J925" s="98" t="b">
        <v>0</v>
      </c>
      <c r="K925" s="98" t="b">
        <v>0</v>
      </c>
      <c r="L925" s="98" t="b">
        <v>0</v>
      </c>
    </row>
    <row r="926" spans="1:12" ht="15">
      <c r="A926" s="98" t="s">
        <v>3125</v>
      </c>
      <c r="B926" s="98" t="s">
        <v>3126</v>
      </c>
      <c r="C926" s="98">
        <v>11</v>
      </c>
      <c r="D926" s="122">
        <v>0</v>
      </c>
      <c r="E926" s="122">
        <v>1.0606978403536116</v>
      </c>
      <c r="F926" s="98" t="s">
        <v>2955</v>
      </c>
      <c r="G926" s="98" t="b">
        <v>0</v>
      </c>
      <c r="H926" s="98" t="b">
        <v>0</v>
      </c>
      <c r="I926" s="98" t="b">
        <v>0</v>
      </c>
      <c r="J926" s="98" t="b">
        <v>0</v>
      </c>
      <c r="K926" s="98" t="b">
        <v>0</v>
      </c>
      <c r="L926" s="98" t="b">
        <v>0</v>
      </c>
    </row>
    <row r="927" spans="1:12" ht="15">
      <c r="A927" s="98" t="s">
        <v>3126</v>
      </c>
      <c r="B927" s="98" t="s">
        <v>3127</v>
      </c>
      <c r="C927" s="98">
        <v>11</v>
      </c>
      <c r="D927" s="122">
        <v>0</v>
      </c>
      <c r="E927" s="122">
        <v>1.3617278360175928</v>
      </c>
      <c r="F927" s="98" t="s">
        <v>2955</v>
      </c>
      <c r="G927" s="98" t="b">
        <v>0</v>
      </c>
      <c r="H927" s="98" t="b">
        <v>0</v>
      </c>
      <c r="I927" s="98" t="b">
        <v>0</v>
      </c>
      <c r="J927" s="98" t="b">
        <v>0</v>
      </c>
      <c r="K927" s="98" t="b">
        <v>0</v>
      </c>
      <c r="L927" s="98" t="b">
        <v>0</v>
      </c>
    </row>
    <row r="928" spans="1:12" ht="15">
      <c r="A928" s="98" t="s">
        <v>3127</v>
      </c>
      <c r="B928" s="98" t="s">
        <v>3128</v>
      </c>
      <c r="C928" s="98">
        <v>11</v>
      </c>
      <c r="D928" s="122">
        <v>0</v>
      </c>
      <c r="E928" s="122">
        <v>1.3617278360175928</v>
      </c>
      <c r="F928" s="98" t="s">
        <v>2955</v>
      </c>
      <c r="G928" s="98" t="b">
        <v>0</v>
      </c>
      <c r="H928" s="98" t="b">
        <v>0</v>
      </c>
      <c r="I928" s="98" t="b">
        <v>0</v>
      </c>
      <c r="J928" s="98" t="b">
        <v>0</v>
      </c>
      <c r="K928" s="98" t="b">
        <v>0</v>
      </c>
      <c r="L928" s="98" t="b">
        <v>0</v>
      </c>
    </row>
    <row r="929" spans="1:12" ht="15">
      <c r="A929" s="98" t="s">
        <v>3128</v>
      </c>
      <c r="B929" s="98" t="s">
        <v>3129</v>
      </c>
      <c r="C929" s="98">
        <v>11</v>
      </c>
      <c r="D929" s="122">
        <v>0</v>
      </c>
      <c r="E929" s="122">
        <v>1.3617278360175928</v>
      </c>
      <c r="F929" s="98" t="s">
        <v>2955</v>
      </c>
      <c r="G929" s="98" t="b">
        <v>0</v>
      </c>
      <c r="H929" s="98" t="b">
        <v>0</v>
      </c>
      <c r="I929" s="98" t="b">
        <v>0</v>
      </c>
      <c r="J929" s="98" t="b">
        <v>0</v>
      </c>
      <c r="K929" s="98" t="b">
        <v>0</v>
      </c>
      <c r="L929" s="98" t="b">
        <v>0</v>
      </c>
    </row>
    <row r="930" spans="1:12" ht="15">
      <c r="A930" s="98" t="s">
        <v>3129</v>
      </c>
      <c r="B930" s="98" t="s">
        <v>3130</v>
      </c>
      <c r="C930" s="98">
        <v>11</v>
      </c>
      <c r="D930" s="122">
        <v>0</v>
      </c>
      <c r="E930" s="122">
        <v>1.3617278360175928</v>
      </c>
      <c r="F930" s="98" t="s">
        <v>2955</v>
      </c>
      <c r="G930" s="98" t="b">
        <v>0</v>
      </c>
      <c r="H930" s="98" t="b">
        <v>0</v>
      </c>
      <c r="I930" s="98" t="b">
        <v>0</v>
      </c>
      <c r="J930" s="98" t="b">
        <v>0</v>
      </c>
      <c r="K930" s="98" t="b">
        <v>0</v>
      </c>
      <c r="L930" s="98" t="b">
        <v>0</v>
      </c>
    </row>
    <row r="931" spans="1:12" ht="15">
      <c r="A931" s="98" t="s">
        <v>3130</v>
      </c>
      <c r="B931" s="98" t="s">
        <v>3131</v>
      </c>
      <c r="C931" s="98">
        <v>11</v>
      </c>
      <c r="D931" s="122">
        <v>0</v>
      </c>
      <c r="E931" s="122">
        <v>1.3617278360175928</v>
      </c>
      <c r="F931" s="98" t="s">
        <v>2955</v>
      </c>
      <c r="G931" s="98" t="b">
        <v>0</v>
      </c>
      <c r="H931" s="98" t="b">
        <v>0</v>
      </c>
      <c r="I931" s="98" t="b">
        <v>0</v>
      </c>
      <c r="J931" s="98" t="b">
        <v>0</v>
      </c>
      <c r="K931" s="98" t="b">
        <v>0</v>
      </c>
      <c r="L931" s="98" t="b">
        <v>0</v>
      </c>
    </row>
    <row r="932" spans="1:12" ht="15">
      <c r="A932" s="98" t="s">
        <v>3131</v>
      </c>
      <c r="B932" s="98" t="s">
        <v>3132</v>
      </c>
      <c r="C932" s="98">
        <v>11</v>
      </c>
      <c r="D932" s="122">
        <v>0</v>
      </c>
      <c r="E932" s="122">
        <v>1.3617278360175928</v>
      </c>
      <c r="F932" s="98" t="s">
        <v>2955</v>
      </c>
      <c r="G932" s="98" t="b">
        <v>0</v>
      </c>
      <c r="H932" s="98" t="b">
        <v>0</v>
      </c>
      <c r="I932" s="98" t="b">
        <v>0</v>
      </c>
      <c r="J932" s="98" t="b">
        <v>0</v>
      </c>
      <c r="K932" s="98" t="b">
        <v>0</v>
      </c>
      <c r="L932" s="98" t="b">
        <v>0</v>
      </c>
    </row>
    <row r="933" spans="1:12" ht="15">
      <c r="A933" s="98" t="s">
        <v>3132</v>
      </c>
      <c r="B933" s="98" t="s">
        <v>3066</v>
      </c>
      <c r="C933" s="98">
        <v>11</v>
      </c>
      <c r="D933" s="122">
        <v>0</v>
      </c>
      <c r="E933" s="122">
        <v>1.3617278360175928</v>
      </c>
      <c r="F933" s="98" t="s">
        <v>2955</v>
      </c>
      <c r="G933" s="98" t="b">
        <v>0</v>
      </c>
      <c r="H933" s="98" t="b">
        <v>0</v>
      </c>
      <c r="I933" s="98" t="b">
        <v>0</v>
      </c>
      <c r="J933" s="98" t="b">
        <v>0</v>
      </c>
      <c r="K933" s="98" t="b">
        <v>0</v>
      </c>
      <c r="L933" s="98" t="b">
        <v>0</v>
      </c>
    </row>
    <row r="934" spans="1:12" ht="15">
      <c r="A934" s="98" t="s">
        <v>3066</v>
      </c>
      <c r="B934" s="98" t="s">
        <v>3133</v>
      </c>
      <c r="C934" s="98">
        <v>11</v>
      </c>
      <c r="D934" s="122">
        <v>0</v>
      </c>
      <c r="E934" s="122">
        <v>1.3617278360175928</v>
      </c>
      <c r="F934" s="98" t="s">
        <v>2955</v>
      </c>
      <c r="G934" s="98" t="b">
        <v>0</v>
      </c>
      <c r="H934" s="98" t="b">
        <v>0</v>
      </c>
      <c r="I934" s="98" t="b">
        <v>0</v>
      </c>
      <c r="J934" s="98" t="b">
        <v>0</v>
      </c>
      <c r="K934" s="98" t="b">
        <v>0</v>
      </c>
      <c r="L934" s="98" t="b">
        <v>0</v>
      </c>
    </row>
    <row r="935" spans="1:12" ht="15">
      <c r="A935" s="98" t="s">
        <v>3133</v>
      </c>
      <c r="B935" s="98" t="s">
        <v>3125</v>
      </c>
      <c r="C935" s="98">
        <v>11</v>
      </c>
      <c r="D935" s="122">
        <v>0</v>
      </c>
      <c r="E935" s="122">
        <v>1.3617278360175928</v>
      </c>
      <c r="F935" s="98" t="s">
        <v>2955</v>
      </c>
      <c r="G935" s="98" t="b">
        <v>0</v>
      </c>
      <c r="H935" s="98" t="b">
        <v>0</v>
      </c>
      <c r="I935" s="98" t="b">
        <v>0</v>
      </c>
      <c r="J935" s="98" t="b">
        <v>0</v>
      </c>
      <c r="K935" s="98" t="b">
        <v>0</v>
      </c>
      <c r="L935" s="98" t="b">
        <v>0</v>
      </c>
    </row>
    <row r="936" spans="1:12" ht="15">
      <c r="A936" s="98" t="s">
        <v>3125</v>
      </c>
      <c r="B936" s="98" t="s">
        <v>3569</v>
      </c>
      <c r="C936" s="98">
        <v>11</v>
      </c>
      <c r="D936" s="122">
        <v>0</v>
      </c>
      <c r="E936" s="122">
        <v>1.0606978403536116</v>
      </c>
      <c r="F936" s="98" t="s">
        <v>2955</v>
      </c>
      <c r="G936" s="98" t="b">
        <v>0</v>
      </c>
      <c r="H936" s="98" t="b">
        <v>0</v>
      </c>
      <c r="I936" s="98" t="b">
        <v>0</v>
      </c>
      <c r="J936" s="98" t="b">
        <v>0</v>
      </c>
      <c r="K936" s="98" t="b">
        <v>0</v>
      </c>
      <c r="L936" s="98" t="b">
        <v>0</v>
      </c>
    </row>
    <row r="937" spans="1:12" ht="15">
      <c r="A937" s="98" t="s">
        <v>3569</v>
      </c>
      <c r="B937" s="98" t="s">
        <v>3579</v>
      </c>
      <c r="C937" s="98">
        <v>11</v>
      </c>
      <c r="D937" s="122">
        <v>0</v>
      </c>
      <c r="E937" s="122">
        <v>1.3617278360175928</v>
      </c>
      <c r="F937" s="98" t="s">
        <v>2955</v>
      </c>
      <c r="G937" s="98" t="b">
        <v>0</v>
      </c>
      <c r="H937" s="98" t="b">
        <v>0</v>
      </c>
      <c r="I937" s="98" t="b">
        <v>0</v>
      </c>
      <c r="J937" s="98" t="b">
        <v>0</v>
      </c>
      <c r="K937" s="98" t="b">
        <v>0</v>
      </c>
      <c r="L937" s="98" t="b">
        <v>0</v>
      </c>
    </row>
    <row r="938" spans="1:12" ht="15">
      <c r="A938" s="98" t="s">
        <v>3579</v>
      </c>
      <c r="B938" s="98" t="s">
        <v>3072</v>
      </c>
      <c r="C938" s="98">
        <v>11</v>
      </c>
      <c r="D938" s="122">
        <v>0</v>
      </c>
      <c r="E938" s="122">
        <v>1.3617278360175928</v>
      </c>
      <c r="F938" s="98" t="s">
        <v>2955</v>
      </c>
      <c r="G938" s="98" t="b">
        <v>0</v>
      </c>
      <c r="H938" s="98" t="b">
        <v>0</v>
      </c>
      <c r="I938" s="98" t="b">
        <v>0</v>
      </c>
      <c r="J938" s="98" t="b">
        <v>0</v>
      </c>
      <c r="K938" s="98" t="b">
        <v>0</v>
      </c>
      <c r="L938" s="98" t="b">
        <v>0</v>
      </c>
    </row>
    <row r="939" spans="1:12" ht="15">
      <c r="A939" s="98" t="s">
        <v>3072</v>
      </c>
      <c r="B939" s="98" t="s">
        <v>3576</v>
      </c>
      <c r="C939" s="98">
        <v>11</v>
      </c>
      <c r="D939" s="122">
        <v>0</v>
      </c>
      <c r="E939" s="122">
        <v>1.3617278360175928</v>
      </c>
      <c r="F939" s="98" t="s">
        <v>2955</v>
      </c>
      <c r="G939" s="98" t="b">
        <v>0</v>
      </c>
      <c r="H939" s="98" t="b">
        <v>0</v>
      </c>
      <c r="I939" s="98" t="b">
        <v>0</v>
      </c>
      <c r="J939" s="98" t="b">
        <v>0</v>
      </c>
      <c r="K939" s="98" t="b">
        <v>0</v>
      </c>
      <c r="L939" s="98" t="b">
        <v>0</v>
      </c>
    </row>
    <row r="940" spans="1:12" ht="15">
      <c r="A940" s="98" t="s">
        <v>3576</v>
      </c>
      <c r="B940" s="98" t="s">
        <v>3580</v>
      </c>
      <c r="C940" s="98">
        <v>11</v>
      </c>
      <c r="D940" s="122">
        <v>0</v>
      </c>
      <c r="E940" s="122">
        <v>1.3617278360175928</v>
      </c>
      <c r="F940" s="98" t="s">
        <v>2955</v>
      </c>
      <c r="G940" s="98" t="b">
        <v>0</v>
      </c>
      <c r="H940" s="98" t="b">
        <v>0</v>
      </c>
      <c r="I940" s="98" t="b">
        <v>0</v>
      </c>
      <c r="J940" s="98" t="b">
        <v>0</v>
      </c>
      <c r="K940" s="98" t="b">
        <v>0</v>
      </c>
      <c r="L940" s="98" t="b">
        <v>0</v>
      </c>
    </row>
    <row r="941" spans="1:12" ht="15">
      <c r="A941" s="98" t="s">
        <v>3580</v>
      </c>
      <c r="B941" s="98" t="s">
        <v>3581</v>
      </c>
      <c r="C941" s="98">
        <v>11</v>
      </c>
      <c r="D941" s="122">
        <v>0</v>
      </c>
      <c r="E941" s="122">
        <v>1.3617278360175928</v>
      </c>
      <c r="F941" s="98" t="s">
        <v>2955</v>
      </c>
      <c r="G941" s="98" t="b">
        <v>0</v>
      </c>
      <c r="H941" s="98" t="b">
        <v>0</v>
      </c>
      <c r="I941" s="98" t="b">
        <v>0</v>
      </c>
      <c r="J941" s="98" t="b">
        <v>0</v>
      </c>
      <c r="K941" s="98" t="b">
        <v>0</v>
      </c>
      <c r="L941" s="98" t="b">
        <v>0</v>
      </c>
    </row>
    <row r="942" spans="1:12" ht="15">
      <c r="A942" s="98" t="s">
        <v>3581</v>
      </c>
      <c r="B942" s="98" t="s">
        <v>3069</v>
      </c>
      <c r="C942" s="98">
        <v>11</v>
      </c>
      <c r="D942" s="122">
        <v>0</v>
      </c>
      <c r="E942" s="122">
        <v>1.3617278360175928</v>
      </c>
      <c r="F942" s="98" t="s">
        <v>2955</v>
      </c>
      <c r="G942" s="98" t="b">
        <v>0</v>
      </c>
      <c r="H942" s="98" t="b">
        <v>0</v>
      </c>
      <c r="I942" s="98" t="b">
        <v>0</v>
      </c>
      <c r="J942" s="98" t="b">
        <v>0</v>
      </c>
      <c r="K942" s="98" t="b">
        <v>0</v>
      </c>
      <c r="L942" s="98" t="b">
        <v>0</v>
      </c>
    </row>
    <row r="943" spans="1:12" ht="15">
      <c r="A943" s="98" t="s">
        <v>3069</v>
      </c>
      <c r="B943" s="98" t="s">
        <v>3582</v>
      </c>
      <c r="C943" s="98">
        <v>11</v>
      </c>
      <c r="D943" s="122">
        <v>0</v>
      </c>
      <c r="E943" s="122">
        <v>1.3617278360175928</v>
      </c>
      <c r="F943" s="98" t="s">
        <v>2955</v>
      </c>
      <c r="G943" s="98" t="b">
        <v>0</v>
      </c>
      <c r="H943" s="98" t="b">
        <v>0</v>
      </c>
      <c r="I943" s="98" t="b">
        <v>0</v>
      </c>
      <c r="J943" s="98" t="b">
        <v>0</v>
      </c>
      <c r="K943" s="98" t="b">
        <v>0</v>
      </c>
      <c r="L943" s="98" t="b">
        <v>0</v>
      </c>
    </row>
    <row r="944" spans="1:12" ht="15">
      <c r="A944" s="98" t="s">
        <v>3582</v>
      </c>
      <c r="B944" s="98" t="s">
        <v>3583</v>
      </c>
      <c r="C944" s="98">
        <v>11</v>
      </c>
      <c r="D944" s="122">
        <v>0</v>
      </c>
      <c r="E944" s="122">
        <v>1.3617278360175928</v>
      </c>
      <c r="F944" s="98" t="s">
        <v>2955</v>
      </c>
      <c r="G944" s="98" t="b">
        <v>0</v>
      </c>
      <c r="H944" s="98" t="b">
        <v>0</v>
      </c>
      <c r="I944" s="98" t="b">
        <v>0</v>
      </c>
      <c r="J944" s="98" t="b">
        <v>0</v>
      </c>
      <c r="K944" s="98" t="b">
        <v>0</v>
      </c>
      <c r="L944" s="98" t="b">
        <v>0</v>
      </c>
    </row>
    <row r="945" spans="1:12" ht="15">
      <c r="A945" s="98" t="s">
        <v>3583</v>
      </c>
      <c r="B945" s="98" t="s">
        <v>3584</v>
      </c>
      <c r="C945" s="98">
        <v>11</v>
      </c>
      <c r="D945" s="122">
        <v>0</v>
      </c>
      <c r="E945" s="122">
        <v>1.3617278360175928</v>
      </c>
      <c r="F945" s="98" t="s">
        <v>2955</v>
      </c>
      <c r="G945" s="98" t="b">
        <v>0</v>
      </c>
      <c r="H945" s="98" t="b">
        <v>0</v>
      </c>
      <c r="I945" s="98" t="b">
        <v>0</v>
      </c>
      <c r="J945" s="98" t="b">
        <v>0</v>
      </c>
      <c r="K945" s="98" t="b">
        <v>0</v>
      </c>
      <c r="L945" s="98" t="b">
        <v>0</v>
      </c>
    </row>
    <row r="946" spans="1:12" ht="15">
      <c r="A946" s="98" t="s">
        <v>3584</v>
      </c>
      <c r="B946" s="98" t="s">
        <v>3585</v>
      </c>
      <c r="C946" s="98">
        <v>11</v>
      </c>
      <c r="D946" s="122">
        <v>0</v>
      </c>
      <c r="E946" s="122">
        <v>1.3617278360175928</v>
      </c>
      <c r="F946" s="98" t="s">
        <v>2955</v>
      </c>
      <c r="G946" s="98" t="b">
        <v>0</v>
      </c>
      <c r="H946" s="98" t="b">
        <v>0</v>
      </c>
      <c r="I946" s="98" t="b">
        <v>0</v>
      </c>
      <c r="J946" s="98" t="b">
        <v>0</v>
      </c>
      <c r="K946" s="98" t="b">
        <v>0</v>
      </c>
      <c r="L946" s="98" t="b">
        <v>0</v>
      </c>
    </row>
    <row r="947" spans="1:12" ht="15">
      <c r="A947" s="98" t="s">
        <v>3585</v>
      </c>
      <c r="B947" s="98" t="s">
        <v>3038</v>
      </c>
      <c r="C947" s="98">
        <v>11</v>
      </c>
      <c r="D947" s="122">
        <v>0</v>
      </c>
      <c r="E947" s="122">
        <v>1.3617278360175928</v>
      </c>
      <c r="F947" s="98" t="s">
        <v>2955</v>
      </c>
      <c r="G947" s="98" t="b">
        <v>0</v>
      </c>
      <c r="H947" s="98" t="b">
        <v>0</v>
      </c>
      <c r="I947" s="98" t="b">
        <v>0</v>
      </c>
      <c r="J947" s="98" t="b">
        <v>0</v>
      </c>
      <c r="K947" s="98" t="b">
        <v>0</v>
      </c>
      <c r="L947" s="98" t="b">
        <v>0</v>
      </c>
    </row>
    <row r="948" spans="1:12" ht="15">
      <c r="A948" s="98" t="s">
        <v>3038</v>
      </c>
      <c r="B948" s="98" t="s">
        <v>3586</v>
      </c>
      <c r="C948" s="98">
        <v>11</v>
      </c>
      <c r="D948" s="122">
        <v>0</v>
      </c>
      <c r="E948" s="122">
        <v>1.3617278360175928</v>
      </c>
      <c r="F948" s="98" t="s">
        <v>2955</v>
      </c>
      <c r="G948" s="98" t="b">
        <v>0</v>
      </c>
      <c r="H948" s="98" t="b">
        <v>0</v>
      </c>
      <c r="I948" s="98" t="b">
        <v>0</v>
      </c>
      <c r="J948" s="98" t="b">
        <v>0</v>
      </c>
      <c r="K948" s="98" t="b">
        <v>0</v>
      </c>
      <c r="L948" s="98" t="b">
        <v>0</v>
      </c>
    </row>
    <row r="949" spans="1:12" ht="15">
      <c r="A949" s="98" t="s">
        <v>3115</v>
      </c>
      <c r="B949" s="98" t="s">
        <v>3673</v>
      </c>
      <c r="C949" s="98">
        <v>2</v>
      </c>
      <c r="D949" s="122">
        <v>0</v>
      </c>
      <c r="E949" s="122">
        <v>1.550228353055094</v>
      </c>
      <c r="F949" s="98" t="s">
        <v>2957</v>
      </c>
      <c r="G949" s="98" t="b">
        <v>0</v>
      </c>
      <c r="H949" s="98" t="b">
        <v>0</v>
      </c>
      <c r="I949" s="98" t="b">
        <v>0</v>
      </c>
      <c r="J949" s="98" t="b">
        <v>0</v>
      </c>
      <c r="K949" s="98" t="b">
        <v>0</v>
      </c>
      <c r="L949" s="98" t="b">
        <v>0</v>
      </c>
    </row>
    <row r="950" spans="1:12" ht="15">
      <c r="A950" s="98" t="s">
        <v>3673</v>
      </c>
      <c r="B950" s="98" t="s">
        <v>3882</v>
      </c>
      <c r="C950" s="98">
        <v>2</v>
      </c>
      <c r="D950" s="122">
        <v>0</v>
      </c>
      <c r="E950" s="122">
        <v>1.550228353055094</v>
      </c>
      <c r="F950" s="98" t="s">
        <v>2957</v>
      </c>
      <c r="G950" s="98" t="b">
        <v>0</v>
      </c>
      <c r="H950" s="98" t="b">
        <v>0</v>
      </c>
      <c r="I950" s="98" t="b">
        <v>0</v>
      </c>
      <c r="J950" s="98" t="b">
        <v>0</v>
      </c>
      <c r="K950" s="98" t="b">
        <v>0</v>
      </c>
      <c r="L950" s="98" t="b">
        <v>0</v>
      </c>
    </row>
    <row r="951" spans="1:12" ht="15">
      <c r="A951" s="98" t="s">
        <v>3883</v>
      </c>
      <c r="B951" s="98" t="s">
        <v>3551</v>
      </c>
      <c r="C951" s="98">
        <v>2</v>
      </c>
      <c r="D951" s="122">
        <v>0</v>
      </c>
      <c r="E951" s="122">
        <v>1.550228353055094</v>
      </c>
      <c r="F951" s="98" t="s">
        <v>2957</v>
      </c>
      <c r="G951" s="98" t="b">
        <v>0</v>
      </c>
      <c r="H951" s="98" t="b">
        <v>0</v>
      </c>
      <c r="I951" s="98" t="b">
        <v>0</v>
      </c>
      <c r="J951" s="98" t="b">
        <v>0</v>
      </c>
      <c r="K951" s="98" t="b">
        <v>0</v>
      </c>
      <c r="L951" s="98" t="b">
        <v>0</v>
      </c>
    </row>
    <row r="952" spans="1:12" ht="15">
      <c r="A952" s="98" t="s">
        <v>3578</v>
      </c>
      <c r="B952" s="98" t="s">
        <v>3627</v>
      </c>
      <c r="C952" s="98">
        <v>2</v>
      </c>
      <c r="D952" s="122">
        <v>0</v>
      </c>
      <c r="E952" s="122">
        <v>1.249198357391113</v>
      </c>
      <c r="F952" s="98" t="s">
        <v>2957</v>
      </c>
      <c r="G952" s="98" t="b">
        <v>0</v>
      </c>
      <c r="H952" s="98" t="b">
        <v>0</v>
      </c>
      <c r="I952" s="98" t="b">
        <v>0</v>
      </c>
      <c r="J952" s="98" t="b">
        <v>0</v>
      </c>
      <c r="K952" s="98" t="b">
        <v>0</v>
      </c>
      <c r="L952" s="98" t="b">
        <v>0</v>
      </c>
    </row>
    <row r="953" spans="1:12" ht="15">
      <c r="A953" s="98" t="s">
        <v>3786</v>
      </c>
      <c r="B953" s="98" t="s">
        <v>3787</v>
      </c>
      <c r="C953" s="98">
        <v>3</v>
      </c>
      <c r="D953" s="122">
        <v>0.005079555549683113</v>
      </c>
      <c r="E953" s="122">
        <v>1.5272001190629803</v>
      </c>
      <c r="F953" s="98" t="s">
        <v>2959</v>
      </c>
      <c r="G953" s="98" t="b">
        <v>0</v>
      </c>
      <c r="H953" s="98" t="b">
        <v>0</v>
      </c>
      <c r="I953" s="98" t="b">
        <v>0</v>
      </c>
      <c r="J953" s="98" t="b">
        <v>0</v>
      </c>
      <c r="K953" s="98" t="b">
        <v>0</v>
      </c>
      <c r="L953" s="98" t="b">
        <v>0</v>
      </c>
    </row>
    <row r="954" spans="1:12" ht="15">
      <c r="A954" s="98" t="s">
        <v>409</v>
      </c>
      <c r="B954" s="98" t="s">
        <v>408</v>
      </c>
      <c r="C954" s="98">
        <v>2</v>
      </c>
      <c r="D954" s="122">
        <v>0.0033863703664554086</v>
      </c>
      <c r="E954" s="122">
        <v>1.7032913781186614</v>
      </c>
      <c r="F954" s="98" t="s">
        <v>2959</v>
      </c>
      <c r="G954" s="98" t="b">
        <v>0</v>
      </c>
      <c r="H954" s="98" t="b">
        <v>0</v>
      </c>
      <c r="I954" s="98" t="b">
        <v>0</v>
      </c>
      <c r="J954" s="98" t="b">
        <v>0</v>
      </c>
      <c r="K954" s="98" t="b">
        <v>0</v>
      </c>
      <c r="L954" s="98" t="b">
        <v>0</v>
      </c>
    </row>
    <row r="955" spans="1:12" ht="15">
      <c r="A955" s="98" t="s">
        <v>408</v>
      </c>
      <c r="B955" s="98" t="s">
        <v>3892</v>
      </c>
      <c r="C955" s="98">
        <v>2</v>
      </c>
      <c r="D955" s="122">
        <v>0.0033863703664554086</v>
      </c>
      <c r="E955" s="122">
        <v>1.7032913781186614</v>
      </c>
      <c r="F955" s="98" t="s">
        <v>2959</v>
      </c>
      <c r="G955" s="98" t="b">
        <v>0</v>
      </c>
      <c r="H955" s="98" t="b">
        <v>0</v>
      </c>
      <c r="I955" s="98" t="b">
        <v>0</v>
      </c>
      <c r="J955" s="98" t="b">
        <v>0</v>
      </c>
      <c r="K955" s="98" t="b">
        <v>0</v>
      </c>
      <c r="L955" s="98" t="b">
        <v>0</v>
      </c>
    </row>
    <row r="956" spans="1:12" ht="15">
      <c r="A956" s="98" t="s">
        <v>3609</v>
      </c>
      <c r="B956" s="98" t="s">
        <v>3551</v>
      </c>
      <c r="C956" s="98">
        <v>2</v>
      </c>
      <c r="D956" s="122">
        <v>0.009175408744608893</v>
      </c>
      <c r="E956" s="122">
        <v>1.52720011906298</v>
      </c>
      <c r="F956" s="98" t="s">
        <v>2959</v>
      </c>
      <c r="G956" s="98" t="b">
        <v>0</v>
      </c>
      <c r="H956" s="98" t="b">
        <v>0</v>
      </c>
      <c r="I956" s="98" t="b">
        <v>0</v>
      </c>
      <c r="J956" s="98" t="b">
        <v>0</v>
      </c>
      <c r="K956" s="98" t="b">
        <v>0</v>
      </c>
      <c r="L956" s="98" t="b">
        <v>0</v>
      </c>
    </row>
    <row r="957" spans="1:12" ht="15">
      <c r="A957" s="98" t="s">
        <v>3894</v>
      </c>
      <c r="B957" s="98" t="s">
        <v>3116</v>
      </c>
      <c r="C957" s="98">
        <v>2</v>
      </c>
      <c r="D957" s="122">
        <v>0.0033863703664554086</v>
      </c>
      <c r="E957" s="122">
        <v>1.4022613824546801</v>
      </c>
      <c r="F957" s="98" t="s">
        <v>2959</v>
      </c>
      <c r="G957" s="98" t="b">
        <v>0</v>
      </c>
      <c r="H957" s="98" t="b">
        <v>0</v>
      </c>
      <c r="I957" s="98" t="b">
        <v>0</v>
      </c>
      <c r="J957" s="98" t="b">
        <v>0</v>
      </c>
      <c r="K957" s="98" t="b">
        <v>0</v>
      </c>
      <c r="L957" s="98" t="b">
        <v>0</v>
      </c>
    </row>
    <row r="958" spans="1:12" ht="15">
      <c r="A958" s="98" t="s">
        <v>3785</v>
      </c>
      <c r="B958" s="98" t="s">
        <v>3895</v>
      </c>
      <c r="C958" s="98">
        <v>2</v>
      </c>
      <c r="D958" s="122">
        <v>0.0033863703664554086</v>
      </c>
      <c r="E958" s="122">
        <v>1.52720011906298</v>
      </c>
      <c r="F958" s="98" t="s">
        <v>2959</v>
      </c>
      <c r="G958" s="98" t="b">
        <v>0</v>
      </c>
      <c r="H958" s="98" t="b">
        <v>0</v>
      </c>
      <c r="I958" s="98" t="b">
        <v>0</v>
      </c>
      <c r="J958" s="98" t="b">
        <v>0</v>
      </c>
      <c r="K958" s="98" t="b">
        <v>0</v>
      </c>
      <c r="L958" s="98" t="b">
        <v>0</v>
      </c>
    </row>
    <row r="959" spans="1:12" ht="15">
      <c r="A959" s="98" t="s">
        <v>422</v>
      </c>
      <c r="B959" s="98" t="s">
        <v>421</v>
      </c>
      <c r="C959" s="98">
        <v>2</v>
      </c>
      <c r="D959" s="122">
        <v>0</v>
      </c>
      <c r="E959" s="122">
        <v>1.462397997898956</v>
      </c>
      <c r="F959" s="98" t="s">
        <v>2960</v>
      </c>
      <c r="G959" s="98" t="b">
        <v>0</v>
      </c>
      <c r="H959" s="98" t="b">
        <v>0</v>
      </c>
      <c r="I959" s="98" t="b">
        <v>0</v>
      </c>
      <c r="J959" s="98" t="b">
        <v>0</v>
      </c>
      <c r="K959" s="98" t="b">
        <v>0</v>
      </c>
      <c r="L959" s="98" t="b">
        <v>0</v>
      </c>
    </row>
    <row r="960" spans="1:12" ht="15">
      <c r="A960" s="98" t="s">
        <v>3115</v>
      </c>
      <c r="B960" s="98" t="s">
        <v>3673</v>
      </c>
      <c r="C960" s="98">
        <v>2</v>
      </c>
      <c r="D960" s="122">
        <v>0</v>
      </c>
      <c r="E960" s="122">
        <v>1.2863067388432747</v>
      </c>
      <c r="F960" s="98" t="s">
        <v>2960</v>
      </c>
      <c r="G960" s="98" t="b">
        <v>0</v>
      </c>
      <c r="H960" s="98" t="b">
        <v>0</v>
      </c>
      <c r="I960" s="98" t="b">
        <v>0</v>
      </c>
      <c r="J960" s="98" t="b">
        <v>0</v>
      </c>
      <c r="K960" s="98" t="b">
        <v>0</v>
      </c>
      <c r="L960" s="98" t="b">
        <v>0</v>
      </c>
    </row>
    <row r="961" spans="1:12" ht="15">
      <c r="A961" s="98" t="s">
        <v>3112</v>
      </c>
      <c r="B961" s="98" t="s">
        <v>3064</v>
      </c>
      <c r="C961" s="98">
        <v>2</v>
      </c>
      <c r="D961" s="122">
        <v>0</v>
      </c>
      <c r="E961" s="122">
        <v>1.0142404391146103</v>
      </c>
      <c r="F961" s="98" t="s">
        <v>2961</v>
      </c>
      <c r="G961" s="98" t="b">
        <v>0</v>
      </c>
      <c r="H961" s="98" t="b">
        <v>0</v>
      </c>
      <c r="I961" s="98" t="b">
        <v>0</v>
      </c>
      <c r="J961" s="98" t="b">
        <v>0</v>
      </c>
      <c r="K961" s="98" t="b">
        <v>0</v>
      </c>
      <c r="L961" s="98" t="b">
        <v>0</v>
      </c>
    </row>
    <row r="962" spans="1:12" ht="15">
      <c r="A962" s="98" t="s">
        <v>3115</v>
      </c>
      <c r="B962" s="98" t="s">
        <v>3568</v>
      </c>
      <c r="C962" s="98">
        <v>5</v>
      </c>
      <c r="D962" s="122">
        <v>0.008750871966976197</v>
      </c>
      <c r="E962" s="122">
        <v>0.890855530574932</v>
      </c>
      <c r="F962" s="98" t="s">
        <v>2963</v>
      </c>
      <c r="G962" s="98" t="b">
        <v>0</v>
      </c>
      <c r="H962" s="98" t="b">
        <v>0</v>
      </c>
      <c r="I962" s="98" t="b">
        <v>0</v>
      </c>
      <c r="J962" s="98" t="b">
        <v>0</v>
      </c>
      <c r="K962" s="98" t="b">
        <v>0</v>
      </c>
      <c r="L962" s="98" t="b">
        <v>0</v>
      </c>
    </row>
    <row r="963" spans="1:12" ht="15">
      <c r="A963" s="98" t="s">
        <v>375</v>
      </c>
      <c r="B963" s="98" t="s">
        <v>374</v>
      </c>
      <c r="C963" s="98">
        <v>4</v>
      </c>
      <c r="D963" s="122">
        <v>0</v>
      </c>
      <c r="E963" s="122">
        <v>1.6232492903979006</v>
      </c>
      <c r="F963" s="98" t="s">
        <v>2963</v>
      </c>
      <c r="G963" s="98" t="b">
        <v>0</v>
      </c>
      <c r="H963" s="98" t="b">
        <v>0</v>
      </c>
      <c r="I963" s="98" t="b">
        <v>0</v>
      </c>
      <c r="J963" s="98" t="b">
        <v>0</v>
      </c>
      <c r="K963" s="98" t="b">
        <v>0</v>
      </c>
      <c r="L963" s="98" t="b">
        <v>0</v>
      </c>
    </row>
    <row r="964" spans="1:12" ht="15">
      <c r="A964" s="98" t="s">
        <v>236</v>
      </c>
      <c r="B964" s="98" t="s">
        <v>375</v>
      </c>
      <c r="C964" s="98">
        <v>3</v>
      </c>
      <c r="D964" s="122">
        <v>0.0021791640106098827</v>
      </c>
      <c r="E964" s="122">
        <v>1.6232492903979006</v>
      </c>
      <c r="F964" s="98" t="s">
        <v>2963</v>
      </c>
      <c r="G964" s="98" t="b">
        <v>0</v>
      </c>
      <c r="H964" s="98" t="b">
        <v>0</v>
      </c>
      <c r="I964" s="98" t="b">
        <v>0</v>
      </c>
      <c r="J964" s="98" t="b">
        <v>0</v>
      </c>
      <c r="K964" s="98" t="b">
        <v>0</v>
      </c>
      <c r="L964" s="98" t="b">
        <v>0</v>
      </c>
    </row>
    <row r="965" spans="1:12" ht="15">
      <c r="A965" s="98" t="s">
        <v>3038</v>
      </c>
      <c r="B965" s="98" t="s">
        <v>3115</v>
      </c>
      <c r="C965" s="98">
        <v>3</v>
      </c>
      <c r="D965" s="122">
        <v>0.0021791640106098827</v>
      </c>
      <c r="E965" s="122">
        <v>0.9242792860618817</v>
      </c>
      <c r="F965" s="98" t="s">
        <v>2963</v>
      </c>
      <c r="G965" s="98" t="b">
        <v>0</v>
      </c>
      <c r="H965" s="98" t="b">
        <v>0</v>
      </c>
      <c r="I965" s="98" t="b">
        <v>0</v>
      </c>
      <c r="J965" s="98" t="b">
        <v>0</v>
      </c>
      <c r="K965" s="98" t="b">
        <v>0</v>
      </c>
      <c r="L965" s="98" t="b">
        <v>0</v>
      </c>
    </row>
    <row r="966" spans="1:12" ht="15">
      <c r="A966" s="98" t="s">
        <v>3801</v>
      </c>
      <c r="B966" s="98" t="s">
        <v>3592</v>
      </c>
      <c r="C966" s="98">
        <v>3</v>
      </c>
      <c r="D966" s="122">
        <v>0.005250523180185719</v>
      </c>
      <c r="E966" s="122">
        <v>1.6232492903979006</v>
      </c>
      <c r="F966" s="98" t="s">
        <v>2963</v>
      </c>
      <c r="G966" s="98" t="b">
        <v>0</v>
      </c>
      <c r="H966" s="98" t="b">
        <v>0</v>
      </c>
      <c r="I966" s="98" t="b">
        <v>0</v>
      </c>
      <c r="J966" s="98" t="b">
        <v>0</v>
      </c>
      <c r="K966" s="98" t="b">
        <v>0</v>
      </c>
      <c r="L966" s="98" t="b">
        <v>0</v>
      </c>
    </row>
    <row r="967" spans="1:12" ht="15">
      <c r="A967" s="98" t="s">
        <v>3117</v>
      </c>
      <c r="B967" s="98" t="s">
        <v>3038</v>
      </c>
      <c r="C967" s="98">
        <v>2</v>
      </c>
      <c r="D967" s="122">
        <v>0.003500348786790479</v>
      </c>
      <c r="E967" s="122">
        <v>1.1283992687178064</v>
      </c>
      <c r="F967" s="98" t="s">
        <v>2963</v>
      </c>
      <c r="G967" s="98" t="b">
        <v>0</v>
      </c>
      <c r="H967" s="98" t="b">
        <v>0</v>
      </c>
      <c r="I967" s="98" t="b">
        <v>0</v>
      </c>
      <c r="J967" s="98" t="b">
        <v>0</v>
      </c>
      <c r="K967" s="98" t="b">
        <v>0</v>
      </c>
      <c r="L967" s="98" t="b">
        <v>0</v>
      </c>
    </row>
    <row r="968" spans="1:12" ht="15">
      <c r="A968" s="98" t="s">
        <v>3568</v>
      </c>
      <c r="B968" s="98" t="s">
        <v>3109</v>
      </c>
      <c r="C968" s="98">
        <v>2</v>
      </c>
      <c r="D968" s="122">
        <v>0.003500348786790479</v>
      </c>
      <c r="E968" s="122">
        <v>0.8731267636145004</v>
      </c>
      <c r="F968" s="98" t="s">
        <v>2963</v>
      </c>
      <c r="G968" s="98" t="b">
        <v>0</v>
      </c>
      <c r="H968" s="98" t="b">
        <v>0</v>
      </c>
      <c r="I968" s="98" t="b">
        <v>0</v>
      </c>
      <c r="J968" s="98" t="b">
        <v>0</v>
      </c>
      <c r="K968" s="98" t="b">
        <v>0</v>
      </c>
      <c r="L968" s="98" t="b">
        <v>0</v>
      </c>
    </row>
    <row r="969" spans="1:12" ht="15">
      <c r="A969" s="98" t="s">
        <v>3109</v>
      </c>
      <c r="B969" s="98" t="s">
        <v>3932</v>
      </c>
      <c r="C969" s="98">
        <v>2</v>
      </c>
      <c r="D969" s="122">
        <v>0.003500348786790479</v>
      </c>
      <c r="E969" s="122">
        <v>1.6232492903979006</v>
      </c>
      <c r="F969" s="98" t="s">
        <v>2963</v>
      </c>
      <c r="G969" s="98" t="b">
        <v>0</v>
      </c>
      <c r="H969" s="98" t="b">
        <v>0</v>
      </c>
      <c r="I969" s="98" t="b">
        <v>0</v>
      </c>
      <c r="J969" s="98" t="b">
        <v>0</v>
      </c>
      <c r="K969" s="98" t="b">
        <v>0</v>
      </c>
      <c r="L969" s="98" t="b">
        <v>0</v>
      </c>
    </row>
    <row r="970" spans="1:12" ht="15">
      <c r="A970" s="98" t="s">
        <v>3932</v>
      </c>
      <c r="B970" s="98" t="s">
        <v>3597</v>
      </c>
      <c r="C970" s="98">
        <v>2</v>
      </c>
      <c r="D970" s="122">
        <v>0.003500348786790479</v>
      </c>
      <c r="E970" s="122">
        <v>1.9242792860618818</v>
      </c>
      <c r="F970" s="98" t="s">
        <v>2963</v>
      </c>
      <c r="G970" s="98" t="b">
        <v>0</v>
      </c>
      <c r="H970" s="98" t="b">
        <v>0</v>
      </c>
      <c r="I970" s="98" t="b">
        <v>0</v>
      </c>
      <c r="J970" s="98" t="b">
        <v>0</v>
      </c>
      <c r="K970" s="98" t="b">
        <v>0</v>
      </c>
      <c r="L970" s="98" t="b">
        <v>0</v>
      </c>
    </row>
    <row r="971" spans="1:12" ht="15">
      <c r="A971" s="98" t="s">
        <v>3597</v>
      </c>
      <c r="B971" s="98" t="s">
        <v>3933</v>
      </c>
      <c r="C971" s="98">
        <v>2</v>
      </c>
      <c r="D971" s="122">
        <v>0.003500348786790479</v>
      </c>
      <c r="E971" s="122">
        <v>1.9242792860618818</v>
      </c>
      <c r="F971" s="98" t="s">
        <v>2963</v>
      </c>
      <c r="G971" s="98" t="b">
        <v>0</v>
      </c>
      <c r="H971" s="98" t="b">
        <v>0</v>
      </c>
      <c r="I971" s="98" t="b">
        <v>0</v>
      </c>
      <c r="J971" s="98" t="b">
        <v>0</v>
      </c>
      <c r="K971" s="98" t="b">
        <v>0</v>
      </c>
      <c r="L971" s="98" t="b">
        <v>0</v>
      </c>
    </row>
    <row r="972" spans="1:12" ht="15">
      <c r="A972" s="98" t="s">
        <v>3933</v>
      </c>
      <c r="B972" s="98" t="s">
        <v>3115</v>
      </c>
      <c r="C972" s="98">
        <v>2</v>
      </c>
      <c r="D972" s="122">
        <v>0.003500348786790479</v>
      </c>
      <c r="E972" s="122">
        <v>1.1461280356782382</v>
      </c>
      <c r="F972" s="98" t="s">
        <v>2963</v>
      </c>
      <c r="G972" s="98" t="b">
        <v>0</v>
      </c>
      <c r="H972" s="98" t="b">
        <v>0</v>
      </c>
      <c r="I972" s="98" t="b">
        <v>0</v>
      </c>
      <c r="J972" s="98" t="b">
        <v>0</v>
      </c>
      <c r="K972" s="98" t="b">
        <v>0</v>
      </c>
      <c r="L972" s="98" t="b">
        <v>0</v>
      </c>
    </row>
    <row r="973" spans="1:12" ht="15">
      <c r="A973" s="98" t="s">
        <v>3568</v>
      </c>
      <c r="B973" s="98" t="s">
        <v>3934</v>
      </c>
      <c r="C973" s="98">
        <v>2</v>
      </c>
      <c r="D973" s="122">
        <v>0.003500348786790479</v>
      </c>
      <c r="E973" s="122">
        <v>1.271066772286538</v>
      </c>
      <c r="F973" s="98" t="s">
        <v>2963</v>
      </c>
      <c r="G973" s="98" t="b">
        <v>0</v>
      </c>
      <c r="H973" s="98" t="b">
        <v>0</v>
      </c>
      <c r="I973" s="98" t="b">
        <v>0</v>
      </c>
      <c r="J973" s="98" t="b">
        <v>0</v>
      </c>
      <c r="K973" s="98" t="b">
        <v>0</v>
      </c>
      <c r="L973" s="98" t="b">
        <v>0</v>
      </c>
    </row>
    <row r="974" spans="1:12" ht="15">
      <c r="A974" s="98" t="s">
        <v>3691</v>
      </c>
      <c r="B974" s="98" t="s">
        <v>3692</v>
      </c>
      <c r="C974" s="98">
        <v>2</v>
      </c>
      <c r="D974" s="122">
        <v>0.003500348786790479</v>
      </c>
      <c r="E974" s="122">
        <v>1.3222192947339193</v>
      </c>
      <c r="F974" s="98" t="s">
        <v>2963</v>
      </c>
      <c r="G974" s="98" t="b">
        <v>0</v>
      </c>
      <c r="H974" s="98" t="b">
        <v>0</v>
      </c>
      <c r="I974" s="98" t="b">
        <v>0</v>
      </c>
      <c r="J974" s="98" t="b">
        <v>0</v>
      </c>
      <c r="K974" s="98" t="b">
        <v>0</v>
      </c>
      <c r="L974" s="98" t="b">
        <v>0</v>
      </c>
    </row>
    <row r="975" spans="1:12" ht="15">
      <c r="A975" s="98" t="s">
        <v>3109</v>
      </c>
      <c r="B975" s="98" t="s">
        <v>3937</v>
      </c>
      <c r="C975" s="98">
        <v>2</v>
      </c>
      <c r="D975" s="122">
        <v>0.007000697573580958</v>
      </c>
      <c r="E975" s="122">
        <v>1.6232492903979006</v>
      </c>
      <c r="F975" s="98" t="s">
        <v>2963</v>
      </c>
      <c r="G975" s="98" t="b">
        <v>0</v>
      </c>
      <c r="H975" s="98" t="b">
        <v>0</v>
      </c>
      <c r="I975" s="98" t="b">
        <v>0</v>
      </c>
      <c r="J975" s="98" t="b">
        <v>0</v>
      </c>
      <c r="K975" s="98" t="b">
        <v>0</v>
      </c>
      <c r="L975" s="98" t="b">
        <v>0</v>
      </c>
    </row>
    <row r="976" spans="1:12" ht="15">
      <c r="A976" s="98" t="s">
        <v>3115</v>
      </c>
      <c r="B976" s="98" t="s">
        <v>3064</v>
      </c>
      <c r="C976" s="98">
        <v>2</v>
      </c>
      <c r="D976" s="122">
        <v>0.003500348786790479</v>
      </c>
      <c r="E976" s="122">
        <v>0.6020599913279624</v>
      </c>
      <c r="F976" s="98" t="s">
        <v>2963</v>
      </c>
      <c r="G976" s="98" t="b">
        <v>0</v>
      </c>
      <c r="H976" s="98" t="b">
        <v>0</v>
      </c>
      <c r="I976" s="98" t="b">
        <v>0</v>
      </c>
      <c r="J976" s="98" t="b">
        <v>0</v>
      </c>
      <c r="K976" s="98" t="b">
        <v>0</v>
      </c>
      <c r="L976" s="98" t="b">
        <v>0</v>
      </c>
    </row>
    <row r="977" spans="1:12" ht="15">
      <c r="A977" s="98" t="s">
        <v>3064</v>
      </c>
      <c r="B977" s="98" t="s">
        <v>3115</v>
      </c>
      <c r="C977" s="98">
        <v>2</v>
      </c>
      <c r="D977" s="122">
        <v>0.003500348786790479</v>
      </c>
      <c r="E977" s="122">
        <v>0.6020599913279624</v>
      </c>
      <c r="F977" s="98" t="s">
        <v>2963</v>
      </c>
      <c r="G977" s="98" t="b">
        <v>0</v>
      </c>
      <c r="H977" s="98" t="b">
        <v>0</v>
      </c>
      <c r="I977" s="98" t="b">
        <v>0</v>
      </c>
      <c r="J977" s="98" t="b">
        <v>0</v>
      </c>
      <c r="K977" s="98" t="b">
        <v>0</v>
      </c>
      <c r="L977" s="98" t="b">
        <v>0</v>
      </c>
    </row>
    <row r="978" spans="1:12" ht="15">
      <c r="A978" s="98" t="s">
        <v>3763</v>
      </c>
      <c r="B978" s="98" t="s">
        <v>3764</v>
      </c>
      <c r="C978" s="98">
        <v>3</v>
      </c>
      <c r="D978" s="122">
        <v>0</v>
      </c>
      <c r="E978" s="122">
        <v>1.3617278360175928</v>
      </c>
      <c r="F978" s="98" t="s">
        <v>2964</v>
      </c>
      <c r="G978" s="98" t="b">
        <v>0</v>
      </c>
      <c r="H978" s="98" t="b">
        <v>0</v>
      </c>
      <c r="I978" s="98" t="b">
        <v>0</v>
      </c>
      <c r="J978" s="98" t="b">
        <v>0</v>
      </c>
      <c r="K978" s="98" t="b">
        <v>0</v>
      </c>
      <c r="L978" s="98" t="b">
        <v>0</v>
      </c>
    </row>
    <row r="979" spans="1:12" ht="15">
      <c r="A979" s="98" t="s">
        <v>3764</v>
      </c>
      <c r="B979" s="98" t="s">
        <v>3765</v>
      </c>
      <c r="C979" s="98">
        <v>3</v>
      </c>
      <c r="D979" s="122">
        <v>0</v>
      </c>
      <c r="E979" s="122">
        <v>1.3617278360175928</v>
      </c>
      <c r="F979" s="98" t="s">
        <v>2964</v>
      </c>
      <c r="G979" s="98" t="b">
        <v>0</v>
      </c>
      <c r="H979" s="98" t="b">
        <v>0</v>
      </c>
      <c r="I979" s="98" t="b">
        <v>0</v>
      </c>
      <c r="J979" s="98" t="b">
        <v>0</v>
      </c>
      <c r="K979" s="98" t="b">
        <v>0</v>
      </c>
      <c r="L979" s="98" t="b">
        <v>0</v>
      </c>
    </row>
    <row r="980" spans="1:12" ht="15">
      <c r="A980" s="98" t="s">
        <v>3765</v>
      </c>
      <c r="B980" s="98" t="s">
        <v>3766</v>
      </c>
      <c r="C980" s="98">
        <v>3</v>
      </c>
      <c r="D980" s="122">
        <v>0</v>
      </c>
      <c r="E980" s="122">
        <v>1.3617278360175928</v>
      </c>
      <c r="F980" s="98" t="s">
        <v>2964</v>
      </c>
      <c r="G980" s="98" t="b">
        <v>0</v>
      </c>
      <c r="H980" s="98" t="b">
        <v>0</v>
      </c>
      <c r="I980" s="98" t="b">
        <v>0</v>
      </c>
      <c r="J980" s="98" t="b">
        <v>0</v>
      </c>
      <c r="K980" s="98" t="b">
        <v>0</v>
      </c>
      <c r="L980" s="98" t="b">
        <v>0</v>
      </c>
    </row>
    <row r="981" spans="1:12" ht="15">
      <c r="A981" s="98" t="s">
        <v>3766</v>
      </c>
      <c r="B981" s="98" t="s">
        <v>3767</v>
      </c>
      <c r="C981" s="98">
        <v>3</v>
      </c>
      <c r="D981" s="122">
        <v>0</v>
      </c>
      <c r="E981" s="122">
        <v>1.3617278360175928</v>
      </c>
      <c r="F981" s="98" t="s">
        <v>2964</v>
      </c>
      <c r="G981" s="98" t="b">
        <v>0</v>
      </c>
      <c r="H981" s="98" t="b">
        <v>0</v>
      </c>
      <c r="I981" s="98" t="b">
        <v>0</v>
      </c>
      <c r="J981" s="98" t="b">
        <v>0</v>
      </c>
      <c r="K981" s="98" t="b">
        <v>0</v>
      </c>
      <c r="L981" s="98" t="b">
        <v>0</v>
      </c>
    </row>
    <row r="982" spans="1:12" ht="15">
      <c r="A982" s="98" t="s">
        <v>3767</v>
      </c>
      <c r="B982" s="98" t="s">
        <v>3768</v>
      </c>
      <c r="C982" s="98">
        <v>3</v>
      </c>
      <c r="D982" s="122">
        <v>0</v>
      </c>
      <c r="E982" s="122">
        <v>1.3617278360175928</v>
      </c>
      <c r="F982" s="98" t="s">
        <v>2964</v>
      </c>
      <c r="G982" s="98" t="b">
        <v>0</v>
      </c>
      <c r="H982" s="98" t="b">
        <v>0</v>
      </c>
      <c r="I982" s="98" t="b">
        <v>0</v>
      </c>
      <c r="J982" s="98" t="b">
        <v>0</v>
      </c>
      <c r="K982" s="98" t="b">
        <v>0</v>
      </c>
      <c r="L982" s="98" t="b">
        <v>0</v>
      </c>
    </row>
    <row r="983" spans="1:12" ht="15">
      <c r="A983" s="98" t="s">
        <v>3768</v>
      </c>
      <c r="B983" s="98" t="s">
        <v>3769</v>
      </c>
      <c r="C983" s="98">
        <v>3</v>
      </c>
      <c r="D983" s="122">
        <v>0</v>
      </c>
      <c r="E983" s="122">
        <v>1.3617278360175928</v>
      </c>
      <c r="F983" s="98" t="s">
        <v>2964</v>
      </c>
      <c r="G983" s="98" t="b">
        <v>0</v>
      </c>
      <c r="H983" s="98" t="b">
        <v>0</v>
      </c>
      <c r="I983" s="98" t="b">
        <v>0</v>
      </c>
      <c r="J983" s="98" t="b">
        <v>0</v>
      </c>
      <c r="K983" s="98" t="b">
        <v>0</v>
      </c>
      <c r="L983" s="98" t="b">
        <v>0</v>
      </c>
    </row>
    <row r="984" spans="1:12" ht="15">
      <c r="A984" s="98" t="s">
        <v>3769</v>
      </c>
      <c r="B984" s="98" t="s">
        <v>3770</v>
      </c>
      <c r="C984" s="98">
        <v>3</v>
      </c>
      <c r="D984" s="122">
        <v>0</v>
      </c>
      <c r="E984" s="122">
        <v>1.3617278360175928</v>
      </c>
      <c r="F984" s="98" t="s">
        <v>2964</v>
      </c>
      <c r="G984" s="98" t="b">
        <v>0</v>
      </c>
      <c r="H984" s="98" t="b">
        <v>0</v>
      </c>
      <c r="I984" s="98" t="b">
        <v>0</v>
      </c>
      <c r="J984" s="98" t="b">
        <v>0</v>
      </c>
      <c r="K984" s="98" t="b">
        <v>0</v>
      </c>
      <c r="L984" s="98" t="b">
        <v>0</v>
      </c>
    </row>
    <row r="985" spans="1:12" ht="15">
      <c r="A985" s="98" t="s">
        <v>3770</v>
      </c>
      <c r="B985" s="98" t="s">
        <v>3771</v>
      </c>
      <c r="C985" s="98">
        <v>3</v>
      </c>
      <c r="D985" s="122">
        <v>0</v>
      </c>
      <c r="E985" s="122">
        <v>1.3617278360175928</v>
      </c>
      <c r="F985" s="98" t="s">
        <v>2964</v>
      </c>
      <c r="G985" s="98" t="b">
        <v>0</v>
      </c>
      <c r="H985" s="98" t="b">
        <v>0</v>
      </c>
      <c r="I985" s="98" t="b">
        <v>0</v>
      </c>
      <c r="J985" s="98" t="b">
        <v>0</v>
      </c>
      <c r="K985" s="98" t="b">
        <v>0</v>
      </c>
      <c r="L985" s="98" t="b">
        <v>0</v>
      </c>
    </row>
    <row r="986" spans="1:12" ht="15">
      <c r="A986" s="98" t="s">
        <v>3771</v>
      </c>
      <c r="B986" s="98" t="s">
        <v>3772</v>
      </c>
      <c r="C986" s="98">
        <v>3</v>
      </c>
      <c r="D986" s="122">
        <v>0</v>
      </c>
      <c r="E986" s="122">
        <v>1.3617278360175928</v>
      </c>
      <c r="F986" s="98" t="s">
        <v>2964</v>
      </c>
      <c r="G986" s="98" t="b">
        <v>0</v>
      </c>
      <c r="H986" s="98" t="b">
        <v>0</v>
      </c>
      <c r="I986" s="98" t="b">
        <v>0</v>
      </c>
      <c r="J986" s="98" t="b">
        <v>0</v>
      </c>
      <c r="K986" s="98" t="b">
        <v>0</v>
      </c>
      <c r="L986" s="98" t="b">
        <v>0</v>
      </c>
    </row>
    <row r="987" spans="1:12" ht="15">
      <c r="A987" s="98" t="s">
        <v>3772</v>
      </c>
      <c r="B987" s="98" t="s">
        <v>3773</v>
      </c>
      <c r="C987" s="98">
        <v>3</v>
      </c>
      <c r="D987" s="122">
        <v>0</v>
      </c>
      <c r="E987" s="122">
        <v>1.3617278360175928</v>
      </c>
      <c r="F987" s="98" t="s">
        <v>2964</v>
      </c>
      <c r="G987" s="98" t="b">
        <v>0</v>
      </c>
      <c r="H987" s="98" t="b">
        <v>0</v>
      </c>
      <c r="I987" s="98" t="b">
        <v>0</v>
      </c>
      <c r="J987" s="98" t="b">
        <v>0</v>
      </c>
      <c r="K987" s="98" t="b">
        <v>0</v>
      </c>
      <c r="L987" s="98" t="b">
        <v>0</v>
      </c>
    </row>
    <row r="988" spans="1:12" ht="15">
      <c r="A988" s="98" t="s">
        <v>3773</v>
      </c>
      <c r="B988" s="98" t="s">
        <v>3577</v>
      </c>
      <c r="C988" s="98">
        <v>3</v>
      </c>
      <c r="D988" s="122">
        <v>0</v>
      </c>
      <c r="E988" s="122">
        <v>1.3617278360175928</v>
      </c>
      <c r="F988" s="98" t="s">
        <v>2964</v>
      </c>
      <c r="G988" s="98" t="b">
        <v>0</v>
      </c>
      <c r="H988" s="98" t="b">
        <v>0</v>
      </c>
      <c r="I988" s="98" t="b">
        <v>0</v>
      </c>
      <c r="J988" s="98" t="b">
        <v>0</v>
      </c>
      <c r="K988" s="98" t="b">
        <v>0</v>
      </c>
      <c r="L988" s="98" t="b">
        <v>0</v>
      </c>
    </row>
    <row r="989" spans="1:12" ht="15">
      <c r="A989" s="98" t="s">
        <v>3577</v>
      </c>
      <c r="B989" s="98" t="s">
        <v>3774</v>
      </c>
      <c r="C989" s="98">
        <v>3</v>
      </c>
      <c r="D989" s="122">
        <v>0</v>
      </c>
      <c r="E989" s="122">
        <v>1.3617278360175928</v>
      </c>
      <c r="F989" s="98" t="s">
        <v>2964</v>
      </c>
      <c r="G989" s="98" t="b">
        <v>0</v>
      </c>
      <c r="H989" s="98" t="b">
        <v>0</v>
      </c>
      <c r="I989" s="98" t="b">
        <v>0</v>
      </c>
      <c r="J989" s="98" t="b">
        <v>0</v>
      </c>
      <c r="K989" s="98" t="b">
        <v>0</v>
      </c>
      <c r="L989" s="98" t="b">
        <v>0</v>
      </c>
    </row>
    <row r="990" spans="1:12" ht="15">
      <c r="A990" s="98" t="s">
        <v>3774</v>
      </c>
      <c r="B990" s="98" t="s">
        <v>3590</v>
      </c>
      <c r="C990" s="98">
        <v>3</v>
      </c>
      <c r="D990" s="122">
        <v>0</v>
      </c>
      <c r="E990" s="122">
        <v>1.3617278360175928</v>
      </c>
      <c r="F990" s="98" t="s">
        <v>2964</v>
      </c>
      <c r="G990" s="98" t="b">
        <v>0</v>
      </c>
      <c r="H990" s="98" t="b">
        <v>0</v>
      </c>
      <c r="I990" s="98" t="b">
        <v>0</v>
      </c>
      <c r="J990" s="98" t="b">
        <v>0</v>
      </c>
      <c r="K990" s="98" t="b">
        <v>0</v>
      </c>
      <c r="L990" s="98" t="b">
        <v>0</v>
      </c>
    </row>
    <row r="991" spans="1:12" ht="15">
      <c r="A991" s="98" t="s">
        <v>3590</v>
      </c>
      <c r="B991" s="98" t="s">
        <v>3775</v>
      </c>
      <c r="C991" s="98">
        <v>3</v>
      </c>
      <c r="D991" s="122">
        <v>0</v>
      </c>
      <c r="E991" s="122">
        <v>1.3617278360175928</v>
      </c>
      <c r="F991" s="98" t="s">
        <v>2964</v>
      </c>
      <c r="G991" s="98" t="b">
        <v>0</v>
      </c>
      <c r="H991" s="98" t="b">
        <v>0</v>
      </c>
      <c r="I991" s="98" t="b">
        <v>0</v>
      </c>
      <c r="J991" s="98" t="b">
        <v>0</v>
      </c>
      <c r="K991" s="98" t="b">
        <v>0</v>
      </c>
      <c r="L991" s="98" t="b">
        <v>0</v>
      </c>
    </row>
    <row r="992" spans="1:12" ht="15">
      <c r="A992" s="98" t="s">
        <v>3775</v>
      </c>
      <c r="B992" s="98" t="s">
        <v>3776</v>
      </c>
      <c r="C992" s="98">
        <v>3</v>
      </c>
      <c r="D992" s="122">
        <v>0</v>
      </c>
      <c r="E992" s="122">
        <v>1.3617278360175928</v>
      </c>
      <c r="F992" s="98" t="s">
        <v>2964</v>
      </c>
      <c r="G992" s="98" t="b">
        <v>0</v>
      </c>
      <c r="H992" s="98" t="b">
        <v>0</v>
      </c>
      <c r="I992" s="98" t="b">
        <v>0</v>
      </c>
      <c r="J992" s="98" t="b">
        <v>0</v>
      </c>
      <c r="K992" s="98" t="b">
        <v>0</v>
      </c>
      <c r="L992" s="98" t="b">
        <v>0</v>
      </c>
    </row>
    <row r="993" spans="1:12" ht="15">
      <c r="A993" s="98" t="s">
        <v>3776</v>
      </c>
      <c r="B993" s="98" t="s">
        <v>3628</v>
      </c>
      <c r="C993" s="98">
        <v>3</v>
      </c>
      <c r="D993" s="122">
        <v>0</v>
      </c>
      <c r="E993" s="122">
        <v>1.3617278360175928</v>
      </c>
      <c r="F993" s="98" t="s">
        <v>2964</v>
      </c>
      <c r="G993" s="98" t="b">
        <v>0</v>
      </c>
      <c r="H993" s="98" t="b">
        <v>0</v>
      </c>
      <c r="I993" s="98" t="b">
        <v>0</v>
      </c>
      <c r="J993" s="98" t="b">
        <v>0</v>
      </c>
      <c r="K993" s="98" t="b">
        <v>0</v>
      </c>
      <c r="L993" s="98" t="b">
        <v>0</v>
      </c>
    </row>
    <row r="994" spans="1:12" ht="15">
      <c r="A994" s="98" t="s">
        <v>3628</v>
      </c>
      <c r="B994" s="98" t="s">
        <v>3777</v>
      </c>
      <c r="C994" s="98">
        <v>3</v>
      </c>
      <c r="D994" s="122">
        <v>0</v>
      </c>
      <c r="E994" s="122">
        <v>1.3617278360175928</v>
      </c>
      <c r="F994" s="98" t="s">
        <v>2964</v>
      </c>
      <c r="G994" s="98" t="b">
        <v>0</v>
      </c>
      <c r="H994" s="98" t="b">
        <v>0</v>
      </c>
      <c r="I994" s="98" t="b">
        <v>0</v>
      </c>
      <c r="J994" s="98" t="b">
        <v>0</v>
      </c>
      <c r="K994" s="98" t="b">
        <v>0</v>
      </c>
      <c r="L994" s="98" t="b">
        <v>0</v>
      </c>
    </row>
    <row r="995" spans="1:12" ht="15">
      <c r="A995" s="98" t="s">
        <v>3777</v>
      </c>
      <c r="B995" s="98" t="s">
        <v>3778</v>
      </c>
      <c r="C995" s="98">
        <v>3</v>
      </c>
      <c r="D995" s="122">
        <v>0</v>
      </c>
      <c r="E995" s="122">
        <v>1.3617278360175928</v>
      </c>
      <c r="F995" s="98" t="s">
        <v>2964</v>
      </c>
      <c r="G995" s="98" t="b">
        <v>0</v>
      </c>
      <c r="H995" s="98" t="b">
        <v>0</v>
      </c>
      <c r="I995" s="98" t="b">
        <v>0</v>
      </c>
      <c r="J995" s="98" t="b">
        <v>0</v>
      </c>
      <c r="K995" s="98" t="b">
        <v>0</v>
      </c>
      <c r="L995" s="98" t="b">
        <v>0</v>
      </c>
    </row>
    <row r="996" spans="1:12" ht="15">
      <c r="A996" s="98" t="s">
        <v>3778</v>
      </c>
      <c r="B996" s="98" t="s">
        <v>3779</v>
      </c>
      <c r="C996" s="98">
        <v>3</v>
      </c>
      <c r="D996" s="122">
        <v>0</v>
      </c>
      <c r="E996" s="122">
        <v>1.3617278360175928</v>
      </c>
      <c r="F996" s="98" t="s">
        <v>2964</v>
      </c>
      <c r="G996" s="98" t="b">
        <v>0</v>
      </c>
      <c r="H996" s="98" t="b">
        <v>0</v>
      </c>
      <c r="I996" s="98" t="b">
        <v>0</v>
      </c>
      <c r="J996" s="98" t="b">
        <v>0</v>
      </c>
      <c r="K996" s="98" t="b">
        <v>0</v>
      </c>
      <c r="L996" s="98" t="b">
        <v>0</v>
      </c>
    </row>
    <row r="997" spans="1:12" ht="15">
      <c r="A997" s="98" t="s">
        <v>3779</v>
      </c>
      <c r="B997" s="98" t="s">
        <v>3780</v>
      </c>
      <c r="C997" s="98">
        <v>3</v>
      </c>
      <c r="D997" s="122">
        <v>0</v>
      </c>
      <c r="E997" s="122">
        <v>1.3617278360175928</v>
      </c>
      <c r="F997" s="98" t="s">
        <v>2964</v>
      </c>
      <c r="G997" s="98" t="b">
        <v>0</v>
      </c>
      <c r="H997" s="98" t="b">
        <v>0</v>
      </c>
      <c r="I997" s="98" t="b">
        <v>0</v>
      </c>
      <c r="J997" s="98" t="b">
        <v>0</v>
      </c>
      <c r="K997" s="98" t="b">
        <v>0</v>
      </c>
      <c r="L997" s="98" t="b">
        <v>0</v>
      </c>
    </row>
    <row r="998" spans="1:12" ht="15">
      <c r="A998" s="98" t="s">
        <v>3780</v>
      </c>
      <c r="B998" s="98" t="s">
        <v>3781</v>
      </c>
      <c r="C998" s="98">
        <v>3</v>
      </c>
      <c r="D998" s="122">
        <v>0</v>
      </c>
      <c r="E998" s="122">
        <v>1.3617278360175928</v>
      </c>
      <c r="F998" s="98" t="s">
        <v>2964</v>
      </c>
      <c r="G998" s="98" t="b">
        <v>0</v>
      </c>
      <c r="H998" s="98" t="b">
        <v>0</v>
      </c>
      <c r="I998" s="98" t="b">
        <v>0</v>
      </c>
      <c r="J998" s="98" t="b">
        <v>0</v>
      </c>
      <c r="K998" s="98" t="b">
        <v>0</v>
      </c>
      <c r="L998" s="98" t="b">
        <v>0</v>
      </c>
    </row>
    <row r="999" spans="1:12" ht="15">
      <c r="A999" s="98" t="s">
        <v>3781</v>
      </c>
      <c r="B999" s="98" t="s">
        <v>3782</v>
      </c>
      <c r="C999" s="98">
        <v>3</v>
      </c>
      <c r="D999" s="122">
        <v>0</v>
      </c>
      <c r="E999" s="122">
        <v>1.3617278360175928</v>
      </c>
      <c r="F999" s="98" t="s">
        <v>2964</v>
      </c>
      <c r="G999" s="98" t="b">
        <v>0</v>
      </c>
      <c r="H999" s="98" t="b">
        <v>0</v>
      </c>
      <c r="I999" s="98" t="b">
        <v>0</v>
      </c>
      <c r="J999" s="98" t="b">
        <v>0</v>
      </c>
      <c r="K999" s="98" t="b">
        <v>0</v>
      </c>
      <c r="L999" s="98" t="b">
        <v>0</v>
      </c>
    </row>
    <row r="1000" spans="1:12" ht="15">
      <c r="A1000" s="98" t="s">
        <v>3782</v>
      </c>
      <c r="B1000" s="98" t="s">
        <v>3783</v>
      </c>
      <c r="C1000" s="98">
        <v>3</v>
      </c>
      <c r="D1000" s="122">
        <v>0</v>
      </c>
      <c r="E1000" s="122">
        <v>1.3617278360175928</v>
      </c>
      <c r="F1000" s="98" t="s">
        <v>2964</v>
      </c>
      <c r="G1000" s="98" t="b">
        <v>0</v>
      </c>
      <c r="H1000" s="98" t="b">
        <v>0</v>
      </c>
      <c r="I1000" s="98" t="b">
        <v>0</v>
      </c>
      <c r="J1000" s="98" t="b">
        <v>0</v>
      </c>
      <c r="K1000" s="98" t="b">
        <v>0</v>
      </c>
      <c r="L1000" s="98" t="b">
        <v>0</v>
      </c>
    </row>
    <row r="1001" spans="1:12" ht="15">
      <c r="A1001" s="98" t="s">
        <v>3121</v>
      </c>
      <c r="B1001" s="98" t="s">
        <v>3115</v>
      </c>
      <c r="C1001" s="98">
        <v>2</v>
      </c>
      <c r="D1001" s="122">
        <v>0</v>
      </c>
      <c r="E1001" s="122">
        <v>1.0107238653917732</v>
      </c>
      <c r="F1001" s="98" t="s">
        <v>2971</v>
      </c>
      <c r="G1001" s="98" t="b">
        <v>0</v>
      </c>
      <c r="H1001" s="98" t="b">
        <v>0</v>
      </c>
      <c r="I1001" s="98" t="b">
        <v>0</v>
      </c>
      <c r="J1001" s="98" t="b">
        <v>0</v>
      </c>
      <c r="K1001" s="98" t="b">
        <v>0</v>
      </c>
      <c r="L1001" s="98" t="b">
        <v>0</v>
      </c>
    </row>
    <row r="1002" spans="1:12" ht="15">
      <c r="A1002" s="98" t="s">
        <v>3115</v>
      </c>
      <c r="B1002" s="98" t="s">
        <v>3760</v>
      </c>
      <c r="C1002" s="98">
        <v>2</v>
      </c>
      <c r="D1002" s="122">
        <v>0</v>
      </c>
      <c r="E1002" s="122">
        <v>1.0107238653917732</v>
      </c>
      <c r="F1002" s="98" t="s">
        <v>2971</v>
      </c>
      <c r="G1002" s="98" t="b">
        <v>0</v>
      </c>
      <c r="H1002" s="98" t="b">
        <v>0</v>
      </c>
      <c r="I1002" s="98" t="b">
        <v>0</v>
      </c>
      <c r="J1002" s="98" t="b">
        <v>0</v>
      </c>
      <c r="K1002" s="98" t="b">
        <v>0</v>
      </c>
      <c r="L1002" s="98" t="b">
        <v>0</v>
      </c>
    </row>
    <row r="1003" spans="1:12" ht="15">
      <c r="A1003" s="98" t="s">
        <v>3760</v>
      </c>
      <c r="B1003" s="98" t="s">
        <v>3532</v>
      </c>
      <c r="C1003" s="98">
        <v>2</v>
      </c>
      <c r="D1003" s="122">
        <v>0</v>
      </c>
      <c r="E1003" s="122">
        <v>1.3117538610557542</v>
      </c>
      <c r="F1003" s="98" t="s">
        <v>2971</v>
      </c>
      <c r="G1003" s="98" t="b">
        <v>0</v>
      </c>
      <c r="H1003" s="98" t="b">
        <v>0</v>
      </c>
      <c r="I1003" s="98" t="b">
        <v>0</v>
      </c>
      <c r="J1003" s="98" t="b">
        <v>0</v>
      </c>
      <c r="K1003" s="98" t="b">
        <v>0</v>
      </c>
      <c r="L1003" s="98" t="b">
        <v>0</v>
      </c>
    </row>
    <row r="1004" spans="1:12" ht="15">
      <c r="A1004" s="98" t="s">
        <v>3922</v>
      </c>
      <c r="B1004" s="98" t="s">
        <v>3601</v>
      </c>
      <c r="C1004" s="98">
        <v>2</v>
      </c>
      <c r="D1004" s="122">
        <v>0</v>
      </c>
      <c r="E1004" s="122">
        <v>1.1139433523068367</v>
      </c>
      <c r="F1004" s="98" t="s">
        <v>2972</v>
      </c>
      <c r="G1004" s="98" t="b">
        <v>0</v>
      </c>
      <c r="H1004" s="98" t="b">
        <v>0</v>
      </c>
      <c r="I1004" s="98" t="b">
        <v>0</v>
      </c>
      <c r="J1004" s="98" t="b">
        <v>0</v>
      </c>
      <c r="K1004" s="98" t="b">
        <v>0</v>
      </c>
      <c r="L1004" s="98" t="b">
        <v>0</v>
      </c>
    </row>
    <row r="1005" spans="1:12" ht="15">
      <c r="A1005" s="98" t="s">
        <v>3601</v>
      </c>
      <c r="B1005" s="98" t="s">
        <v>3067</v>
      </c>
      <c r="C1005" s="98">
        <v>2</v>
      </c>
      <c r="D1005" s="122">
        <v>0</v>
      </c>
      <c r="E1005" s="122">
        <v>1.1139433523068367</v>
      </c>
      <c r="F1005" s="98" t="s">
        <v>2972</v>
      </c>
      <c r="G1005" s="98" t="b">
        <v>0</v>
      </c>
      <c r="H1005" s="98" t="b">
        <v>0</v>
      </c>
      <c r="I1005" s="98" t="b">
        <v>0</v>
      </c>
      <c r="J1005" s="98" t="b">
        <v>0</v>
      </c>
      <c r="K1005" s="98" t="b">
        <v>0</v>
      </c>
      <c r="L1005" s="98" t="b">
        <v>0</v>
      </c>
    </row>
    <row r="1006" spans="1:12" ht="15">
      <c r="A1006" s="98" t="s">
        <v>3067</v>
      </c>
      <c r="B1006" s="98" t="s">
        <v>3072</v>
      </c>
      <c r="C1006" s="98">
        <v>2</v>
      </c>
      <c r="D1006" s="122">
        <v>0</v>
      </c>
      <c r="E1006" s="122">
        <v>1.1139433523068367</v>
      </c>
      <c r="F1006" s="98" t="s">
        <v>2972</v>
      </c>
      <c r="G1006" s="98" t="b">
        <v>0</v>
      </c>
      <c r="H1006" s="98" t="b">
        <v>0</v>
      </c>
      <c r="I1006" s="98" t="b">
        <v>0</v>
      </c>
      <c r="J1006" s="98" t="b">
        <v>0</v>
      </c>
      <c r="K1006" s="98" t="b">
        <v>0</v>
      </c>
      <c r="L1006" s="98" t="b">
        <v>0</v>
      </c>
    </row>
    <row r="1007" spans="1:12" ht="15">
      <c r="A1007" s="98" t="s">
        <v>3072</v>
      </c>
      <c r="B1007" s="98" t="s">
        <v>3923</v>
      </c>
      <c r="C1007" s="98">
        <v>2</v>
      </c>
      <c r="D1007" s="122">
        <v>0</v>
      </c>
      <c r="E1007" s="122">
        <v>1.1139433523068367</v>
      </c>
      <c r="F1007" s="98" t="s">
        <v>2972</v>
      </c>
      <c r="G1007" s="98" t="b">
        <v>0</v>
      </c>
      <c r="H1007" s="98" t="b">
        <v>0</v>
      </c>
      <c r="I1007" s="98" t="b">
        <v>0</v>
      </c>
      <c r="J1007" s="98" t="b">
        <v>0</v>
      </c>
      <c r="K1007" s="98" t="b">
        <v>0</v>
      </c>
      <c r="L1007" s="98" t="b">
        <v>0</v>
      </c>
    </row>
    <row r="1008" spans="1:12" ht="15">
      <c r="A1008" s="98" t="s">
        <v>3923</v>
      </c>
      <c r="B1008" s="98" t="s">
        <v>3762</v>
      </c>
      <c r="C1008" s="98">
        <v>2</v>
      </c>
      <c r="D1008" s="122">
        <v>0</v>
      </c>
      <c r="E1008" s="122">
        <v>1.1139433523068367</v>
      </c>
      <c r="F1008" s="98" t="s">
        <v>2972</v>
      </c>
      <c r="G1008" s="98" t="b">
        <v>0</v>
      </c>
      <c r="H1008" s="98" t="b">
        <v>0</v>
      </c>
      <c r="I1008" s="98" t="b">
        <v>0</v>
      </c>
      <c r="J1008" s="98" t="b">
        <v>0</v>
      </c>
      <c r="K1008" s="98" t="b">
        <v>0</v>
      </c>
      <c r="L1008" s="98" t="b">
        <v>0</v>
      </c>
    </row>
    <row r="1009" spans="1:12" ht="15">
      <c r="A1009" s="98" t="s">
        <v>3762</v>
      </c>
      <c r="B1009" s="98" t="s">
        <v>3924</v>
      </c>
      <c r="C1009" s="98">
        <v>2</v>
      </c>
      <c r="D1009" s="122">
        <v>0</v>
      </c>
      <c r="E1009" s="122">
        <v>1.1139433523068367</v>
      </c>
      <c r="F1009" s="98" t="s">
        <v>2972</v>
      </c>
      <c r="G1009" s="98" t="b">
        <v>0</v>
      </c>
      <c r="H1009" s="98" t="b">
        <v>0</v>
      </c>
      <c r="I1009" s="98" t="b">
        <v>0</v>
      </c>
      <c r="J1009" s="98" t="b">
        <v>0</v>
      </c>
      <c r="K1009" s="98" t="b">
        <v>0</v>
      </c>
      <c r="L1009" s="98" t="b">
        <v>0</v>
      </c>
    </row>
    <row r="1010" spans="1:12" ht="15">
      <c r="A1010" s="98" t="s">
        <v>3924</v>
      </c>
      <c r="B1010" s="98" t="s">
        <v>3925</v>
      </c>
      <c r="C1010" s="98">
        <v>2</v>
      </c>
      <c r="D1010" s="122">
        <v>0</v>
      </c>
      <c r="E1010" s="122">
        <v>1.1139433523068367</v>
      </c>
      <c r="F1010" s="98" t="s">
        <v>2972</v>
      </c>
      <c r="G1010" s="98" t="b">
        <v>0</v>
      </c>
      <c r="H1010" s="98" t="b">
        <v>0</v>
      </c>
      <c r="I1010" s="98" t="b">
        <v>0</v>
      </c>
      <c r="J1010" s="98" t="b">
        <v>0</v>
      </c>
      <c r="K1010" s="98" t="b">
        <v>0</v>
      </c>
      <c r="L1010" s="98" t="b">
        <v>0</v>
      </c>
    </row>
    <row r="1011" spans="1:12" ht="15">
      <c r="A1011" s="98" t="s">
        <v>3925</v>
      </c>
      <c r="B1011" s="98" t="s">
        <v>3926</v>
      </c>
      <c r="C1011" s="98">
        <v>2</v>
      </c>
      <c r="D1011" s="122">
        <v>0</v>
      </c>
      <c r="E1011" s="122">
        <v>1.1139433523068367</v>
      </c>
      <c r="F1011" s="98" t="s">
        <v>2972</v>
      </c>
      <c r="G1011" s="98" t="b">
        <v>0</v>
      </c>
      <c r="H1011" s="98" t="b">
        <v>0</v>
      </c>
      <c r="I1011" s="98" t="b">
        <v>0</v>
      </c>
      <c r="J1011" s="98" t="b">
        <v>0</v>
      </c>
      <c r="K1011" s="98" t="b">
        <v>0</v>
      </c>
      <c r="L1011" s="98" t="b">
        <v>0</v>
      </c>
    </row>
    <row r="1012" spans="1:12" ht="15">
      <c r="A1012" s="98" t="s">
        <v>3926</v>
      </c>
      <c r="B1012" s="98" t="s">
        <v>3690</v>
      </c>
      <c r="C1012" s="98">
        <v>2</v>
      </c>
      <c r="D1012" s="122">
        <v>0</v>
      </c>
      <c r="E1012" s="122">
        <v>1.1139433523068367</v>
      </c>
      <c r="F1012" s="98" t="s">
        <v>2972</v>
      </c>
      <c r="G1012" s="98" t="b">
        <v>0</v>
      </c>
      <c r="H1012" s="98" t="b">
        <v>0</v>
      </c>
      <c r="I1012" s="98" t="b">
        <v>0</v>
      </c>
      <c r="J1012" s="98" t="b">
        <v>0</v>
      </c>
      <c r="K1012" s="98" t="b">
        <v>0</v>
      </c>
      <c r="L1012" s="98" t="b">
        <v>0</v>
      </c>
    </row>
    <row r="1013" spans="1:12" ht="15">
      <c r="A1013" s="98" t="s">
        <v>3690</v>
      </c>
      <c r="B1013" s="98" t="s">
        <v>3927</v>
      </c>
      <c r="C1013" s="98">
        <v>2</v>
      </c>
      <c r="D1013" s="122">
        <v>0</v>
      </c>
      <c r="E1013" s="122">
        <v>1.1139433523068367</v>
      </c>
      <c r="F1013" s="98" t="s">
        <v>2972</v>
      </c>
      <c r="G1013" s="98" t="b">
        <v>0</v>
      </c>
      <c r="H1013" s="98" t="b">
        <v>0</v>
      </c>
      <c r="I1013" s="98" t="b">
        <v>0</v>
      </c>
      <c r="J1013" s="98" t="b">
        <v>0</v>
      </c>
      <c r="K1013" s="98" t="b">
        <v>0</v>
      </c>
      <c r="L1013" s="98" t="b">
        <v>0</v>
      </c>
    </row>
    <row r="1014" spans="1:12" ht="15">
      <c r="A1014" s="98" t="s">
        <v>3927</v>
      </c>
      <c r="B1014" s="98" t="s">
        <v>3038</v>
      </c>
      <c r="C1014" s="98">
        <v>2</v>
      </c>
      <c r="D1014" s="122">
        <v>0</v>
      </c>
      <c r="E1014" s="122">
        <v>1.1139433523068367</v>
      </c>
      <c r="F1014" s="98" t="s">
        <v>2972</v>
      </c>
      <c r="G1014" s="98" t="b">
        <v>0</v>
      </c>
      <c r="H1014" s="98" t="b">
        <v>0</v>
      </c>
      <c r="I1014" s="98" t="b">
        <v>0</v>
      </c>
      <c r="J1014" s="98" t="b">
        <v>0</v>
      </c>
      <c r="K1014" s="98" t="b">
        <v>0</v>
      </c>
      <c r="L1014" s="98" t="b">
        <v>0</v>
      </c>
    </row>
    <row r="1015" spans="1:12" ht="15">
      <c r="A1015" s="98" t="s">
        <v>3038</v>
      </c>
      <c r="B1015" s="98" t="s">
        <v>3928</v>
      </c>
      <c r="C1015" s="98">
        <v>2</v>
      </c>
      <c r="D1015" s="122">
        <v>0</v>
      </c>
      <c r="E1015" s="122">
        <v>1.1139433523068367</v>
      </c>
      <c r="F1015" s="98" t="s">
        <v>2972</v>
      </c>
      <c r="G1015" s="98" t="b">
        <v>0</v>
      </c>
      <c r="H1015" s="98" t="b">
        <v>0</v>
      </c>
      <c r="I1015" s="98" t="b">
        <v>0</v>
      </c>
      <c r="J1015" s="98" t="b">
        <v>0</v>
      </c>
      <c r="K1015" s="98" t="b">
        <v>0</v>
      </c>
      <c r="L1015" s="98" t="b">
        <v>0</v>
      </c>
    </row>
    <row r="1016" spans="1:12" ht="15">
      <c r="A1016" s="98" t="s">
        <v>3928</v>
      </c>
      <c r="B1016" s="98" t="s">
        <v>3929</v>
      </c>
      <c r="C1016" s="98">
        <v>2</v>
      </c>
      <c r="D1016" s="122">
        <v>0</v>
      </c>
      <c r="E1016" s="122">
        <v>1.1139433523068367</v>
      </c>
      <c r="F1016" s="98" t="s">
        <v>2972</v>
      </c>
      <c r="G1016" s="98" t="b">
        <v>0</v>
      </c>
      <c r="H1016" s="98" t="b">
        <v>0</v>
      </c>
      <c r="I1016" s="98" t="b">
        <v>0</v>
      </c>
      <c r="J1016" s="98" t="b">
        <v>0</v>
      </c>
      <c r="K1016" s="98" t="b">
        <v>0</v>
      </c>
      <c r="L1016" s="98"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42296-D83F-4DCF-83BF-375727E699BF}">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3964</v>
      </c>
      <c r="B2" s="125" t="s">
        <v>3965</v>
      </c>
      <c r="C2" s="52" t="s">
        <v>3966</v>
      </c>
    </row>
    <row r="3" spans="1:3" ht="15">
      <c r="A3" s="124" t="s">
        <v>2947</v>
      </c>
      <c r="B3" s="124" t="s">
        <v>2947</v>
      </c>
      <c r="C3" s="34">
        <v>24</v>
      </c>
    </row>
    <row r="4" spans="1:3" ht="15">
      <c r="A4" s="124" t="s">
        <v>2948</v>
      </c>
      <c r="B4" s="124" t="s">
        <v>2948</v>
      </c>
      <c r="C4" s="34">
        <v>33</v>
      </c>
    </row>
    <row r="5" spans="1:3" ht="15">
      <c r="A5" s="124" t="s">
        <v>2949</v>
      </c>
      <c r="B5" s="124" t="s">
        <v>2949</v>
      </c>
      <c r="C5" s="34">
        <v>50</v>
      </c>
    </row>
    <row r="6" spans="1:3" ht="15">
      <c r="A6" s="124" t="s">
        <v>2950</v>
      </c>
      <c r="B6" s="124" t="s">
        <v>2950</v>
      </c>
      <c r="C6" s="34">
        <v>83</v>
      </c>
    </row>
    <row r="7" spans="1:3" ht="15">
      <c r="A7" s="124" t="s">
        <v>2951</v>
      </c>
      <c r="B7" s="124" t="s">
        <v>2951</v>
      </c>
      <c r="C7" s="34">
        <v>16</v>
      </c>
    </row>
    <row r="8" spans="1:3" ht="15">
      <c r="A8" s="124" t="s">
        <v>2952</v>
      </c>
      <c r="B8" s="124" t="s">
        <v>2947</v>
      </c>
      <c r="C8" s="34">
        <v>2</v>
      </c>
    </row>
    <row r="9" spans="1:3" ht="15">
      <c r="A9" s="124" t="s">
        <v>2952</v>
      </c>
      <c r="B9" s="124" t="s">
        <v>2952</v>
      </c>
      <c r="C9" s="34">
        <v>15</v>
      </c>
    </row>
    <row r="10" spans="1:3" ht="15">
      <c r="A10" s="124" t="s">
        <v>2953</v>
      </c>
      <c r="B10" s="124" t="s">
        <v>2953</v>
      </c>
      <c r="C10" s="34">
        <v>17</v>
      </c>
    </row>
    <row r="11" spans="1:3" ht="15">
      <c r="A11" s="124" t="s">
        <v>2954</v>
      </c>
      <c r="B11" s="124" t="s">
        <v>2954</v>
      </c>
      <c r="C11" s="34">
        <v>10</v>
      </c>
    </row>
    <row r="12" spans="1:3" ht="15">
      <c r="A12" s="124" t="s">
        <v>2955</v>
      </c>
      <c r="B12" s="124" t="s">
        <v>2955</v>
      </c>
      <c r="C12" s="34">
        <v>11</v>
      </c>
    </row>
    <row r="13" spans="1:3" ht="15">
      <c r="A13" s="124" t="s">
        <v>2956</v>
      </c>
      <c r="B13" s="124" t="s">
        <v>2956</v>
      </c>
      <c r="C13" s="34">
        <v>9</v>
      </c>
    </row>
    <row r="14" spans="1:3" ht="15">
      <c r="A14" s="124" t="s">
        <v>2957</v>
      </c>
      <c r="B14" s="124" t="s">
        <v>2957</v>
      </c>
      <c r="C14" s="34">
        <v>6</v>
      </c>
    </row>
    <row r="15" spans="1:3" ht="15">
      <c r="A15" s="124" t="s">
        <v>2958</v>
      </c>
      <c r="B15" s="124" t="s">
        <v>2958</v>
      </c>
      <c r="C15" s="34">
        <v>4</v>
      </c>
    </row>
    <row r="16" spans="1:3" ht="15">
      <c r="A16" s="124" t="s">
        <v>2959</v>
      </c>
      <c r="B16" s="124" t="s">
        <v>2959</v>
      </c>
      <c r="C16" s="34">
        <v>6</v>
      </c>
    </row>
    <row r="17" spans="1:3" ht="15">
      <c r="A17" s="124" t="s">
        <v>2960</v>
      </c>
      <c r="B17" s="124" t="s">
        <v>2960</v>
      </c>
      <c r="C17" s="34">
        <v>4</v>
      </c>
    </row>
    <row r="18" spans="1:3" ht="15">
      <c r="A18" s="124" t="s">
        <v>2961</v>
      </c>
      <c r="B18" s="124" t="s">
        <v>2961</v>
      </c>
      <c r="C18" s="34">
        <v>3</v>
      </c>
    </row>
    <row r="19" spans="1:3" ht="15">
      <c r="A19" s="124" t="s">
        <v>2962</v>
      </c>
      <c r="B19" s="124" t="s">
        <v>2962</v>
      </c>
      <c r="C19" s="34">
        <v>3</v>
      </c>
    </row>
    <row r="20" spans="1:3" ht="15">
      <c r="A20" s="124" t="s">
        <v>2963</v>
      </c>
      <c r="B20" s="124" t="s">
        <v>2963</v>
      </c>
      <c r="C20" s="34">
        <v>12</v>
      </c>
    </row>
    <row r="21" spans="1:3" ht="15">
      <c r="A21" s="124" t="s">
        <v>2964</v>
      </c>
      <c r="B21" s="124" t="s">
        <v>2964</v>
      </c>
      <c r="C21" s="34">
        <v>3</v>
      </c>
    </row>
    <row r="22" spans="1:3" ht="15">
      <c r="A22" s="124" t="s">
        <v>2965</v>
      </c>
      <c r="B22" s="124" t="s">
        <v>2965</v>
      </c>
      <c r="C22" s="34">
        <v>2</v>
      </c>
    </row>
    <row r="23" spans="1:3" ht="15">
      <c r="A23" s="124" t="s">
        <v>2966</v>
      </c>
      <c r="B23" s="124" t="s">
        <v>2966</v>
      </c>
      <c r="C23" s="34">
        <v>2</v>
      </c>
    </row>
    <row r="24" spans="1:3" ht="15">
      <c r="A24" s="124" t="s">
        <v>2967</v>
      </c>
      <c r="B24" s="124" t="s">
        <v>2967</v>
      </c>
      <c r="C24" s="34">
        <v>2</v>
      </c>
    </row>
    <row r="25" spans="1:3" ht="15">
      <c r="A25" s="124" t="s">
        <v>2968</v>
      </c>
      <c r="B25" s="124" t="s">
        <v>2968</v>
      </c>
      <c r="C25" s="34">
        <v>2</v>
      </c>
    </row>
    <row r="26" spans="1:3" ht="15">
      <c r="A26" s="124" t="s">
        <v>2969</v>
      </c>
      <c r="B26" s="124" t="s">
        <v>2969</v>
      </c>
      <c r="C26" s="34">
        <v>1</v>
      </c>
    </row>
    <row r="27" spans="1:3" ht="15">
      <c r="A27" s="124" t="s">
        <v>2970</v>
      </c>
      <c r="B27" s="124" t="s">
        <v>2970</v>
      </c>
      <c r="C27" s="34">
        <v>1</v>
      </c>
    </row>
    <row r="28" spans="1:3" ht="15">
      <c r="A28" s="124" t="s">
        <v>2971</v>
      </c>
      <c r="B28" s="124" t="s">
        <v>2971</v>
      </c>
      <c r="C28" s="34">
        <v>1</v>
      </c>
    </row>
    <row r="29" spans="1:3" ht="15">
      <c r="A29" s="124" t="s">
        <v>2972</v>
      </c>
      <c r="B29" s="124" t="s">
        <v>2972</v>
      </c>
      <c r="C29" s="34">
        <v>2</v>
      </c>
    </row>
    <row r="30" spans="1:3" ht="15">
      <c r="A30" s="124" t="s">
        <v>2973</v>
      </c>
      <c r="B30" s="124" t="s">
        <v>2973</v>
      </c>
      <c r="C30" s="34">
        <v>1</v>
      </c>
    </row>
    <row r="31" spans="1:3" ht="15">
      <c r="A31" s="124" t="s">
        <v>2974</v>
      </c>
      <c r="B31" s="124" t="s">
        <v>2974</v>
      </c>
      <c r="C31"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DEA9B-CB80-4C49-A234-1151D81B502B}">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3972</v>
      </c>
      <c r="B1" s="13" t="s">
        <v>17</v>
      </c>
    </row>
    <row r="2" spans="1:2" ht="15">
      <c r="A2" s="86" t="s">
        <v>3973</v>
      </c>
      <c r="B2" s="86" t="s">
        <v>3979</v>
      </c>
    </row>
    <row r="3" spans="1:2" ht="15">
      <c r="A3" s="86" t="s">
        <v>3974</v>
      </c>
      <c r="B3" s="86" t="s">
        <v>3980</v>
      </c>
    </row>
    <row r="4" spans="1:2" ht="15">
      <c r="A4" s="86" t="s">
        <v>3975</v>
      </c>
      <c r="B4" s="86" t="s">
        <v>3981</v>
      </c>
    </row>
    <row r="5" spans="1:2" ht="15">
      <c r="A5" s="86" t="s">
        <v>3976</v>
      </c>
      <c r="B5" s="86" t="s">
        <v>3982</v>
      </c>
    </row>
    <row r="6" spans="1:2" ht="15">
      <c r="A6" s="86" t="s">
        <v>3977</v>
      </c>
      <c r="B6" s="86" t="s">
        <v>3983</v>
      </c>
    </row>
    <row r="7" spans="1:2" ht="15">
      <c r="A7" s="86" t="s">
        <v>3978</v>
      </c>
      <c r="B7" s="86"/>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D8E97-4500-458D-9788-88AB168ABCD3}">
  <dimension ref="A1:BN328"/>
  <sheetViews>
    <sheetView workbookViewId="0" topLeftCell="A1">
      <pane xSplit="2" ySplit="2" topLeftCell="C3" activePane="bottomRight" state="frozen"/>
      <selection pane="topRight" activeCell="C1" sqref="C1"/>
      <selection pane="bottomLeft" activeCell="A3" sqref="A3"/>
      <selection pane="bottomRight" activeCell="S5" sqref="S5"/>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7.28125" style="0" bestFit="1" customWidth="1"/>
    <col min="63" max="63" width="33.14062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2946</v>
      </c>
      <c r="BD2" s="13" t="s">
        <v>2988</v>
      </c>
      <c r="BE2" s="13" t="s">
        <v>2989</v>
      </c>
      <c r="BF2" s="52" t="s">
        <v>3953</v>
      </c>
      <c r="BG2" s="52" t="s">
        <v>3954</v>
      </c>
      <c r="BH2" s="52" t="s">
        <v>3955</v>
      </c>
      <c r="BI2" s="52" t="s">
        <v>3956</v>
      </c>
      <c r="BJ2" s="52" t="s">
        <v>3957</v>
      </c>
      <c r="BK2" s="52" t="s">
        <v>3958</v>
      </c>
      <c r="BL2" s="52" t="s">
        <v>3959</v>
      </c>
      <c r="BM2" s="52" t="s">
        <v>3960</v>
      </c>
      <c r="BN2" s="52" t="s">
        <v>3961</v>
      </c>
    </row>
    <row r="3" spans="1:66" ht="15" customHeight="1">
      <c r="A3" s="65" t="s">
        <v>235</v>
      </c>
      <c r="B3" s="65" t="s">
        <v>365</v>
      </c>
      <c r="C3" s="66"/>
      <c r="D3" s="67"/>
      <c r="E3" s="68"/>
      <c r="F3" s="69"/>
      <c r="G3" s="66"/>
      <c r="H3" s="70"/>
      <c r="I3" s="71"/>
      <c r="J3" s="71"/>
      <c r="K3" s="34" t="s">
        <v>65</v>
      </c>
      <c r="L3" s="72">
        <v>3</v>
      </c>
      <c r="M3" s="72"/>
      <c r="N3" s="73"/>
      <c r="O3" s="86" t="s">
        <v>448</v>
      </c>
      <c r="P3" s="89">
        <v>43686.9546412037</v>
      </c>
      <c r="Q3" s="86" t="s">
        <v>451</v>
      </c>
      <c r="R3" s="86"/>
      <c r="S3" s="86"/>
      <c r="T3" s="86"/>
      <c r="U3" s="86"/>
      <c r="V3" s="93" t="s">
        <v>681</v>
      </c>
      <c r="W3" s="89">
        <v>43686.9546412037</v>
      </c>
      <c r="X3" s="95">
        <v>43686</v>
      </c>
      <c r="Y3" s="98" t="s">
        <v>795</v>
      </c>
      <c r="Z3" s="93" t="s">
        <v>1033</v>
      </c>
      <c r="AA3" s="86"/>
      <c r="AB3" s="86"/>
      <c r="AC3" s="98" t="s">
        <v>1279</v>
      </c>
      <c r="AD3" s="98" t="s">
        <v>1525</v>
      </c>
      <c r="AE3" s="86" t="b">
        <v>0</v>
      </c>
      <c r="AF3" s="86">
        <v>0</v>
      </c>
      <c r="AG3" s="98" t="s">
        <v>1559</v>
      </c>
      <c r="AH3" s="86" t="b">
        <v>0</v>
      </c>
      <c r="AI3" s="86" t="s">
        <v>1595</v>
      </c>
      <c r="AJ3" s="86"/>
      <c r="AK3" s="98" t="s">
        <v>1564</v>
      </c>
      <c r="AL3" s="86" t="b">
        <v>0</v>
      </c>
      <c r="AM3" s="86">
        <v>0</v>
      </c>
      <c r="AN3" s="98" t="s">
        <v>1564</v>
      </c>
      <c r="AO3" s="86" t="s">
        <v>1604</v>
      </c>
      <c r="AP3" s="86" t="b">
        <v>0</v>
      </c>
      <c r="AQ3" s="98" t="s">
        <v>1525</v>
      </c>
      <c r="AR3" s="86" t="s">
        <v>197</v>
      </c>
      <c r="AS3" s="86">
        <v>0</v>
      </c>
      <c r="AT3" s="86">
        <v>0</v>
      </c>
      <c r="AU3" s="86" t="s">
        <v>1614</v>
      </c>
      <c r="AV3" s="86" t="s">
        <v>1617</v>
      </c>
      <c r="AW3" s="86" t="s">
        <v>1620</v>
      </c>
      <c r="AX3" s="86" t="s">
        <v>1623</v>
      </c>
      <c r="AY3" s="86" t="s">
        <v>1626</v>
      </c>
      <c r="AZ3" s="86" t="s">
        <v>1629</v>
      </c>
      <c r="BA3" s="86" t="s">
        <v>1632</v>
      </c>
      <c r="BB3" s="93" t="s">
        <v>1633</v>
      </c>
      <c r="BC3">
        <v>1</v>
      </c>
      <c r="BD3" s="86" t="str">
        <f>REPLACE(INDEX(GroupVertices[Group],MATCH(Edges25[[#This Row],[Vertex 1]],GroupVertices[Vertex],0)),1,1,"")</f>
        <v>10</v>
      </c>
      <c r="BE3" s="86" t="str">
        <f>REPLACE(INDEX(GroupVertices[Group],MATCH(Edges25[[#This Row],[Vertex 2]],GroupVertices[Vertex],0)),1,1,"")</f>
        <v>10</v>
      </c>
      <c r="BF3" s="48"/>
      <c r="BG3" s="49"/>
      <c r="BH3" s="48"/>
      <c r="BI3" s="49"/>
      <c r="BJ3" s="48"/>
      <c r="BK3" s="49"/>
      <c r="BL3" s="48"/>
      <c r="BM3" s="49"/>
      <c r="BN3" s="48"/>
    </row>
    <row r="4" spans="1:66" ht="15" customHeight="1">
      <c r="A4" s="65" t="s">
        <v>236</v>
      </c>
      <c r="B4" s="65" t="s">
        <v>374</v>
      </c>
      <c r="C4" s="66"/>
      <c r="D4" s="67"/>
      <c r="E4" s="66"/>
      <c r="F4" s="69"/>
      <c r="G4" s="66"/>
      <c r="H4" s="70"/>
      <c r="I4" s="71"/>
      <c r="J4" s="71"/>
      <c r="K4" s="34" t="s">
        <v>65</v>
      </c>
      <c r="L4" s="72">
        <v>12</v>
      </c>
      <c r="M4" s="72"/>
      <c r="N4" s="73"/>
      <c r="O4" s="87" t="s">
        <v>448</v>
      </c>
      <c r="P4" s="90">
        <v>43686.87645833333</v>
      </c>
      <c r="Q4" s="87" t="s">
        <v>452</v>
      </c>
      <c r="R4" s="87"/>
      <c r="S4" s="87"/>
      <c r="T4" s="87"/>
      <c r="U4" s="87"/>
      <c r="V4" s="92" t="s">
        <v>682</v>
      </c>
      <c r="W4" s="90">
        <v>43686.87645833333</v>
      </c>
      <c r="X4" s="96">
        <v>43686</v>
      </c>
      <c r="Y4" s="99" t="s">
        <v>796</v>
      </c>
      <c r="Z4" s="92" t="s">
        <v>1034</v>
      </c>
      <c r="AA4" s="87"/>
      <c r="AB4" s="87"/>
      <c r="AC4" s="99" t="s">
        <v>1280</v>
      </c>
      <c r="AD4" s="99" t="s">
        <v>1281</v>
      </c>
      <c r="AE4" s="87" t="b">
        <v>0</v>
      </c>
      <c r="AF4" s="87">
        <v>0</v>
      </c>
      <c r="AG4" s="99" t="s">
        <v>1560</v>
      </c>
      <c r="AH4" s="87" t="b">
        <v>0</v>
      </c>
      <c r="AI4" s="87" t="s">
        <v>1595</v>
      </c>
      <c r="AJ4" s="87"/>
      <c r="AK4" s="99" t="s">
        <v>1564</v>
      </c>
      <c r="AL4" s="87" t="b">
        <v>0</v>
      </c>
      <c r="AM4" s="87">
        <v>0</v>
      </c>
      <c r="AN4" s="99" t="s">
        <v>1564</v>
      </c>
      <c r="AO4" s="87" t="s">
        <v>1605</v>
      </c>
      <c r="AP4" s="87" t="b">
        <v>0</v>
      </c>
      <c r="AQ4" s="99" t="s">
        <v>1281</v>
      </c>
      <c r="AR4" s="87" t="s">
        <v>197</v>
      </c>
      <c r="AS4" s="87">
        <v>0</v>
      </c>
      <c r="AT4" s="87">
        <v>0</v>
      </c>
      <c r="AU4" s="87"/>
      <c r="AV4" s="87"/>
      <c r="AW4" s="87"/>
      <c r="AX4" s="87"/>
      <c r="AY4" s="87"/>
      <c r="AZ4" s="87"/>
      <c r="BA4" s="87"/>
      <c r="BB4" s="87"/>
      <c r="BC4">
        <v>1</v>
      </c>
      <c r="BD4" s="86" t="str">
        <f>REPLACE(INDEX(GroupVertices[Group],MATCH(Edges25[[#This Row],[Vertex 1]],GroupVertices[Vertex],0)),1,1,"")</f>
        <v>17</v>
      </c>
      <c r="BE4" s="86" t="str">
        <f>REPLACE(INDEX(GroupVertices[Group],MATCH(Edges25[[#This Row],[Vertex 2]],GroupVertices[Vertex],0)),1,1,"")</f>
        <v>17</v>
      </c>
      <c r="BF4" s="48"/>
      <c r="BG4" s="49"/>
      <c r="BH4" s="48"/>
      <c r="BI4" s="49"/>
      <c r="BJ4" s="48"/>
      <c r="BK4" s="49"/>
      <c r="BL4" s="48"/>
      <c r="BM4" s="49"/>
      <c r="BN4" s="48"/>
    </row>
    <row r="5" spans="1:66" ht="15">
      <c r="A5" s="65" t="s">
        <v>237</v>
      </c>
      <c r="B5" s="65" t="s">
        <v>374</v>
      </c>
      <c r="C5" s="66"/>
      <c r="D5" s="67"/>
      <c r="E5" s="66"/>
      <c r="F5" s="69"/>
      <c r="G5" s="66"/>
      <c r="H5" s="70"/>
      <c r="I5" s="71"/>
      <c r="J5" s="71"/>
      <c r="K5" s="34" t="s">
        <v>65</v>
      </c>
      <c r="L5" s="72">
        <v>13</v>
      </c>
      <c r="M5" s="72"/>
      <c r="N5" s="73"/>
      <c r="O5" s="87" t="s">
        <v>448</v>
      </c>
      <c r="P5" s="90">
        <v>43686.860555555555</v>
      </c>
      <c r="Q5" s="87" t="s">
        <v>453</v>
      </c>
      <c r="R5" s="87"/>
      <c r="S5" s="87"/>
      <c r="T5" s="87"/>
      <c r="U5" s="87"/>
      <c r="V5" s="92" t="s">
        <v>683</v>
      </c>
      <c r="W5" s="90">
        <v>43686.860555555555</v>
      </c>
      <c r="X5" s="96">
        <v>43686</v>
      </c>
      <c r="Y5" s="99" t="s">
        <v>797</v>
      </c>
      <c r="Z5" s="92" t="s">
        <v>1035</v>
      </c>
      <c r="AA5" s="87"/>
      <c r="AB5" s="87"/>
      <c r="AC5" s="99" t="s">
        <v>1281</v>
      </c>
      <c r="AD5" s="99" t="s">
        <v>1526</v>
      </c>
      <c r="AE5" s="87" t="b">
        <v>0</v>
      </c>
      <c r="AF5" s="87">
        <v>0</v>
      </c>
      <c r="AG5" s="99" t="s">
        <v>1561</v>
      </c>
      <c r="AH5" s="87" t="b">
        <v>0</v>
      </c>
      <c r="AI5" s="87" t="s">
        <v>1595</v>
      </c>
      <c r="AJ5" s="87"/>
      <c r="AK5" s="99" t="s">
        <v>1564</v>
      </c>
      <c r="AL5" s="87" t="b">
        <v>0</v>
      </c>
      <c r="AM5" s="87">
        <v>0</v>
      </c>
      <c r="AN5" s="99" t="s">
        <v>1564</v>
      </c>
      <c r="AO5" s="87" t="s">
        <v>1605</v>
      </c>
      <c r="AP5" s="87" t="b">
        <v>0</v>
      </c>
      <c r="AQ5" s="99" t="s">
        <v>1526</v>
      </c>
      <c r="AR5" s="87" t="s">
        <v>197</v>
      </c>
      <c r="AS5" s="87">
        <v>0</v>
      </c>
      <c r="AT5" s="87">
        <v>0</v>
      </c>
      <c r="AU5" s="87"/>
      <c r="AV5" s="87"/>
      <c r="AW5" s="87"/>
      <c r="AX5" s="87"/>
      <c r="AY5" s="87"/>
      <c r="AZ5" s="87"/>
      <c r="BA5" s="87"/>
      <c r="BB5" s="87"/>
      <c r="BC5">
        <v>3</v>
      </c>
      <c r="BD5" s="86" t="str">
        <f>REPLACE(INDEX(GroupVertices[Group],MATCH(Edges25[[#This Row],[Vertex 1]],GroupVertices[Vertex],0)),1,1,"")</f>
        <v>17</v>
      </c>
      <c r="BE5" s="86" t="str">
        <f>REPLACE(INDEX(GroupVertices[Group],MATCH(Edges25[[#This Row],[Vertex 2]],GroupVertices[Vertex],0)),1,1,"")</f>
        <v>17</v>
      </c>
      <c r="BF5" s="48"/>
      <c r="BG5" s="49"/>
      <c r="BH5" s="48"/>
      <c r="BI5" s="49"/>
      <c r="BJ5" s="48"/>
      <c r="BK5" s="49"/>
      <c r="BL5" s="48"/>
      <c r="BM5" s="49"/>
      <c r="BN5" s="48"/>
    </row>
    <row r="6" spans="1:66" ht="15">
      <c r="A6" s="65" t="s">
        <v>237</v>
      </c>
      <c r="B6" s="65" t="s">
        <v>374</v>
      </c>
      <c r="C6" s="66"/>
      <c r="D6" s="67"/>
      <c r="E6" s="66"/>
      <c r="F6" s="69"/>
      <c r="G6" s="66"/>
      <c r="H6" s="70"/>
      <c r="I6" s="71"/>
      <c r="J6" s="71"/>
      <c r="K6" s="34" t="s">
        <v>65</v>
      </c>
      <c r="L6" s="72">
        <v>14</v>
      </c>
      <c r="M6" s="72"/>
      <c r="N6" s="73"/>
      <c r="O6" s="87" t="s">
        <v>448</v>
      </c>
      <c r="P6" s="90">
        <v>43687.435960648145</v>
      </c>
      <c r="Q6" s="87" t="s">
        <v>454</v>
      </c>
      <c r="R6" s="87"/>
      <c r="S6" s="87"/>
      <c r="T6" s="87"/>
      <c r="U6" s="87"/>
      <c r="V6" s="92" t="s">
        <v>683</v>
      </c>
      <c r="W6" s="90">
        <v>43687.435960648145</v>
      </c>
      <c r="X6" s="96">
        <v>43687</v>
      </c>
      <c r="Y6" s="99" t="s">
        <v>798</v>
      </c>
      <c r="Z6" s="92" t="s">
        <v>1036</v>
      </c>
      <c r="AA6" s="87"/>
      <c r="AB6" s="87"/>
      <c r="AC6" s="99" t="s">
        <v>1282</v>
      </c>
      <c r="AD6" s="99" t="s">
        <v>1280</v>
      </c>
      <c r="AE6" s="87" t="b">
        <v>0</v>
      </c>
      <c r="AF6" s="87">
        <v>0</v>
      </c>
      <c r="AG6" s="99" t="s">
        <v>1561</v>
      </c>
      <c r="AH6" s="87" t="b">
        <v>0</v>
      </c>
      <c r="AI6" s="87" t="s">
        <v>1595</v>
      </c>
      <c r="AJ6" s="87"/>
      <c r="AK6" s="99" t="s">
        <v>1564</v>
      </c>
      <c r="AL6" s="87" t="b">
        <v>0</v>
      </c>
      <c r="AM6" s="87">
        <v>0</v>
      </c>
      <c r="AN6" s="99" t="s">
        <v>1564</v>
      </c>
      <c r="AO6" s="87" t="s">
        <v>1605</v>
      </c>
      <c r="AP6" s="87" t="b">
        <v>0</v>
      </c>
      <c r="AQ6" s="99" t="s">
        <v>1280</v>
      </c>
      <c r="AR6" s="87" t="s">
        <v>197</v>
      </c>
      <c r="AS6" s="87">
        <v>0</v>
      </c>
      <c r="AT6" s="87">
        <v>0</v>
      </c>
      <c r="AU6" s="87"/>
      <c r="AV6" s="87"/>
      <c r="AW6" s="87"/>
      <c r="AX6" s="87"/>
      <c r="AY6" s="87"/>
      <c r="AZ6" s="87"/>
      <c r="BA6" s="87"/>
      <c r="BB6" s="87"/>
      <c r="BC6">
        <v>3</v>
      </c>
      <c r="BD6" s="86" t="str">
        <f>REPLACE(INDEX(GroupVertices[Group],MATCH(Edges25[[#This Row],[Vertex 1]],GroupVertices[Vertex],0)),1,1,"")</f>
        <v>17</v>
      </c>
      <c r="BE6" s="86" t="str">
        <f>REPLACE(INDEX(GroupVertices[Group],MATCH(Edges25[[#This Row],[Vertex 2]],GroupVertices[Vertex],0)),1,1,"")</f>
        <v>17</v>
      </c>
      <c r="BF6" s="48"/>
      <c r="BG6" s="49"/>
      <c r="BH6" s="48"/>
      <c r="BI6" s="49"/>
      <c r="BJ6" s="48"/>
      <c r="BK6" s="49"/>
      <c r="BL6" s="48"/>
      <c r="BM6" s="49"/>
      <c r="BN6" s="48"/>
    </row>
    <row r="7" spans="1:66" ht="15">
      <c r="A7" s="65" t="s">
        <v>237</v>
      </c>
      <c r="B7" s="65" t="s">
        <v>374</v>
      </c>
      <c r="C7" s="66"/>
      <c r="D7" s="67"/>
      <c r="E7" s="66"/>
      <c r="F7" s="69"/>
      <c r="G7" s="66"/>
      <c r="H7" s="70"/>
      <c r="I7" s="71"/>
      <c r="J7" s="71"/>
      <c r="K7" s="34" t="s">
        <v>65</v>
      </c>
      <c r="L7" s="72">
        <v>15</v>
      </c>
      <c r="M7" s="72"/>
      <c r="N7" s="73"/>
      <c r="O7" s="87" t="s">
        <v>448</v>
      </c>
      <c r="P7" s="90">
        <v>43687.43653935185</v>
      </c>
      <c r="Q7" s="87" t="s">
        <v>455</v>
      </c>
      <c r="R7" s="87"/>
      <c r="S7" s="87"/>
      <c r="T7" s="87"/>
      <c r="U7" s="87"/>
      <c r="V7" s="92" t="s">
        <v>683</v>
      </c>
      <c r="W7" s="90">
        <v>43687.43653935185</v>
      </c>
      <c r="X7" s="96">
        <v>43687</v>
      </c>
      <c r="Y7" s="99" t="s">
        <v>799</v>
      </c>
      <c r="Z7" s="92" t="s">
        <v>1037</v>
      </c>
      <c r="AA7" s="87"/>
      <c r="AB7" s="87"/>
      <c r="AC7" s="99" t="s">
        <v>1283</v>
      </c>
      <c r="AD7" s="99" t="s">
        <v>1280</v>
      </c>
      <c r="AE7" s="87" t="b">
        <v>0</v>
      </c>
      <c r="AF7" s="87">
        <v>1</v>
      </c>
      <c r="AG7" s="99" t="s">
        <v>1561</v>
      </c>
      <c r="AH7" s="87" t="b">
        <v>0</v>
      </c>
      <c r="AI7" s="87" t="s">
        <v>1595</v>
      </c>
      <c r="AJ7" s="87"/>
      <c r="AK7" s="99" t="s">
        <v>1564</v>
      </c>
      <c r="AL7" s="87" t="b">
        <v>0</v>
      </c>
      <c r="AM7" s="87">
        <v>0</v>
      </c>
      <c r="AN7" s="99" t="s">
        <v>1564</v>
      </c>
      <c r="AO7" s="87" t="s">
        <v>1605</v>
      </c>
      <c r="AP7" s="87" t="b">
        <v>0</v>
      </c>
      <c r="AQ7" s="99" t="s">
        <v>1280</v>
      </c>
      <c r="AR7" s="87" t="s">
        <v>197</v>
      </c>
      <c r="AS7" s="87">
        <v>0</v>
      </c>
      <c r="AT7" s="87">
        <v>0</v>
      </c>
      <c r="AU7" s="87"/>
      <c r="AV7" s="87"/>
      <c r="AW7" s="87"/>
      <c r="AX7" s="87"/>
      <c r="AY7" s="87"/>
      <c r="AZ7" s="87"/>
      <c r="BA7" s="87"/>
      <c r="BB7" s="87"/>
      <c r="BC7">
        <v>3</v>
      </c>
      <c r="BD7" s="86" t="str">
        <f>REPLACE(INDEX(GroupVertices[Group],MATCH(Edges25[[#This Row],[Vertex 1]],GroupVertices[Vertex],0)),1,1,"")</f>
        <v>17</v>
      </c>
      <c r="BE7" s="86" t="str">
        <f>REPLACE(INDEX(GroupVertices[Group],MATCH(Edges25[[#This Row],[Vertex 2]],GroupVertices[Vertex],0)),1,1,"")</f>
        <v>17</v>
      </c>
      <c r="BF7" s="48"/>
      <c r="BG7" s="49"/>
      <c r="BH7" s="48"/>
      <c r="BI7" s="49"/>
      <c r="BJ7" s="48"/>
      <c r="BK7" s="49"/>
      <c r="BL7" s="48"/>
      <c r="BM7" s="49"/>
      <c r="BN7" s="48"/>
    </row>
    <row r="8" spans="1:66" ht="15">
      <c r="A8" s="65" t="s">
        <v>238</v>
      </c>
      <c r="B8" s="65" t="s">
        <v>376</v>
      </c>
      <c r="C8" s="66"/>
      <c r="D8" s="67"/>
      <c r="E8" s="66"/>
      <c r="F8" s="69"/>
      <c r="G8" s="66"/>
      <c r="H8" s="70"/>
      <c r="I8" s="71"/>
      <c r="J8" s="71"/>
      <c r="K8" s="34" t="s">
        <v>65</v>
      </c>
      <c r="L8" s="72">
        <v>24</v>
      </c>
      <c r="M8" s="72"/>
      <c r="N8" s="73"/>
      <c r="O8" s="87" t="s">
        <v>449</v>
      </c>
      <c r="P8" s="90">
        <v>43687.59974537037</v>
      </c>
      <c r="Q8" s="87" t="s">
        <v>456</v>
      </c>
      <c r="R8" s="92" t="s">
        <v>596</v>
      </c>
      <c r="S8" s="87" t="s">
        <v>645</v>
      </c>
      <c r="T8" s="87"/>
      <c r="U8" s="87"/>
      <c r="V8" s="92" t="s">
        <v>684</v>
      </c>
      <c r="W8" s="90">
        <v>43687.59974537037</v>
      </c>
      <c r="X8" s="96">
        <v>43687</v>
      </c>
      <c r="Y8" s="99" t="s">
        <v>800</v>
      </c>
      <c r="Z8" s="92" t="s">
        <v>1038</v>
      </c>
      <c r="AA8" s="87"/>
      <c r="AB8" s="87"/>
      <c r="AC8" s="99" t="s">
        <v>1284</v>
      </c>
      <c r="AD8" s="99" t="s">
        <v>1527</v>
      </c>
      <c r="AE8" s="87" t="b">
        <v>0</v>
      </c>
      <c r="AF8" s="87">
        <v>5</v>
      </c>
      <c r="AG8" s="99" t="s">
        <v>1562</v>
      </c>
      <c r="AH8" s="87" t="b">
        <v>0</v>
      </c>
      <c r="AI8" s="87" t="s">
        <v>1596</v>
      </c>
      <c r="AJ8" s="87"/>
      <c r="AK8" s="99" t="s">
        <v>1564</v>
      </c>
      <c r="AL8" s="87" t="b">
        <v>0</v>
      </c>
      <c r="AM8" s="87">
        <v>0</v>
      </c>
      <c r="AN8" s="99" t="s">
        <v>1564</v>
      </c>
      <c r="AO8" s="87" t="s">
        <v>1605</v>
      </c>
      <c r="AP8" s="87" t="b">
        <v>0</v>
      </c>
      <c r="AQ8" s="99" t="s">
        <v>1527</v>
      </c>
      <c r="AR8" s="87" t="s">
        <v>197</v>
      </c>
      <c r="AS8" s="87">
        <v>0</v>
      </c>
      <c r="AT8" s="87">
        <v>0</v>
      </c>
      <c r="AU8" s="87"/>
      <c r="AV8" s="87"/>
      <c r="AW8" s="87"/>
      <c r="AX8" s="87"/>
      <c r="AY8" s="87"/>
      <c r="AZ8" s="87"/>
      <c r="BA8" s="87"/>
      <c r="BB8" s="87"/>
      <c r="BC8">
        <v>1</v>
      </c>
      <c r="BD8" s="86" t="str">
        <f>REPLACE(INDEX(GroupVertices[Group],MATCH(Edges25[[#This Row],[Vertex 1]],GroupVertices[Vertex],0)),1,1,"")</f>
        <v>28</v>
      </c>
      <c r="BE8" s="86" t="str">
        <f>REPLACE(INDEX(GroupVertices[Group],MATCH(Edges25[[#This Row],[Vertex 2]],GroupVertices[Vertex],0)),1,1,"")</f>
        <v>28</v>
      </c>
      <c r="BF8" s="48">
        <v>0</v>
      </c>
      <c r="BG8" s="49">
        <v>0</v>
      </c>
      <c r="BH8" s="48">
        <v>0</v>
      </c>
      <c r="BI8" s="49">
        <v>0</v>
      </c>
      <c r="BJ8" s="48">
        <v>0</v>
      </c>
      <c r="BK8" s="49">
        <v>0</v>
      </c>
      <c r="BL8" s="48">
        <v>36</v>
      </c>
      <c r="BM8" s="49">
        <v>100</v>
      </c>
      <c r="BN8" s="48">
        <v>36</v>
      </c>
    </row>
    <row r="9" spans="1:66" ht="15">
      <c r="A9" s="65" t="s">
        <v>239</v>
      </c>
      <c r="B9" s="65" t="s">
        <v>377</v>
      </c>
      <c r="C9" s="66"/>
      <c r="D9" s="67"/>
      <c r="E9" s="66"/>
      <c r="F9" s="69"/>
      <c r="G9" s="66"/>
      <c r="H9" s="70"/>
      <c r="I9" s="71"/>
      <c r="J9" s="71"/>
      <c r="K9" s="34" t="s">
        <v>65</v>
      </c>
      <c r="L9" s="72">
        <v>25</v>
      </c>
      <c r="M9" s="72"/>
      <c r="N9" s="73"/>
      <c r="O9" s="87" t="s">
        <v>449</v>
      </c>
      <c r="P9" s="90">
        <v>43688.5684837963</v>
      </c>
      <c r="Q9" s="87" t="s">
        <v>457</v>
      </c>
      <c r="R9" s="87"/>
      <c r="S9" s="87"/>
      <c r="T9" s="87"/>
      <c r="U9" s="87"/>
      <c r="V9" s="92" t="s">
        <v>685</v>
      </c>
      <c r="W9" s="90">
        <v>43688.5684837963</v>
      </c>
      <c r="X9" s="96">
        <v>43688</v>
      </c>
      <c r="Y9" s="99" t="s">
        <v>801</v>
      </c>
      <c r="Z9" s="92" t="s">
        <v>1039</v>
      </c>
      <c r="AA9" s="87"/>
      <c r="AB9" s="87"/>
      <c r="AC9" s="99" t="s">
        <v>1285</v>
      </c>
      <c r="AD9" s="99" t="s">
        <v>1528</v>
      </c>
      <c r="AE9" s="87" t="b">
        <v>0</v>
      </c>
      <c r="AF9" s="87">
        <v>2</v>
      </c>
      <c r="AG9" s="99" t="s">
        <v>1563</v>
      </c>
      <c r="AH9" s="87" t="b">
        <v>0</v>
      </c>
      <c r="AI9" s="87" t="s">
        <v>1597</v>
      </c>
      <c r="AJ9" s="87"/>
      <c r="AK9" s="99" t="s">
        <v>1564</v>
      </c>
      <c r="AL9" s="87" t="b">
        <v>0</v>
      </c>
      <c r="AM9" s="87">
        <v>0</v>
      </c>
      <c r="AN9" s="99" t="s">
        <v>1564</v>
      </c>
      <c r="AO9" s="87" t="s">
        <v>1605</v>
      </c>
      <c r="AP9" s="87" t="b">
        <v>0</v>
      </c>
      <c r="AQ9" s="99" t="s">
        <v>1528</v>
      </c>
      <c r="AR9" s="87" t="s">
        <v>197</v>
      </c>
      <c r="AS9" s="87">
        <v>0</v>
      </c>
      <c r="AT9" s="87">
        <v>0</v>
      </c>
      <c r="AU9" s="87"/>
      <c r="AV9" s="87"/>
      <c r="AW9" s="87"/>
      <c r="AX9" s="87"/>
      <c r="AY9" s="87"/>
      <c r="AZ9" s="87"/>
      <c r="BA9" s="87"/>
      <c r="BB9" s="87"/>
      <c r="BC9">
        <v>1</v>
      </c>
      <c r="BD9" s="86" t="str">
        <f>REPLACE(INDEX(GroupVertices[Group],MATCH(Edges25[[#This Row],[Vertex 1]],GroupVertices[Vertex],0)),1,1,"")</f>
        <v>27</v>
      </c>
      <c r="BE9" s="86" t="str">
        <f>REPLACE(INDEX(GroupVertices[Group],MATCH(Edges25[[#This Row],[Vertex 2]],GroupVertices[Vertex],0)),1,1,"")</f>
        <v>27</v>
      </c>
      <c r="BF9" s="48">
        <v>0</v>
      </c>
      <c r="BG9" s="49">
        <v>0</v>
      </c>
      <c r="BH9" s="48">
        <v>0</v>
      </c>
      <c r="BI9" s="49">
        <v>0</v>
      </c>
      <c r="BJ9" s="48">
        <v>0</v>
      </c>
      <c r="BK9" s="49">
        <v>0</v>
      </c>
      <c r="BL9" s="48">
        <v>23</v>
      </c>
      <c r="BM9" s="49">
        <v>100</v>
      </c>
      <c r="BN9" s="48">
        <v>23</v>
      </c>
    </row>
    <row r="10" spans="1:66" ht="15">
      <c r="A10" s="65" t="s">
        <v>240</v>
      </c>
      <c r="B10" s="65" t="s">
        <v>333</v>
      </c>
      <c r="C10" s="66"/>
      <c r="D10" s="67"/>
      <c r="E10" s="66"/>
      <c r="F10" s="69"/>
      <c r="G10" s="66"/>
      <c r="H10" s="70"/>
      <c r="I10" s="71"/>
      <c r="J10" s="71"/>
      <c r="K10" s="34" t="s">
        <v>65</v>
      </c>
      <c r="L10" s="72">
        <v>26</v>
      </c>
      <c r="M10" s="72"/>
      <c r="N10" s="73"/>
      <c r="O10" s="87" t="s">
        <v>450</v>
      </c>
      <c r="P10" s="90">
        <v>43688.57239583333</v>
      </c>
      <c r="Q10" s="87" t="s">
        <v>458</v>
      </c>
      <c r="R10" s="87"/>
      <c r="S10" s="87"/>
      <c r="T10" s="87"/>
      <c r="U10" s="87"/>
      <c r="V10" s="92" t="s">
        <v>686</v>
      </c>
      <c r="W10" s="90">
        <v>43688.57239583333</v>
      </c>
      <c r="X10" s="96">
        <v>43688</v>
      </c>
      <c r="Y10" s="99" t="s">
        <v>802</v>
      </c>
      <c r="Z10" s="92" t="s">
        <v>1040</v>
      </c>
      <c r="AA10" s="87"/>
      <c r="AB10" s="87"/>
      <c r="AC10" s="99" t="s">
        <v>1286</v>
      </c>
      <c r="AD10" s="87"/>
      <c r="AE10" s="87" t="b">
        <v>0</v>
      </c>
      <c r="AF10" s="87">
        <v>0</v>
      </c>
      <c r="AG10" s="99" t="s">
        <v>1564</v>
      </c>
      <c r="AH10" s="87" t="b">
        <v>0</v>
      </c>
      <c r="AI10" s="87" t="s">
        <v>1595</v>
      </c>
      <c r="AJ10" s="87"/>
      <c r="AK10" s="99" t="s">
        <v>1564</v>
      </c>
      <c r="AL10" s="87" t="b">
        <v>0</v>
      </c>
      <c r="AM10" s="87">
        <v>4</v>
      </c>
      <c r="AN10" s="99" t="s">
        <v>1393</v>
      </c>
      <c r="AO10" s="87" t="s">
        <v>1605</v>
      </c>
      <c r="AP10" s="87" t="b">
        <v>0</v>
      </c>
      <c r="AQ10" s="99" t="s">
        <v>1393</v>
      </c>
      <c r="AR10" s="87" t="s">
        <v>197</v>
      </c>
      <c r="AS10" s="87">
        <v>0</v>
      </c>
      <c r="AT10" s="87">
        <v>0</v>
      </c>
      <c r="AU10" s="87"/>
      <c r="AV10" s="87"/>
      <c r="AW10" s="87"/>
      <c r="AX10" s="87"/>
      <c r="AY10" s="87"/>
      <c r="AZ10" s="87"/>
      <c r="BA10" s="87"/>
      <c r="BB10" s="87"/>
      <c r="BC10">
        <v>1</v>
      </c>
      <c r="BD10" s="86" t="str">
        <f>REPLACE(INDEX(GroupVertices[Group],MATCH(Edges25[[#This Row],[Vertex 1]],GroupVertices[Vertex],0)),1,1,"")</f>
        <v>2</v>
      </c>
      <c r="BE10" s="86" t="str">
        <f>REPLACE(INDEX(GroupVertices[Group],MATCH(Edges25[[#This Row],[Vertex 2]],GroupVertices[Vertex],0)),1,1,"")</f>
        <v>2</v>
      </c>
      <c r="BF10" s="48"/>
      <c r="BG10" s="49"/>
      <c r="BH10" s="48"/>
      <c r="BI10" s="49"/>
      <c r="BJ10" s="48"/>
      <c r="BK10" s="49"/>
      <c r="BL10" s="48"/>
      <c r="BM10" s="49"/>
      <c r="BN10" s="48"/>
    </row>
    <row r="11" spans="1:66" ht="15">
      <c r="A11" s="65" t="s">
        <v>241</v>
      </c>
      <c r="B11" s="65" t="s">
        <v>378</v>
      </c>
      <c r="C11" s="66"/>
      <c r="D11" s="67"/>
      <c r="E11" s="66"/>
      <c r="F11" s="69"/>
      <c r="G11" s="66"/>
      <c r="H11" s="70"/>
      <c r="I11" s="71"/>
      <c r="J11" s="71"/>
      <c r="K11" s="34" t="s">
        <v>65</v>
      </c>
      <c r="L11" s="72">
        <v>28</v>
      </c>
      <c r="M11" s="72"/>
      <c r="N11" s="73"/>
      <c r="O11" s="87" t="s">
        <v>448</v>
      </c>
      <c r="P11" s="90">
        <v>43688.57554398148</v>
      </c>
      <c r="Q11" s="87" t="s">
        <v>459</v>
      </c>
      <c r="R11" s="87"/>
      <c r="S11" s="87"/>
      <c r="T11" s="87"/>
      <c r="U11" s="87"/>
      <c r="V11" s="92" t="s">
        <v>687</v>
      </c>
      <c r="W11" s="90">
        <v>43688.57554398148</v>
      </c>
      <c r="X11" s="96">
        <v>43688</v>
      </c>
      <c r="Y11" s="99" t="s">
        <v>803</v>
      </c>
      <c r="Z11" s="92" t="s">
        <v>1041</v>
      </c>
      <c r="AA11" s="87"/>
      <c r="AB11" s="87"/>
      <c r="AC11" s="99" t="s">
        <v>1287</v>
      </c>
      <c r="AD11" s="99" t="s">
        <v>1529</v>
      </c>
      <c r="AE11" s="87" t="b">
        <v>0</v>
      </c>
      <c r="AF11" s="87">
        <v>0</v>
      </c>
      <c r="AG11" s="99" t="s">
        <v>1565</v>
      </c>
      <c r="AH11" s="87" t="b">
        <v>0</v>
      </c>
      <c r="AI11" s="87" t="s">
        <v>1595</v>
      </c>
      <c r="AJ11" s="87"/>
      <c r="AK11" s="99" t="s">
        <v>1564</v>
      </c>
      <c r="AL11" s="87" t="b">
        <v>0</v>
      </c>
      <c r="AM11" s="87">
        <v>0</v>
      </c>
      <c r="AN11" s="99" t="s">
        <v>1564</v>
      </c>
      <c r="AO11" s="87" t="s">
        <v>1604</v>
      </c>
      <c r="AP11" s="87" t="b">
        <v>0</v>
      </c>
      <c r="AQ11" s="99" t="s">
        <v>1529</v>
      </c>
      <c r="AR11" s="87" t="s">
        <v>197</v>
      </c>
      <c r="AS11" s="87">
        <v>0</v>
      </c>
      <c r="AT11" s="87">
        <v>0</v>
      </c>
      <c r="AU11" s="87"/>
      <c r="AV11" s="87"/>
      <c r="AW11" s="87"/>
      <c r="AX11" s="87"/>
      <c r="AY11" s="87"/>
      <c r="AZ11" s="87"/>
      <c r="BA11" s="87"/>
      <c r="BB11" s="87"/>
      <c r="BC11">
        <v>1</v>
      </c>
      <c r="BD11" s="86" t="str">
        <f>REPLACE(INDEX(GroupVertices[Group],MATCH(Edges25[[#This Row],[Vertex 1]],GroupVertices[Vertex],0)),1,1,"")</f>
        <v>22</v>
      </c>
      <c r="BE11" s="86" t="str">
        <f>REPLACE(INDEX(GroupVertices[Group],MATCH(Edges25[[#This Row],[Vertex 2]],GroupVertices[Vertex],0)),1,1,"")</f>
        <v>22</v>
      </c>
      <c r="BF11" s="48"/>
      <c r="BG11" s="49"/>
      <c r="BH11" s="48"/>
      <c r="BI11" s="49"/>
      <c r="BJ11" s="48"/>
      <c r="BK11" s="49"/>
      <c r="BL11" s="48"/>
      <c r="BM11" s="49"/>
      <c r="BN11" s="48"/>
    </row>
    <row r="12" spans="1:66" ht="15">
      <c r="A12" s="65" t="s">
        <v>242</v>
      </c>
      <c r="B12" s="65" t="s">
        <v>333</v>
      </c>
      <c r="C12" s="66"/>
      <c r="D12" s="67"/>
      <c r="E12" s="66"/>
      <c r="F12" s="69"/>
      <c r="G12" s="66"/>
      <c r="H12" s="70"/>
      <c r="I12" s="71"/>
      <c r="J12" s="71"/>
      <c r="K12" s="34" t="s">
        <v>65</v>
      </c>
      <c r="L12" s="72">
        <v>30</v>
      </c>
      <c r="M12" s="72"/>
      <c r="N12" s="73"/>
      <c r="O12" s="87" t="s">
        <v>450</v>
      </c>
      <c r="P12" s="90">
        <v>43688.578622685185</v>
      </c>
      <c r="Q12" s="87" t="s">
        <v>458</v>
      </c>
      <c r="R12" s="87"/>
      <c r="S12" s="87"/>
      <c r="T12" s="87"/>
      <c r="U12" s="87"/>
      <c r="V12" s="92" t="s">
        <v>688</v>
      </c>
      <c r="W12" s="90">
        <v>43688.578622685185</v>
      </c>
      <c r="X12" s="96">
        <v>43688</v>
      </c>
      <c r="Y12" s="99" t="s">
        <v>804</v>
      </c>
      <c r="Z12" s="92" t="s">
        <v>1042</v>
      </c>
      <c r="AA12" s="87"/>
      <c r="AB12" s="87"/>
      <c r="AC12" s="99" t="s">
        <v>1288</v>
      </c>
      <c r="AD12" s="87"/>
      <c r="AE12" s="87" t="b">
        <v>0</v>
      </c>
      <c r="AF12" s="87">
        <v>0</v>
      </c>
      <c r="AG12" s="99" t="s">
        <v>1564</v>
      </c>
      <c r="AH12" s="87" t="b">
        <v>0</v>
      </c>
      <c r="AI12" s="87" t="s">
        <v>1595</v>
      </c>
      <c r="AJ12" s="87"/>
      <c r="AK12" s="99" t="s">
        <v>1564</v>
      </c>
      <c r="AL12" s="87" t="b">
        <v>0</v>
      </c>
      <c r="AM12" s="87">
        <v>4</v>
      </c>
      <c r="AN12" s="99" t="s">
        <v>1393</v>
      </c>
      <c r="AO12" s="87" t="s">
        <v>1605</v>
      </c>
      <c r="AP12" s="87" t="b">
        <v>0</v>
      </c>
      <c r="AQ12" s="99" t="s">
        <v>1393</v>
      </c>
      <c r="AR12" s="87" t="s">
        <v>197</v>
      </c>
      <c r="AS12" s="87">
        <v>0</v>
      </c>
      <c r="AT12" s="87">
        <v>0</v>
      </c>
      <c r="AU12" s="87"/>
      <c r="AV12" s="87"/>
      <c r="AW12" s="87"/>
      <c r="AX12" s="87"/>
      <c r="AY12" s="87"/>
      <c r="AZ12" s="87"/>
      <c r="BA12" s="87"/>
      <c r="BB12" s="87"/>
      <c r="BC12">
        <v>1</v>
      </c>
      <c r="BD12" s="86" t="str">
        <f>REPLACE(INDEX(GroupVertices[Group],MATCH(Edges25[[#This Row],[Vertex 1]],GroupVertices[Vertex],0)),1,1,"")</f>
        <v>2</v>
      </c>
      <c r="BE12" s="86" t="str">
        <f>REPLACE(INDEX(GroupVertices[Group],MATCH(Edges25[[#This Row],[Vertex 2]],GroupVertices[Vertex],0)),1,1,"")</f>
        <v>2</v>
      </c>
      <c r="BF12" s="48"/>
      <c r="BG12" s="49"/>
      <c r="BH12" s="48"/>
      <c r="BI12" s="49"/>
      <c r="BJ12" s="48"/>
      <c r="BK12" s="49"/>
      <c r="BL12" s="48"/>
      <c r="BM12" s="49"/>
      <c r="BN12" s="48"/>
    </row>
    <row r="13" spans="1:66" ht="15">
      <c r="A13" s="65" t="s">
        <v>243</v>
      </c>
      <c r="B13" s="65" t="s">
        <v>380</v>
      </c>
      <c r="C13" s="66"/>
      <c r="D13" s="67"/>
      <c r="E13" s="66"/>
      <c r="F13" s="69"/>
      <c r="G13" s="66"/>
      <c r="H13" s="70"/>
      <c r="I13" s="71"/>
      <c r="J13" s="71"/>
      <c r="K13" s="34" t="s">
        <v>65</v>
      </c>
      <c r="L13" s="72">
        <v>32</v>
      </c>
      <c r="M13" s="72"/>
      <c r="N13" s="73"/>
      <c r="O13" s="87" t="s">
        <v>448</v>
      </c>
      <c r="P13" s="90">
        <v>43688.59814814815</v>
      </c>
      <c r="Q13" s="87" t="s">
        <v>460</v>
      </c>
      <c r="R13" s="87"/>
      <c r="S13" s="87"/>
      <c r="T13" s="87"/>
      <c r="U13" s="87"/>
      <c r="V13" s="92" t="s">
        <v>689</v>
      </c>
      <c r="W13" s="90">
        <v>43688.59814814815</v>
      </c>
      <c r="X13" s="96">
        <v>43688</v>
      </c>
      <c r="Y13" s="99" t="s">
        <v>805</v>
      </c>
      <c r="Z13" s="92" t="s">
        <v>1043</v>
      </c>
      <c r="AA13" s="87"/>
      <c r="AB13" s="87"/>
      <c r="AC13" s="99" t="s">
        <v>1289</v>
      </c>
      <c r="AD13" s="99" t="s">
        <v>1530</v>
      </c>
      <c r="AE13" s="87" t="b">
        <v>0</v>
      </c>
      <c r="AF13" s="87">
        <v>0</v>
      </c>
      <c r="AG13" s="99" t="s">
        <v>1566</v>
      </c>
      <c r="AH13" s="87" t="b">
        <v>0</v>
      </c>
      <c r="AI13" s="87" t="s">
        <v>1595</v>
      </c>
      <c r="AJ13" s="87"/>
      <c r="AK13" s="99" t="s">
        <v>1564</v>
      </c>
      <c r="AL13" s="87" t="b">
        <v>0</v>
      </c>
      <c r="AM13" s="87">
        <v>0</v>
      </c>
      <c r="AN13" s="99" t="s">
        <v>1564</v>
      </c>
      <c r="AO13" s="87" t="s">
        <v>1606</v>
      </c>
      <c r="AP13" s="87" t="b">
        <v>0</v>
      </c>
      <c r="AQ13" s="99" t="s">
        <v>1530</v>
      </c>
      <c r="AR13" s="87" t="s">
        <v>197</v>
      </c>
      <c r="AS13" s="87">
        <v>0</v>
      </c>
      <c r="AT13" s="87">
        <v>0</v>
      </c>
      <c r="AU13" s="87"/>
      <c r="AV13" s="87"/>
      <c r="AW13" s="87"/>
      <c r="AX13" s="87"/>
      <c r="AY13" s="87"/>
      <c r="AZ13" s="87"/>
      <c r="BA13" s="87"/>
      <c r="BB13" s="87"/>
      <c r="BC13">
        <v>1</v>
      </c>
      <c r="BD13" s="86" t="str">
        <f>REPLACE(INDEX(GroupVertices[Group],MATCH(Edges25[[#This Row],[Vertex 1]],GroupVertices[Vertex],0)),1,1,"")</f>
        <v>21</v>
      </c>
      <c r="BE13" s="86" t="str">
        <f>REPLACE(INDEX(GroupVertices[Group],MATCH(Edges25[[#This Row],[Vertex 2]],GroupVertices[Vertex],0)),1,1,"")</f>
        <v>21</v>
      </c>
      <c r="BF13" s="48"/>
      <c r="BG13" s="49"/>
      <c r="BH13" s="48"/>
      <c r="BI13" s="49"/>
      <c r="BJ13" s="48"/>
      <c r="BK13" s="49"/>
      <c r="BL13" s="48"/>
      <c r="BM13" s="49"/>
      <c r="BN13" s="48"/>
    </row>
    <row r="14" spans="1:66" ht="15">
      <c r="A14" s="65" t="s">
        <v>244</v>
      </c>
      <c r="B14" s="65" t="s">
        <v>382</v>
      </c>
      <c r="C14" s="66"/>
      <c r="D14" s="67"/>
      <c r="E14" s="66"/>
      <c r="F14" s="69"/>
      <c r="G14" s="66"/>
      <c r="H14" s="70"/>
      <c r="I14" s="71"/>
      <c r="J14" s="71"/>
      <c r="K14" s="34" t="s">
        <v>65</v>
      </c>
      <c r="L14" s="72">
        <v>34</v>
      </c>
      <c r="M14" s="72"/>
      <c r="N14" s="73"/>
      <c r="O14" s="87" t="s">
        <v>448</v>
      </c>
      <c r="P14" s="90">
        <v>43688.631840277776</v>
      </c>
      <c r="Q14" s="87" t="s">
        <v>461</v>
      </c>
      <c r="R14" s="87"/>
      <c r="S14" s="87"/>
      <c r="T14" s="87"/>
      <c r="U14" s="87"/>
      <c r="V14" s="92" t="s">
        <v>690</v>
      </c>
      <c r="W14" s="90">
        <v>43688.631840277776</v>
      </c>
      <c r="X14" s="96">
        <v>43688</v>
      </c>
      <c r="Y14" s="99" t="s">
        <v>806</v>
      </c>
      <c r="Z14" s="92" t="s">
        <v>1044</v>
      </c>
      <c r="AA14" s="87"/>
      <c r="AB14" s="87"/>
      <c r="AC14" s="99" t="s">
        <v>1290</v>
      </c>
      <c r="AD14" s="99" t="s">
        <v>1531</v>
      </c>
      <c r="AE14" s="87" t="b">
        <v>0</v>
      </c>
      <c r="AF14" s="87">
        <v>0</v>
      </c>
      <c r="AG14" s="99" t="s">
        <v>1567</v>
      </c>
      <c r="AH14" s="87" t="b">
        <v>0</v>
      </c>
      <c r="AI14" s="87" t="s">
        <v>1597</v>
      </c>
      <c r="AJ14" s="87"/>
      <c r="AK14" s="99" t="s">
        <v>1564</v>
      </c>
      <c r="AL14" s="87" t="b">
        <v>0</v>
      </c>
      <c r="AM14" s="87">
        <v>0</v>
      </c>
      <c r="AN14" s="99" t="s">
        <v>1564</v>
      </c>
      <c r="AO14" s="87" t="s">
        <v>1605</v>
      </c>
      <c r="AP14" s="87" t="b">
        <v>0</v>
      </c>
      <c r="AQ14" s="99" t="s">
        <v>1531</v>
      </c>
      <c r="AR14" s="87" t="s">
        <v>197</v>
      </c>
      <c r="AS14" s="87">
        <v>0</v>
      </c>
      <c r="AT14" s="87">
        <v>0</v>
      </c>
      <c r="AU14" s="87"/>
      <c r="AV14" s="87"/>
      <c r="AW14" s="87"/>
      <c r="AX14" s="87"/>
      <c r="AY14" s="87"/>
      <c r="AZ14" s="87"/>
      <c r="BA14" s="87"/>
      <c r="BB14" s="87"/>
      <c r="BC14">
        <v>1</v>
      </c>
      <c r="BD14" s="86" t="str">
        <f>REPLACE(INDEX(GroupVertices[Group],MATCH(Edges25[[#This Row],[Vertex 1]],GroupVertices[Vertex],0)),1,1,"")</f>
        <v>16</v>
      </c>
      <c r="BE14" s="86" t="str">
        <f>REPLACE(INDEX(GroupVertices[Group],MATCH(Edges25[[#This Row],[Vertex 2]],GroupVertices[Vertex],0)),1,1,"")</f>
        <v>16</v>
      </c>
      <c r="BF14" s="48"/>
      <c r="BG14" s="49"/>
      <c r="BH14" s="48"/>
      <c r="BI14" s="49"/>
      <c r="BJ14" s="48"/>
      <c r="BK14" s="49"/>
      <c r="BL14" s="48"/>
      <c r="BM14" s="49"/>
      <c r="BN14" s="48"/>
    </row>
    <row r="15" spans="1:66" ht="15">
      <c r="A15" s="65" t="s">
        <v>245</v>
      </c>
      <c r="B15" s="65" t="s">
        <v>385</v>
      </c>
      <c r="C15" s="66"/>
      <c r="D15" s="67"/>
      <c r="E15" s="66"/>
      <c r="F15" s="69"/>
      <c r="G15" s="66"/>
      <c r="H15" s="70"/>
      <c r="I15" s="71"/>
      <c r="J15" s="71"/>
      <c r="K15" s="34" t="s">
        <v>65</v>
      </c>
      <c r="L15" s="72">
        <v>37</v>
      </c>
      <c r="M15" s="72"/>
      <c r="N15" s="73"/>
      <c r="O15" s="87" t="s">
        <v>448</v>
      </c>
      <c r="P15" s="90">
        <v>43688.66001157407</v>
      </c>
      <c r="Q15" s="87" t="s">
        <v>462</v>
      </c>
      <c r="R15" s="87"/>
      <c r="S15" s="87"/>
      <c r="T15" s="87"/>
      <c r="U15" s="87"/>
      <c r="V15" s="92" t="s">
        <v>691</v>
      </c>
      <c r="W15" s="90">
        <v>43688.66001157407</v>
      </c>
      <c r="X15" s="96">
        <v>43688</v>
      </c>
      <c r="Y15" s="99" t="s">
        <v>807</v>
      </c>
      <c r="Z15" s="92" t="s">
        <v>1045</v>
      </c>
      <c r="AA15" s="87"/>
      <c r="AB15" s="87"/>
      <c r="AC15" s="99" t="s">
        <v>1291</v>
      </c>
      <c r="AD15" s="99" t="s">
        <v>1532</v>
      </c>
      <c r="AE15" s="87" t="b">
        <v>0</v>
      </c>
      <c r="AF15" s="87">
        <v>1</v>
      </c>
      <c r="AG15" s="99" t="s">
        <v>1568</v>
      </c>
      <c r="AH15" s="87" t="b">
        <v>0</v>
      </c>
      <c r="AI15" s="87" t="s">
        <v>1595</v>
      </c>
      <c r="AJ15" s="87"/>
      <c r="AK15" s="99" t="s">
        <v>1564</v>
      </c>
      <c r="AL15" s="87" t="b">
        <v>0</v>
      </c>
      <c r="AM15" s="87">
        <v>0</v>
      </c>
      <c r="AN15" s="99" t="s">
        <v>1564</v>
      </c>
      <c r="AO15" s="87" t="s">
        <v>1605</v>
      </c>
      <c r="AP15" s="87" t="b">
        <v>0</v>
      </c>
      <c r="AQ15" s="99" t="s">
        <v>1532</v>
      </c>
      <c r="AR15" s="87" t="s">
        <v>197</v>
      </c>
      <c r="AS15" s="87">
        <v>0</v>
      </c>
      <c r="AT15" s="87">
        <v>0</v>
      </c>
      <c r="AU15" s="87"/>
      <c r="AV15" s="87"/>
      <c r="AW15" s="87"/>
      <c r="AX15" s="87"/>
      <c r="AY15" s="87"/>
      <c r="AZ15" s="87"/>
      <c r="BA15" s="87"/>
      <c r="BB15" s="87"/>
      <c r="BC15">
        <v>1</v>
      </c>
      <c r="BD15" s="86" t="str">
        <f>REPLACE(INDEX(GroupVertices[Group],MATCH(Edges25[[#This Row],[Vertex 1]],GroupVertices[Vertex],0)),1,1,"")</f>
        <v>2</v>
      </c>
      <c r="BE15" s="86" t="str">
        <f>REPLACE(INDEX(GroupVertices[Group],MATCH(Edges25[[#This Row],[Vertex 2]],GroupVertices[Vertex],0)),1,1,"")</f>
        <v>2</v>
      </c>
      <c r="BF15" s="48"/>
      <c r="BG15" s="49"/>
      <c r="BH15" s="48"/>
      <c r="BI15" s="49"/>
      <c r="BJ15" s="48"/>
      <c r="BK15" s="49"/>
      <c r="BL15" s="48"/>
      <c r="BM15" s="49"/>
      <c r="BN15" s="48"/>
    </row>
    <row r="16" spans="1:66" ht="15">
      <c r="A16" s="65" t="s">
        <v>246</v>
      </c>
      <c r="B16" s="65" t="s">
        <v>246</v>
      </c>
      <c r="C16" s="66"/>
      <c r="D16" s="67"/>
      <c r="E16" s="66"/>
      <c r="F16" s="69"/>
      <c r="G16" s="66"/>
      <c r="H16" s="70"/>
      <c r="I16" s="71"/>
      <c r="J16" s="71"/>
      <c r="K16" s="34" t="s">
        <v>65</v>
      </c>
      <c r="L16" s="72">
        <v>41</v>
      </c>
      <c r="M16" s="72"/>
      <c r="N16" s="73"/>
      <c r="O16" s="87" t="s">
        <v>197</v>
      </c>
      <c r="P16" s="90">
        <v>43688.74932870371</v>
      </c>
      <c r="Q16" s="87" t="s">
        <v>463</v>
      </c>
      <c r="R16" s="92" t="s">
        <v>597</v>
      </c>
      <c r="S16" s="87" t="s">
        <v>646</v>
      </c>
      <c r="T16" s="87"/>
      <c r="U16" s="87"/>
      <c r="V16" s="92" t="s">
        <v>692</v>
      </c>
      <c r="W16" s="90">
        <v>43688.74932870371</v>
      </c>
      <c r="X16" s="96">
        <v>43688</v>
      </c>
      <c r="Y16" s="99" t="s">
        <v>808</v>
      </c>
      <c r="Z16" s="92" t="s">
        <v>1046</v>
      </c>
      <c r="AA16" s="87"/>
      <c r="AB16" s="87"/>
      <c r="AC16" s="99" t="s">
        <v>1292</v>
      </c>
      <c r="AD16" s="87"/>
      <c r="AE16" s="87" t="b">
        <v>0</v>
      </c>
      <c r="AF16" s="87">
        <v>0</v>
      </c>
      <c r="AG16" s="99" t="s">
        <v>1564</v>
      </c>
      <c r="AH16" s="87" t="b">
        <v>0</v>
      </c>
      <c r="AI16" s="87" t="s">
        <v>1595</v>
      </c>
      <c r="AJ16" s="87"/>
      <c r="AK16" s="99" t="s">
        <v>1564</v>
      </c>
      <c r="AL16" s="87" t="b">
        <v>0</v>
      </c>
      <c r="AM16" s="87">
        <v>0</v>
      </c>
      <c r="AN16" s="99" t="s">
        <v>1564</v>
      </c>
      <c r="AO16" s="87" t="s">
        <v>1605</v>
      </c>
      <c r="AP16" s="87" t="b">
        <v>0</v>
      </c>
      <c r="AQ16" s="99" t="s">
        <v>1292</v>
      </c>
      <c r="AR16" s="87" t="s">
        <v>197</v>
      </c>
      <c r="AS16" s="87">
        <v>0</v>
      </c>
      <c r="AT16" s="87">
        <v>0</v>
      </c>
      <c r="AU16" s="87"/>
      <c r="AV16" s="87"/>
      <c r="AW16" s="87"/>
      <c r="AX16" s="87"/>
      <c r="AY16" s="87"/>
      <c r="AZ16" s="87"/>
      <c r="BA16" s="87"/>
      <c r="BB16" s="87"/>
      <c r="BC16">
        <v>1</v>
      </c>
      <c r="BD16" s="86" t="str">
        <f>REPLACE(INDEX(GroupVertices[Group],MATCH(Edges25[[#This Row],[Vertex 1]],GroupVertices[Vertex],0)),1,1,"")</f>
        <v>3</v>
      </c>
      <c r="BE16" s="86" t="str">
        <f>REPLACE(INDEX(GroupVertices[Group],MATCH(Edges25[[#This Row],[Vertex 2]],GroupVertices[Vertex],0)),1,1,"")</f>
        <v>3</v>
      </c>
      <c r="BF16" s="48">
        <v>0</v>
      </c>
      <c r="BG16" s="49">
        <v>0</v>
      </c>
      <c r="BH16" s="48">
        <v>0</v>
      </c>
      <c r="BI16" s="49">
        <v>0</v>
      </c>
      <c r="BJ16" s="48">
        <v>0</v>
      </c>
      <c r="BK16" s="49">
        <v>0</v>
      </c>
      <c r="BL16" s="48">
        <v>8</v>
      </c>
      <c r="BM16" s="49">
        <v>100</v>
      </c>
      <c r="BN16" s="48">
        <v>8</v>
      </c>
    </row>
    <row r="17" spans="1:66" ht="15">
      <c r="A17" s="65" t="s">
        <v>247</v>
      </c>
      <c r="B17" s="65" t="s">
        <v>247</v>
      </c>
      <c r="C17" s="66"/>
      <c r="D17" s="67"/>
      <c r="E17" s="66"/>
      <c r="F17" s="69"/>
      <c r="G17" s="66"/>
      <c r="H17" s="70"/>
      <c r="I17" s="71"/>
      <c r="J17" s="71"/>
      <c r="K17" s="34" t="s">
        <v>65</v>
      </c>
      <c r="L17" s="72">
        <v>42</v>
      </c>
      <c r="M17" s="72"/>
      <c r="N17" s="73"/>
      <c r="O17" s="87" t="s">
        <v>197</v>
      </c>
      <c r="P17" s="90">
        <v>43662.79773148148</v>
      </c>
      <c r="Q17" s="87" t="s">
        <v>464</v>
      </c>
      <c r="R17" s="87"/>
      <c r="S17" s="87"/>
      <c r="T17" s="87"/>
      <c r="U17" s="87"/>
      <c r="V17" s="92" t="s">
        <v>693</v>
      </c>
      <c r="W17" s="90">
        <v>43662.79773148148</v>
      </c>
      <c r="X17" s="96">
        <v>43662</v>
      </c>
      <c r="Y17" s="99" t="s">
        <v>809</v>
      </c>
      <c r="Z17" s="92" t="s">
        <v>1047</v>
      </c>
      <c r="AA17" s="87"/>
      <c r="AB17" s="87"/>
      <c r="AC17" s="99" t="s">
        <v>1293</v>
      </c>
      <c r="AD17" s="87"/>
      <c r="AE17" s="87" t="b">
        <v>0</v>
      </c>
      <c r="AF17" s="87">
        <v>1</v>
      </c>
      <c r="AG17" s="99" t="s">
        <v>1564</v>
      </c>
      <c r="AH17" s="87" t="b">
        <v>0</v>
      </c>
      <c r="AI17" s="87" t="s">
        <v>1598</v>
      </c>
      <c r="AJ17" s="87"/>
      <c r="AK17" s="99" t="s">
        <v>1564</v>
      </c>
      <c r="AL17" s="87" t="b">
        <v>0</v>
      </c>
      <c r="AM17" s="87">
        <v>2</v>
      </c>
      <c r="AN17" s="99" t="s">
        <v>1564</v>
      </c>
      <c r="AO17" s="87" t="s">
        <v>1604</v>
      </c>
      <c r="AP17" s="87" t="b">
        <v>0</v>
      </c>
      <c r="AQ17" s="99" t="s">
        <v>1293</v>
      </c>
      <c r="AR17" s="87" t="s">
        <v>450</v>
      </c>
      <c r="AS17" s="87">
        <v>0</v>
      </c>
      <c r="AT17" s="87">
        <v>0</v>
      </c>
      <c r="AU17" s="87"/>
      <c r="AV17" s="87"/>
      <c r="AW17" s="87"/>
      <c r="AX17" s="87"/>
      <c r="AY17" s="87"/>
      <c r="AZ17" s="87"/>
      <c r="BA17" s="87"/>
      <c r="BB17" s="87"/>
      <c r="BC17">
        <v>1</v>
      </c>
      <c r="BD17" s="86" t="str">
        <f>REPLACE(INDEX(GroupVertices[Group],MATCH(Edges25[[#This Row],[Vertex 1]],GroupVertices[Vertex],0)),1,1,"")</f>
        <v>26</v>
      </c>
      <c r="BE17" s="86" t="str">
        <f>REPLACE(INDEX(GroupVertices[Group],MATCH(Edges25[[#This Row],[Vertex 2]],GroupVertices[Vertex],0)),1,1,"")</f>
        <v>26</v>
      </c>
      <c r="BF17" s="48">
        <v>0</v>
      </c>
      <c r="BG17" s="49">
        <v>0</v>
      </c>
      <c r="BH17" s="48">
        <v>0</v>
      </c>
      <c r="BI17" s="49">
        <v>0</v>
      </c>
      <c r="BJ17" s="48">
        <v>0</v>
      </c>
      <c r="BK17" s="49">
        <v>0</v>
      </c>
      <c r="BL17" s="48">
        <v>16</v>
      </c>
      <c r="BM17" s="49">
        <v>100</v>
      </c>
      <c r="BN17" s="48">
        <v>16</v>
      </c>
    </row>
    <row r="18" spans="1:66" ht="15">
      <c r="A18" s="65" t="s">
        <v>248</v>
      </c>
      <c r="B18" s="65" t="s">
        <v>247</v>
      </c>
      <c r="C18" s="66"/>
      <c r="D18" s="67"/>
      <c r="E18" s="66"/>
      <c r="F18" s="69"/>
      <c r="G18" s="66"/>
      <c r="H18" s="70"/>
      <c r="I18" s="71"/>
      <c r="J18" s="71"/>
      <c r="K18" s="34" t="s">
        <v>65</v>
      </c>
      <c r="L18" s="72">
        <v>43</v>
      </c>
      <c r="M18" s="72"/>
      <c r="N18" s="73"/>
      <c r="O18" s="87" t="s">
        <v>450</v>
      </c>
      <c r="P18" s="90">
        <v>43688.75837962963</v>
      </c>
      <c r="Q18" s="87" t="s">
        <v>464</v>
      </c>
      <c r="R18" s="87"/>
      <c r="S18" s="87"/>
      <c r="T18" s="87"/>
      <c r="U18" s="87"/>
      <c r="V18" s="92" t="s">
        <v>694</v>
      </c>
      <c r="W18" s="90">
        <v>43688.75837962963</v>
      </c>
      <c r="X18" s="96">
        <v>43688</v>
      </c>
      <c r="Y18" s="99" t="s">
        <v>810</v>
      </c>
      <c r="Z18" s="92" t="s">
        <v>1048</v>
      </c>
      <c r="AA18" s="87"/>
      <c r="AB18" s="87"/>
      <c r="AC18" s="99" t="s">
        <v>1294</v>
      </c>
      <c r="AD18" s="87"/>
      <c r="AE18" s="87" t="b">
        <v>0</v>
      </c>
      <c r="AF18" s="87">
        <v>0</v>
      </c>
      <c r="AG18" s="99" t="s">
        <v>1564</v>
      </c>
      <c r="AH18" s="87" t="b">
        <v>0</v>
      </c>
      <c r="AI18" s="87" t="s">
        <v>1598</v>
      </c>
      <c r="AJ18" s="87"/>
      <c r="AK18" s="99" t="s">
        <v>1564</v>
      </c>
      <c r="AL18" s="87" t="b">
        <v>0</v>
      </c>
      <c r="AM18" s="87">
        <v>2</v>
      </c>
      <c r="AN18" s="99" t="s">
        <v>1293</v>
      </c>
      <c r="AO18" s="87" t="s">
        <v>1604</v>
      </c>
      <c r="AP18" s="87" t="b">
        <v>0</v>
      </c>
      <c r="AQ18" s="99" t="s">
        <v>1293</v>
      </c>
      <c r="AR18" s="87" t="s">
        <v>197</v>
      </c>
      <c r="AS18" s="87">
        <v>0</v>
      </c>
      <c r="AT18" s="87">
        <v>0</v>
      </c>
      <c r="AU18" s="87"/>
      <c r="AV18" s="87"/>
      <c r="AW18" s="87"/>
      <c r="AX18" s="87"/>
      <c r="AY18" s="87"/>
      <c r="AZ18" s="87"/>
      <c r="BA18" s="87"/>
      <c r="BB18" s="87"/>
      <c r="BC18">
        <v>1</v>
      </c>
      <c r="BD18" s="86" t="str">
        <f>REPLACE(INDEX(GroupVertices[Group],MATCH(Edges25[[#This Row],[Vertex 1]],GroupVertices[Vertex],0)),1,1,"")</f>
        <v>26</v>
      </c>
      <c r="BE18" s="86" t="str">
        <f>REPLACE(INDEX(GroupVertices[Group],MATCH(Edges25[[#This Row],[Vertex 2]],GroupVertices[Vertex],0)),1,1,"")</f>
        <v>26</v>
      </c>
      <c r="BF18" s="48">
        <v>0</v>
      </c>
      <c r="BG18" s="49">
        <v>0</v>
      </c>
      <c r="BH18" s="48">
        <v>0</v>
      </c>
      <c r="BI18" s="49">
        <v>0</v>
      </c>
      <c r="BJ18" s="48">
        <v>0</v>
      </c>
      <c r="BK18" s="49">
        <v>0</v>
      </c>
      <c r="BL18" s="48">
        <v>16</v>
      </c>
      <c r="BM18" s="49">
        <v>100</v>
      </c>
      <c r="BN18" s="48">
        <v>16</v>
      </c>
    </row>
    <row r="19" spans="1:66" ht="15">
      <c r="A19" s="65" t="s">
        <v>249</v>
      </c>
      <c r="B19" s="65" t="s">
        <v>357</v>
      </c>
      <c r="C19" s="66"/>
      <c r="D19" s="67"/>
      <c r="E19" s="66"/>
      <c r="F19" s="69"/>
      <c r="G19" s="66"/>
      <c r="H19" s="70"/>
      <c r="I19" s="71"/>
      <c r="J19" s="71"/>
      <c r="K19" s="34" t="s">
        <v>65</v>
      </c>
      <c r="L19" s="72">
        <v>44</v>
      </c>
      <c r="M19" s="72"/>
      <c r="N19" s="73"/>
      <c r="O19" s="87" t="s">
        <v>450</v>
      </c>
      <c r="P19" s="90">
        <v>43688.77903935185</v>
      </c>
      <c r="Q19" s="87" t="s">
        <v>465</v>
      </c>
      <c r="R19" s="92" t="s">
        <v>598</v>
      </c>
      <c r="S19" s="87" t="s">
        <v>647</v>
      </c>
      <c r="T19" s="87"/>
      <c r="U19" s="87"/>
      <c r="V19" s="92" t="s">
        <v>695</v>
      </c>
      <c r="W19" s="90">
        <v>43688.77903935185</v>
      </c>
      <c r="X19" s="96">
        <v>43688</v>
      </c>
      <c r="Y19" s="99" t="s">
        <v>811</v>
      </c>
      <c r="Z19" s="92" t="s">
        <v>1049</v>
      </c>
      <c r="AA19" s="87"/>
      <c r="AB19" s="87"/>
      <c r="AC19" s="99" t="s">
        <v>1295</v>
      </c>
      <c r="AD19" s="87"/>
      <c r="AE19" s="87" t="b">
        <v>0</v>
      </c>
      <c r="AF19" s="87">
        <v>0</v>
      </c>
      <c r="AG19" s="99" t="s">
        <v>1564</v>
      </c>
      <c r="AH19" s="87" t="b">
        <v>0</v>
      </c>
      <c r="AI19" s="87" t="s">
        <v>1597</v>
      </c>
      <c r="AJ19" s="87"/>
      <c r="AK19" s="99" t="s">
        <v>1564</v>
      </c>
      <c r="AL19" s="87" t="b">
        <v>0</v>
      </c>
      <c r="AM19" s="87">
        <v>1</v>
      </c>
      <c r="AN19" s="99" t="s">
        <v>1481</v>
      </c>
      <c r="AO19" s="87" t="s">
        <v>1607</v>
      </c>
      <c r="AP19" s="87" t="b">
        <v>0</v>
      </c>
      <c r="AQ19" s="99" t="s">
        <v>1481</v>
      </c>
      <c r="AR19" s="87" t="s">
        <v>197</v>
      </c>
      <c r="AS19" s="87">
        <v>0</v>
      </c>
      <c r="AT19" s="87">
        <v>0</v>
      </c>
      <c r="AU19" s="87"/>
      <c r="AV19" s="87"/>
      <c r="AW19" s="87"/>
      <c r="AX19" s="87"/>
      <c r="AY19" s="87"/>
      <c r="AZ19" s="87"/>
      <c r="BA19" s="87"/>
      <c r="BB19" s="87"/>
      <c r="BC19">
        <v>1</v>
      </c>
      <c r="BD19" s="86" t="str">
        <f>REPLACE(INDEX(GroupVertices[Group],MATCH(Edges25[[#This Row],[Vertex 1]],GroupVertices[Vertex],0)),1,1,"")</f>
        <v>4</v>
      </c>
      <c r="BE19" s="86" t="str">
        <f>REPLACE(INDEX(GroupVertices[Group],MATCH(Edges25[[#This Row],[Vertex 2]],GroupVertices[Vertex],0)),1,1,"")</f>
        <v>4</v>
      </c>
      <c r="BF19" s="48">
        <v>0</v>
      </c>
      <c r="BG19" s="49">
        <v>0</v>
      </c>
      <c r="BH19" s="48">
        <v>0</v>
      </c>
      <c r="BI19" s="49">
        <v>0</v>
      </c>
      <c r="BJ19" s="48">
        <v>0</v>
      </c>
      <c r="BK19" s="49">
        <v>0</v>
      </c>
      <c r="BL19" s="48">
        <v>7</v>
      </c>
      <c r="BM19" s="49">
        <v>100</v>
      </c>
      <c r="BN19" s="48">
        <v>7</v>
      </c>
    </row>
    <row r="20" spans="1:66" ht="15">
      <c r="A20" s="65" t="s">
        <v>250</v>
      </c>
      <c r="B20" s="65" t="s">
        <v>250</v>
      </c>
      <c r="C20" s="66"/>
      <c r="D20" s="67"/>
      <c r="E20" s="66"/>
      <c r="F20" s="69"/>
      <c r="G20" s="66"/>
      <c r="H20" s="70"/>
      <c r="I20" s="71"/>
      <c r="J20" s="71"/>
      <c r="K20" s="34" t="s">
        <v>65</v>
      </c>
      <c r="L20" s="72">
        <v>45</v>
      </c>
      <c r="M20" s="72"/>
      <c r="N20" s="73"/>
      <c r="O20" s="87" t="s">
        <v>197</v>
      </c>
      <c r="P20" s="90">
        <v>43688.78675925926</v>
      </c>
      <c r="Q20" s="87" t="s">
        <v>466</v>
      </c>
      <c r="R20" s="87"/>
      <c r="S20" s="87"/>
      <c r="T20" s="87"/>
      <c r="U20" s="87"/>
      <c r="V20" s="92" t="s">
        <v>696</v>
      </c>
      <c r="W20" s="90">
        <v>43688.78675925926</v>
      </c>
      <c r="X20" s="96">
        <v>43688</v>
      </c>
      <c r="Y20" s="99" t="s">
        <v>812</v>
      </c>
      <c r="Z20" s="92" t="s">
        <v>1050</v>
      </c>
      <c r="AA20" s="87"/>
      <c r="AB20" s="87"/>
      <c r="AC20" s="99" t="s">
        <v>1296</v>
      </c>
      <c r="AD20" s="87"/>
      <c r="AE20" s="87" t="b">
        <v>0</v>
      </c>
      <c r="AF20" s="87">
        <v>1</v>
      </c>
      <c r="AG20" s="99" t="s">
        <v>1564</v>
      </c>
      <c r="AH20" s="87" t="b">
        <v>0</v>
      </c>
      <c r="AI20" s="87" t="s">
        <v>1598</v>
      </c>
      <c r="AJ20" s="87"/>
      <c r="AK20" s="99" t="s">
        <v>1564</v>
      </c>
      <c r="AL20" s="87" t="b">
        <v>0</v>
      </c>
      <c r="AM20" s="87">
        <v>0</v>
      </c>
      <c r="AN20" s="99" t="s">
        <v>1564</v>
      </c>
      <c r="AO20" s="87" t="s">
        <v>1605</v>
      </c>
      <c r="AP20" s="87" t="b">
        <v>0</v>
      </c>
      <c r="AQ20" s="99" t="s">
        <v>1296</v>
      </c>
      <c r="AR20" s="87" t="s">
        <v>197</v>
      </c>
      <c r="AS20" s="87">
        <v>0</v>
      </c>
      <c r="AT20" s="87">
        <v>0</v>
      </c>
      <c r="AU20" s="87"/>
      <c r="AV20" s="87"/>
      <c r="AW20" s="87"/>
      <c r="AX20" s="87"/>
      <c r="AY20" s="87"/>
      <c r="AZ20" s="87"/>
      <c r="BA20" s="87"/>
      <c r="BB20" s="87"/>
      <c r="BC20">
        <v>1</v>
      </c>
      <c r="BD20" s="86" t="str">
        <f>REPLACE(INDEX(GroupVertices[Group],MATCH(Edges25[[#This Row],[Vertex 1]],GroupVertices[Vertex],0)),1,1,"")</f>
        <v>3</v>
      </c>
      <c r="BE20" s="86" t="str">
        <f>REPLACE(INDEX(GroupVertices[Group],MATCH(Edges25[[#This Row],[Vertex 2]],GroupVertices[Vertex],0)),1,1,"")</f>
        <v>3</v>
      </c>
      <c r="BF20" s="48">
        <v>0</v>
      </c>
      <c r="BG20" s="49">
        <v>0</v>
      </c>
      <c r="BH20" s="48">
        <v>0</v>
      </c>
      <c r="BI20" s="49">
        <v>0</v>
      </c>
      <c r="BJ20" s="48">
        <v>0</v>
      </c>
      <c r="BK20" s="49">
        <v>0</v>
      </c>
      <c r="BL20" s="48">
        <v>47</v>
      </c>
      <c r="BM20" s="49">
        <v>100</v>
      </c>
      <c r="BN20" s="48">
        <v>47</v>
      </c>
    </row>
    <row r="21" spans="1:66" ht="15">
      <c r="A21" s="65" t="s">
        <v>251</v>
      </c>
      <c r="B21" s="65" t="s">
        <v>296</v>
      </c>
      <c r="C21" s="66"/>
      <c r="D21" s="67"/>
      <c r="E21" s="66"/>
      <c r="F21" s="69"/>
      <c r="G21" s="66"/>
      <c r="H21" s="70"/>
      <c r="I21" s="71"/>
      <c r="J21" s="71"/>
      <c r="K21" s="34" t="s">
        <v>65</v>
      </c>
      <c r="L21" s="72">
        <v>46</v>
      </c>
      <c r="M21" s="72"/>
      <c r="N21" s="73"/>
      <c r="O21" s="87" t="s">
        <v>450</v>
      </c>
      <c r="P21" s="90">
        <v>43688.804664351854</v>
      </c>
      <c r="Q21" s="87" t="s">
        <v>467</v>
      </c>
      <c r="R21" s="87"/>
      <c r="S21" s="87"/>
      <c r="T21" s="87"/>
      <c r="U21" s="87"/>
      <c r="V21" s="92" t="s">
        <v>697</v>
      </c>
      <c r="W21" s="90">
        <v>43688.804664351854</v>
      </c>
      <c r="X21" s="96">
        <v>43688</v>
      </c>
      <c r="Y21" s="99" t="s">
        <v>813</v>
      </c>
      <c r="Z21" s="92" t="s">
        <v>1051</v>
      </c>
      <c r="AA21" s="87"/>
      <c r="AB21" s="87"/>
      <c r="AC21" s="99" t="s">
        <v>1297</v>
      </c>
      <c r="AD21" s="87"/>
      <c r="AE21" s="87" t="b">
        <v>0</v>
      </c>
      <c r="AF21" s="87">
        <v>0</v>
      </c>
      <c r="AG21" s="99" t="s">
        <v>1564</v>
      </c>
      <c r="AH21" s="87" t="b">
        <v>0</v>
      </c>
      <c r="AI21" s="87" t="s">
        <v>1598</v>
      </c>
      <c r="AJ21" s="87"/>
      <c r="AK21" s="99" t="s">
        <v>1564</v>
      </c>
      <c r="AL21" s="87" t="b">
        <v>0</v>
      </c>
      <c r="AM21" s="87">
        <v>24</v>
      </c>
      <c r="AN21" s="99" t="s">
        <v>1347</v>
      </c>
      <c r="AO21" s="87" t="s">
        <v>1605</v>
      </c>
      <c r="AP21" s="87" t="b">
        <v>0</v>
      </c>
      <c r="AQ21" s="99" t="s">
        <v>1347</v>
      </c>
      <c r="AR21" s="87" t="s">
        <v>197</v>
      </c>
      <c r="AS21" s="87">
        <v>0</v>
      </c>
      <c r="AT21" s="87">
        <v>0</v>
      </c>
      <c r="AU21" s="87"/>
      <c r="AV21" s="87"/>
      <c r="AW21" s="87"/>
      <c r="AX21" s="87"/>
      <c r="AY21" s="87"/>
      <c r="AZ21" s="87"/>
      <c r="BA21" s="87"/>
      <c r="BB21" s="87"/>
      <c r="BC21">
        <v>1</v>
      </c>
      <c r="BD21" s="86" t="str">
        <f>REPLACE(INDEX(GroupVertices[Group],MATCH(Edges25[[#This Row],[Vertex 1]],GroupVertices[Vertex],0)),1,1,"")</f>
        <v>1</v>
      </c>
      <c r="BE21" s="86" t="str">
        <f>REPLACE(INDEX(GroupVertices[Group],MATCH(Edges25[[#This Row],[Vertex 2]],GroupVertices[Vertex],0)),1,1,"")</f>
        <v>1</v>
      </c>
      <c r="BF21" s="48">
        <v>0</v>
      </c>
      <c r="BG21" s="49">
        <v>0</v>
      </c>
      <c r="BH21" s="48">
        <v>0</v>
      </c>
      <c r="BI21" s="49">
        <v>0</v>
      </c>
      <c r="BJ21" s="48">
        <v>0</v>
      </c>
      <c r="BK21" s="49">
        <v>0</v>
      </c>
      <c r="BL21" s="48">
        <v>39</v>
      </c>
      <c r="BM21" s="49">
        <v>100</v>
      </c>
      <c r="BN21" s="48">
        <v>39</v>
      </c>
    </row>
    <row r="22" spans="1:66" ht="15">
      <c r="A22" s="65" t="s">
        <v>252</v>
      </c>
      <c r="B22" s="65" t="s">
        <v>296</v>
      </c>
      <c r="C22" s="66"/>
      <c r="D22" s="67"/>
      <c r="E22" s="66"/>
      <c r="F22" s="69"/>
      <c r="G22" s="66"/>
      <c r="H22" s="70"/>
      <c r="I22" s="71"/>
      <c r="J22" s="71"/>
      <c r="K22" s="34" t="s">
        <v>65</v>
      </c>
      <c r="L22" s="72">
        <v>47</v>
      </c>
      <c r="M22" s="72"/>
      <c r="N22" s="73"/>
      <c r="O22" s="87" t="s">
        <v>450</v>
      </c>
      <c r="P22" s="90">
        <v>43688.805347222224</v>
      </c>
      <c r="Q22" s="87" t="s">
        <v>467</v>
      </c>
      <c r="R22" s="87"/>
      <c r="S22" s="87"/>
      <c r="T22" s="87"/>
      <c r="U22" s="87"/>
      <c r="V22" s="92" t="s">
        <v>698</v>
      </c>
      <c r="W22" s="90">
        <v>43688.805347222224</v>
      </c>
      <c r="X22" s="96">
        <v>43688</v>
      </c>
      <c r="Y22" s="99" t="s">
        <v>814</v>
      </c>
      <c r="Z22" s="92" t="s">
        <v>1052</v>
      </c>
      <c r="AA22" s="87"/>
      <c r="AB22" s="87"/>
      <c r="AC22" s="99" t="s">
        <v>1298</v>
      </c>
      <c r="AD22" s="87"/>
      <c r="AE22" s="87" t="b">
        <v>0</v>
      </c>
      <c r="AF22" s="87">
        <v>0</v>
      </c>
      <c r="AG22" s="99" t="s">
        <v>1564</v>
      </c>
      <c r="AH22" s="87" t="b">
        <v>0</v>
      </c>
      <c r="AI22" s="87" t="s">
        <v>1598</v>
      </c>
      <c r="AJ22" s="87"/>
      <c r="AK22" s="99" t="s">
        <v>1564</v>
      </c>
      <c r="AL22" s="87" t="b">
        <v>0</v>
      </c>
      <c r="AM22" s="87">
        <v>24</v>
      </c>
      <c r="AN22" s="99" t="s">
        <v>1347</v>
      </c>
      <c r="AO22" s="87" t="s">
        <v>1605</v>
      </c>
      <c r="AP22" s="87" t="b">
        <v>0</v>
      </c>
      <c r="AQ22" s="99" t="s">
        <v>1347</v>
      </c>
      <c r="AR22" s="87" t="s">
        <v>197</v>
      </c>
      <c r="AS22" s="87">
        <v>0</v>
      </c>
      <c r="AT22" s="87">
        <v>0</v>
      </c>
      <c r="AU22" s="87"/>
      <c r="AV22" s="87"/>
      <c r="AW22" s="87"/>
      <c r="AX22" s="87"/>
      <c r="AY22" s="87"/>
      <c r="AZ22" s="87"/>
      <c r="BA22" s="87"/>
      <c r="BB22" s="87"/>
      <c r="BC22">
        <v>1</v>
      </c>
      <c r="BD22" s="86" t="str">
        <f>REPLACE(INDEX(GroupVertices[Group],MATCH(Edges25[[#This Row],[Vertex 1]],GroupVertices[Vertex],0)),1,1,"")</f>
        <v>1</v>
      </c>
      <c r="BE22" s="86" t="str">
        <f>REPLACE(INDEX(GroupVertices[Group],MATCH(Edges25[[#This Row],[Vertex 2]],GroupVertices[Vertex],0)),1,1,"")</f>
        <v>1</v>
      </c>
      <c r="BF22" s="48">
        <v>0</v>
      </c>
      <c r="BG22" s="49">
        <v>0</v>
      </c>
      <c r="BH22" s="48">
        <v>0</v>
      </c>
      <c r="BI22" s="49">
        <v>0</v>
      </c>
      <c r="BJ22" s="48">
        <v>0</v>
      </c>
      <c r="BK22" s="49">
        <v>0</v>
      </c>
      <c r="BL22" s="48">
        <v>39</v>
      </c>
      <c r="BM22" s="49">
        <v>100</v>
      </c>
      <c r="BN22" s="48">
        <v>39</v>
      </c>
    </row>
    <row r="23" spans="1:66" ht="15">
      <c r="A23" s="65" t="s">
        <v>253</v>
      </c>
      <c r="B23" s="65" t="s">
        <v>296</v>
      </c>
      <c r="C23" s="66"/>
      <c r="D23" s="67"/>
      <c r="E23" s="66"/>
      <c r="F23" s="69"/>
      <c r="G23" s="66"/>
      <c r="H23" s="70"/>
      <c r="I23" s="71"/>
      <c r="J23" s="71"/>
      <c r="K23" s="34" t="s">
        <v>65</v>
      </c>
      <c r="L23" s="72">
        <v>48</v>
      </c>
      <c r="M23" s="72"/>
      <c r="N23" s="73"/>
      <c r="O23" s="87" t="s">
        <v>450</v>
      </c>
      <c r="P23" s="90">
        <v>43688.807800925926</v>
      </c>
      <c r="Q23" s="87" t="s">
        <v>467</v>
      </c>
      <c r="R23" s="87"/>
      <c r="S23" s="87"/>
      <c r="T23" s="87"/>
      <c r="U23" s="87"/>
      <c r="V23" s="92" t="s">
        <v>699</v>
      </c>
      <c r="W23" s="90">
        <v>43688.807800925926</v>
      </c>
      <c r="X23" s="96">
        <v>43688</v>
      </c>
      <c r="Y23" s="99" t="s">
        <v>815</v>
      </c>
      <c r="Z23" s="92" t="s">
        <v>1053</v>
      </c>
      <c r="AA23" s="87"/>
      <c r="AB23" s="87"/>
      <c r="AC23" s="99" t="s">
        <v>1299</v>
      </c>
      <c r="AD23" s="87"/>
      <c r="AE23" s="87" t="b">
        <v>0</v>
      </c>
      <c r="AF23" s="87">
        <v>0</v>
      </c>
      <c r="AG23" s="99" t="s">
        <v>1564</v>
      </c>
      <c r="AH23" s="87" t="b">
        <v>0</v>
      </c>
      <c r="AI23" s="87" t="s">
        <v>1598</v>
      </c>
      <c r="AJ23" s="87"/>
      <c r="AK23" s="99" t="s">
        <v>1564</v>
      </c>
      <c r="AL23" s="87" t="b">
        <v>0</v>
      </c>
      <c r="AM23" s="87">
        <v>24</v>
      </c>
      <c r="AN23" s="99" t="s">
        <v>1347</v>
      </c>
      <c r="AO23" s="87" t="s">
        <v>1604</v>
      </c>
      <c r="AP23" s="87" t="b">
        <v>0</v>
      </c>
      <c r="AQ23" s="99" t="s">
        <v>1347</v>
      </c>
      <c r="AR23" s="87" t="s">
        <v>197</v>
      </c>
      <c r="AS23" s="87">
        <v>0</v>
      </c>
      <c r="AT23" s="87">
        <v>0</v>
      </c>
      <c r="AU23" s="87"/>
      <c r="AV23" s="87"/>
      <c r="AW23" s="87"/>
      <c r="AX23" s="87"/>
      <c r="AY23" s="87"/>
      <c r="AZ23" s="87"/>
      <c r="BA23" s="87"/>
      <c r="BB23" s="87"/>
      <c r="BC23">
        <v>1</v>
      </c>
      <c r="BD23" s="86" t="str">
        <f>REPLACE(INDEX(GroupVertices[Group],MATCH(Edges25[[#This Row],[Vertex 1]],GroupVertices[Vertex],0)),1,1,"")</f>
        <v>1</v>
      </c>
      <c r="BE23" s="86" t="str">
        <f>REPLACE(INDEX(GroupVertices[Group],MATCH(Edges25[[#This Row],[Vertex 2]],GroupVertices[Vertex],0)),1,1,"")</f>
        <v>1</v>
      </c>
      <c r="BF23" s="48">
        <v>0</v>
      </c>
      <c r="BG23" s="49">
        <v>0</v>
      </c>
      <c r="BH23" s="48">
        <v>0</v>
      </c>
      <c r="BI23" s="49">
        <v>0</v>
      </c>
      <c r="BJ23" s="48">
        <v>0</v>
      </c>
      <c r="BK23" s="49">
        <v>0</v>
      </c>
      <c r="BL23" s="48">
        <v>39</v>
      </c>
      <c r="BM23" s="49">
        <v>100</v>
      </c>
      <c r="BN23" s="48">
        <v>39</v>
      </c>
    </row>
    <row r="24" spans="1:66" ht="15">
      <c r="A24" s="65" t="s">
        <v>254</v>
      </c>
      <c r="B24" s="65" t="s">
        <v>296</v>
      </c>
      <c r="C24" s="66"/>
      <c r="D24" s="67"/>
      <c r="E24" s="66"/>
      <c r="F24" s="69"/>
      <c r="G24" s="66"/>
      <c r="H24" s="70"/>
      <c r="I24" s="71"/>
      <c r="J24" s="71"/>
      <c r="K24" s="34" t="s">
        <v>65</v>
      </c>
      <c r="L24" s="72">
        <v>49</v>
      </c>
      <c r="M24" s="72"/>
      <c r="N24" s="73"/>
      <c r="O24" s="87" t="s">
        <v>450</v>
      </c>
      <c r="P24" s="90">
        <v>43688.8080787037</v>
      </c>
      <c r="Q24" s="87" t="s">
        <v>467</v>
      </c>
      <c r="R24" s="87"/>
      <c r="S24" s="87"/>
      <c r="T24" s="87"/>
      <c r="U24" s="87"/>
      <c r="V24" s="92" t="s">
        <v>700</v>
      </c>
      <c r="W24" s="90">
        <v>43688.8080787037</v>
      </c>
      <c r="X24" s="96">
        <v>43688</v>
      </c>
      <c r="Y24" s="99" t="s">
        <v>816</v>
      </c>
      <c r="Z24" s="92" t="s">
        <v>1054</v>
      </c>
      <c r="AA24" s="87"/>
      <c r="AB24" s="87"/>
      <c r="AC24" s="99" t="s">
        <v>1300</v>
      </c>
      <c r="AD24" s="87"/>
      <c r="AE24" s="87" t="b">
        <v>0</v>
      </c>
      <c r="AF24" s="87">
        <v>0</v>
      </c>
      <c r="AG24" s="99" t="s">
        <v>1564</v>
      </c>
      <c r="AH24" s="87" t="b">
        <v>0</v>
      </c>
      <c r="AI24" s="87" t="s">
        <v>1598</v>
      </c>
      <c r="AJ24" s="87"/>
      <c r="AK24" s="99" t="s">
        <v>1564</v>
      </c>
      <c r="AL24" s="87" t="b">
        <v>0</v>
      </c>
      <c r="AM24" s="87">
        <v>24</v>
      </c>
      <c r="AN24" s="99" t="s">
        <v>1347</v>
      </c>
      <c r="AO24" s="87" t="s">
        <v>1608</v>
      </c>
      <c r="AP24" s="87" t="b">
        <v>0</v>
      </c>
      <c r="AQ24" s="99" t="s">
        <v>1347</v>
      </c>
      <c r="AR24" s="87" t="s">
        <v>197</v>
      </c>
      <c r="AS24" s="87">
        <v>0</v>
      </c>
      <c r="AT24" s="87">
        <v>0</v>
      </c>
      <c r="AU24" s="87"/>
      <c r="AV24" s="87"/>
      <c r="AW24" s="87"/>
      <c r="AX24" s="87"/>
      <c r="AY24" s="87"/>
      <c r="AZ24" s="87"/>
      <c r="BA24" s="87"/>
      <c r="BB24" s="87"/>
      <c r="BC24">
        <v>1</v>
      </c>
      <c r="BD24" s="86" t="str">
        <f>REPLACE(INDEX(GroupVertices[Group],MATCH(Edges25[[#This Row],[Vertex 1]],GroupVertices[Vertex],0)),1,1,"")</f>
        <v>1</v>
      </c>
      <c r="BE24" s="86" t="str">
        <f>REPLACE(INDEX(GroupVertices[Group],MATCH(Edges25[[#This Row],[Vertex 2]],GroupVertices[Vertex],0)),1,1,"")</f>
        <v>1</v>
      </c>
      <c r="BF24" s="48">
        <v>0</v>
      </c>
      <c r="BG24" s="49">
        <v>0</v>
      </c>
      <c r="BH24" s="48">
        <v>0</v>
      </c>
      <c r="BI24" s="49">
        <v>0</v>
      </c>
      <c r="BJ24" s="48">
        <v>0</v>
      </c>
      <c r="BK24" s="49">
        <v>0</v>
      </c>
      <c r="BL24" s="48">
        <v>39</v>
      </c>
      <c r="BM24" s="49">
        <v>100</v>
      </c>
      <c r="BN24" s="48">
        <v>39</v>
      </c>
    </row>
    <row r="25" spans="1:66" ht="15">
      <c r="A25" s="65" t="s">
        <v>255</v>
      </c>
      <c r="B25" s="65" t="s">
        <v>296</v>
      </c>
      <c r="C25" s="66"/>
      <c r="D25" s="67"/>
      <c r="E25" s="66"/>
      <c r="F25" s="69"/>
      <c r="G25" s="66"/>
      <c r="H25" s="70"/>
      <c r="I25" s="71"/>
      <c r="J25" s="71"/>
      <c r="K25" s="34" t="s">
        <v>65</v>
      </c>
      <c r="L25" s="72">
        <v>50</v>
      </c>
      <c r="M25" s="72"/>
      <c r="N25" s="73"/>
      <c r="O25" s="87" t="s">
        <v>450</v>
      </c>
      <c r="P25" s="90">
        <v>43688.81248842592</v>
      </c>
      <c r="Q25" s="87" t="s">
        <v>467</v>
      </c>
      <c r="R25" s="87"/>
      <c r="S25" s="87"/>
      <c r="T25" s="87"/>
      <c r="U25" s="87"/>
      <c r="V25" s="92" t="s">
        <v>701</v>
      </c>
      <c r="W25" s="90">
        <v>43688.81248842592</v>
      </c>
      <c r="X25" s="96">
        <v>43688</v>
      </c>
      <c r="Y25" s="99" t="s">
        <v>817</v>
      </c>
      <c r="Z25" s="92" t="s">
        <v>1055</v>
      </c>
      <c r="AA25" s="87"/>
      <c r="AB25" s="87"/>
      <c r="AC25" s="99" t="s">
        <v>1301</v>
      </c>
      <c r="AD25" s="87"/>
      <c r="AE25" s="87" t="b">
        <v>0</v>
      </c>
      <c r="AF25" s="87">
        <v>0</v>
      </c>
      <c r="AG25" s="99" t="s">
        <v>1564</v>
      </c>
      <c r="AH25" s="87" t="b">
        <v>0</v>
      </c>
      <c r="AI25" s="87" t="s">
        <v>1598</v>
      </c>
      <c r="AJ25" s="87"/>
      <c r="AK25" s="99" t="s">
        <v>1564</v>
      </c>
      <c r="AL25" s="87" t="b">
        <v>0</v>
      </c>
      <c r="AM25" s="87">
        <v>24</v>
      </c>
      <c r="AN25" s="99" t="s">
        <v>1347</v>
      </c>
      <c r="AO25" s="87" t="s">
        <v>1604</v>
      </c>
      <c r="AP25" s="87" t="b">
        <v>0</v>
      </c>
      <c r="AQ25" s="99" t="s">
        <v>1347</v>
      </c>
      <c r="AR25" s="87" t="s">
        <v>197</v>
      </c>
      <c r="AS25" s="87">
        <v>0</v>
      </c>
      <c r="AT25" s="87">
        <v>0</v>
      </c>
      <c r="AU25" s="87"/>
      <c r="AV25" s="87"/>
      <c r="AW25" s="87"/>
      <c r="AX25" s="87"/>
      <c r="AY25" s="87"/>
      <c r="AZ25" s="87"/>
      <c r="BA25" s="87"/>
      <c r="BB25" s="87"/>
      <c r="BC25">
        <v>1</v>
      </c>
      <c r="BD25" s="86" t="str">
        <f>REPLACE(INDEX(GroupVertices[Group],MATCH(Edges25[[#This Row],[Vertex 1]],GroupVertices[Vertex],0)),1,1,"")</f>
        <v>1</v>
      </c>
      <c r="BE25" s="86" t="str">
        <f>REPLACE(INDEX(GroupVertices[Group],MATCH(Edges25[[#This Row],[Vertex 2]],GroupVertices[Vertex],0)),1,1,"")</f>
        <v>1</v>
      </c>
      <c r="BF25" s="48">
        <v>0</v>
      </c>
      <c r="BG25" s="49">
        <v>0</v>
      </c>
      <c r="BH25" s="48">
        <v>0</v>
      </c>
      <c r="BI25" s="49">
        <v>0</v>
      </c>
      <c r="BJ25" s="48">
        <v>0</v>
      </c>
      <c r="BK25" s="49">
        <v>0</v>
      </c>
      <c r="BL25" s="48">
        <v>39</v>
      </c>
      <c r="BM25" s="49">
        <v>100</v>
      </c>
      <c r="BN25" s="48">
        <v>39</v>
      </c>
    </row>
    <row r="26" spans="1:66" ht="15">
      <c r="A26" s="65" t="s">
        <v>256</v>
      </c>
      <c r="B26" s="65" t="s">
        <v>296</v>
      </c>
      <c r="C26" s="66"/>
      <c r="D26" s="67"/>
      <c r="E26" s="66"/>
      <c r="F26" s="69"/>
      <c r="G26" s="66"/>
      <c r="H26" s="70"/>
      <c r="I26" s="71"/>
      <c r="J26" s="71"/>
      <c r="K26" s="34" t="s">
        <v>65</v>
      </c>
      <c r="L26" s="72">
        <v>51</v>
      </c>
      <c r="M26" s="72"/>
      <c r="N26" s="73"/>
      <c r="O26" s="87" t="s">
        <v>450</v>
      </c>
      <c r="P26" s="90">
        <v>43688.81381944445</v>
      </c>
      <c r="Q26" s="87" t="s">
        <v>467</v>
      </c>
      <c r="R26" s="87"/>
      <c r="S26" s="87"/>
      <c r="T26" s="87"/>
      <c r="U26" s="87"/>
      <c r="V26" s="92" t="s">
        <v>702</v>
      </c>
      <c r="W26" s="90">
        <v>43688.81381944445</v>
      </c>
      <c r="X26" s="96">
        <v>43688</v>
      </c>
      <c r="Y26" s="99" t="s">
        <v>818</v>
      </c>
      <c r="Z26" s="92" t="s">
        <v>1056</v>
      </c>
      <c r="AA26" s="87"/>
      <c r="AB26" s="87"/>
      <c r="AC26" s="99" t="s">
        <v>1302</v>
      </c>
      <c r="AD26" s="87"/>
      <c r="AE26" s="87" t="b">
        <v>0</v>
      </c>
      <c r="AF26" s="87">
        <v>0</v>
      </c>
      <c r="AG26" s="99" t="s">
        <v>1564</v>
      </c>
      <c r="AH26" s="87" t="b">
        <v>0</v>
      </c>
      <c r="AI26" s="87" t="s">
        <v>1598</v>
      </c>
      <c r="AJ26" s="87"/>
      <c r="AK26" s="99" t="s">
        <v>1564</v>
      </c>
      <c r="AL26" s="87" t="b">
        <v>0</v>
      </c>
      <c r="AM26" s="87">
        <v>24</v>
      </c>
      <c r="AN26" s="99" t="s">
        <v>1347</v>
      </c>
      <c r="AO26" s="87" t="s">
        <v>1604</v>
      </c>
      <c r="AP26" s="87" t="b">
        <v>0</v>
      </c>
      <c r="AQ26" s="99" t="s">
        <v>1347</v>
      </c>
      <c r="AR26" s="87" t="s">
        <v>197</v>
      </c>
      <c r="AS26" s="87">
        <v>0</v>
      </c>
      <c r="AT26" s="87">
        <v>0</v>
      </c>
      <c r="AU26" s="87"/>
      <c r="AV26" s="87"/>
      <c r="AW26" s="87"/>
      <c r="AX26" s="87"/>
      <c r="AY26" s="87"/>
      <c r="AZ26" s="87"/>
      <c r="BA26" s="87"/>
      <c r="BB26" s="87"/>
      <c r="BC26">
        <v>1</v>
      </c>
      <c r="BD26" s="86" t="str">
        <f>REPLACE(INDEX(GroupVertices[Group],MATCH(Edges25[[#This Row],[Vertex 1]],GroupVertices[Vertex],0)),1,1,"")</f>
        <v>1</v>
      </c>
      <c r="BE26" s="86" t="str">
        <f>REPLACE(INDEX(GroupVertices[Group],MATCH(Edges25[[#This Row],[Vertex 2]],GroupVertices[Vertex],0)),1,1,"")</f>
        <v>1</v>
      </c>
      <c r="BF26" s="48">
        <v>0</v>
      </c>
      <c r="BG26" s="49">
        <v>0</v>
      </c>
      <c r="BH26" s="48">
        <v>0</v>
      </c>
      <c r="BI26" s="49">
        <v>0</v>
      </c>
      <c r="BJ26" s="48">
        <v>0</v>
      </c>
      <c r="BK26" s="49">
        <v>0</v>
      </c>
      <c r="BL26" s="48">
        <v>39</v>
      </c>
      <c r="BM26" s="49">
        <v>100</v>
      </c>
      <c r="BN26" s="48">
        <v>39</v>
      </c>
    </row>
    <row r="27" spans="1:66" ht="15">
      <c r="A27" s="65" t="s">
        <v>257</v>
      </c>
      <c r="B27" s="65" t="s">
        <v>296</v>
      </c>
      <c r="C27" s="66"/>
      <c r="D27" s="67"/>
      <c r="E27" s="66"/>
      <c r="F27" s="69"/>
      <c r="G27" s="66"/>
      <c r="H27" s="70"/>
      <c r="I27" s="71"/>
      <c r="J27" s="71"/>
      <c r="K27" s="34" t="s">
        <v>65</v>
      </c>
      <c r="L27" s="72">
        <v>52</v>
      </c>
      <c r="M27" s="72"/>
      <c r="N27" s="73"/>
      <c r="O27" s="87" t="s">
        <v>450</v>
      </c>
      <c r="P27" s="90">
        <v>43688.81429398148</v>
      </c>
      <c r="Q27" s="87" t="s">
        <v>467</v>
      </c>
      <c r="R27" s="87"/>
      <c r="S27" s="87"/>
      <c r="T27" s="87"/>
      <c r="U27" s="87"/>
      <c r="V27" s="92" t="s">
        <v>703</v>
      </c>
      <c r="W27" s="90">
        <v>43688.81429398148</v>
      </c>
      <c r="X27" s="96">
        <v>43688</v>
      </c>
      <c r="Y27" s="99" t="s">
        <v>819</v>
      </c>
      <c r="Z27" s="92" t="s">
        <v>1057</v>
      </c>
      <c r="AA27" s="87"/>
      <c r="AB27" s="87"/>
      <c r="AC27" s="99" t="s">
        <v>1303</v>
      </c>
      <c r="AD27" s="87"/>
      <c r="AE27" s="87" t="b">
        <v>0</v>
      </c>
      <c r="AF27" s="87">
        <v>0</v>
      </c>
      <c r="AG27" s="99" t="s">
        <v>1564</v>
      </c>
      <c r="AH27" s="87" t="b">
        <v>0</v>
      </c>
      <c r="AI27" s="87" t="s">
        <v>1598</v>
      </c>
      <c r="AJ27" s="87"/>
      <c r="AK27" s="99" t="s">
        <v>1564</v>
      </c>
      <c r="AL27" s="87" t="b">
        <v>0</v>
      </c>
      <c r="AM27" s="87">
        <v>24</v>
      </c>
      <c r="AN27" s="99" t="s">
        <v>1347</v>
      </c>
      <c r="AO27" s="87" t="s">
        <v>1608</v>
      </c>
      <c r="AP27" s="87" t="b">
        <v>0</v>
      </c>
      <c r="AQ27" s="99" t="s">
        <v>1347</v>
      </c>
      <c r="AR27" s="87" t="s">
        <v>197</v>
      </c>
      <c r="AS27" s="87">
        <v>0</v>
      </c>
      <c r="AT27" s="87">
        <v>0</v>
      </c>
      <c r="AU27" s="87"/>
      <c r="AV27" s="87"/>
      <c r="AW27" s="87"/>
      <c r="AX27" s="87"/>
      <c r="AY27" s="87"/>
      <c r="AZ27" s="87"/>
      <c r="BA27" s="87"/>
      <c r="BB27" s="87"/>
      <c r="BC27">
        <v>1</v>
      </c>
      <c r="BD27" s="86" t="str">
        <f>REPLACE(INDEX(GroupVertices[Group],MATCH(Edges25[[#This Row],[Vertex 1]],GroupVertices[Vertex],0)),1,1,"")</f>
        <v>1</v>
      </c>
      <c r="BE27" s="86" t="str">
        <f>REPLACE(INDEX(GroupVertices[Group],MATCH(Edges25[[#This Row],[Vertex 2]],GroupVertices[Vertex],0)),1,1,"")</f>
        <v>1</v>
      </c>
      <c r="BF27" s="48">
        <v>0</v>
      </c>
      <c r="BG27" s="49">
        <v>0</v>
      </c>
      <c r="BH27" s="48">
        <v>0</v>
      </c>
      <c r="BI27" s="49">
        <v>0</v>
      </c>
      <c r="BJ27" s="48">
        <v>0</v>
      </c>
      <c r="BK27" s="49">
        <v>0</v>
      </c>
      <c r="BL27" s="48">
        <v>39</v>
      </c>
      <c r="BM27" s="49">
        <v>100</v>
      </c>
      <c r="BN27" s="48">
        <v>39</v>
      </c>
    </row>
    <row r="28" spans="1:66" ht="15">
      <c r="A28" s="65" t="s">
        <v>258</v>
      </c>
      <c r="B28" s="65" t="s">
        <v>296</v>
      </c>
      <c r="C28" s="66"/>
      <c r="D28" s="67"/>
      <c r="E28" s="66"/>
      <c r="F28" s="69"/>
      <c r="G28" s="66"/>
      <c r="H28" s="70"/>
      <c r="I28" s="71"/>
      <c r="J28" s="71"/>
      <c r="K28" s="34" t="s">
        <v>65</v>
      </c>
      <c r="L28" s="72">
        <v>53</v>
      </c>
      <c r="M28" s="72"/>
      <c r="N28" s="73"/>
      <c r="O28" s="87" t="s">
        <v>450</v>
      </c>
      <c r="P28" s="90">
        <v>43688.830196759256</v>
      </c>
      <c r="Q28" s="87" t="s">
        <v>467</v>
      </c>
      <c r="R28" s="87"/>
      <c r="S28" s="87"/>
      <c r="T28" s="87"/>
      <c r="U28" s="87"/>
      <c r="V28" s="92" t="s">
        <v>704</v>
      </c>
      <c r="W28" s="90">
        <v>43688.830196759256</v>
      </c>
      <c r="X28" s="96">
        <v>43688</v>
      </c>
      <c r="Y28" s="99" t="s">
        <v>820</v>
      </c>
      <c r="Z28" s="92" t="s">
        <v>1058</v>
      </c>
      <c r="AA28" s="87"/>
      <c r="AB28" s="87"/>
      <c r="AC28" s="99" t="s">
        <v>1304</v>
      </c>
      <c r="AD28" s="87"/>
      <c r="AE28" s="87" t="b">
        <v>0</v>
      </c>
      <c r="AF28" s="87">
        <v>0</v>
      </c>
      <c r="AG28" s="99" t="s">
        <v>1564</v>
      </c>
      <c r="AH28" s="87" t="b">
        <v>0</v>
      </c>
      <c r="AI28" s="87" t="s">
        <v>1598</v>
      </c>
      <c r="AJ28" s="87"/>
      <c r="AK28" s="99" t="s">
        <v>1564</v>
      </c>
      <c r="AL28" s="87" t="b">
        <v>0</v>
      </c>
      <c r="AM28" s="87">
        <v>24</v>
      </c>
      <c r="AN28" s="99" t="s">
        <v>1347</v>
      </c>
      <c r="AO28" s="87" t="s">
        <v>1609</v>
      </c>
      <c r="AP28" s="87" t="b">
        <v>0</v>
      </c>
      <c r="AQ28" s="99" t="s">
        <v>1347</v>
      </c>
      <c r="AR28" s="87" t="s">
        <v>197</v>
      </c>
      <c r="AS28" s="87">
        <v>0</v>
      </c>
      <c r="AT28" s="87">
        <v>0</v>
      </c>
      <c r="AU28" s="87"/>
      <c r="AV28" s="87"/>
      <c r="AW28" s="87"/>
      <c r="AX28" s="87"/>
      <c r="AY28" s="87"/>
      <c r="AZ28" s="87"/>
      <c r="BA28" s="87"/>
      <c r="BB28" s="87"/>
      <c r="BC28">
        <v>1</v>
      </c>
      <c r="BD28" s="86" t="str">
        <f>REPLACE(INDEX(GroupVertices[Group],MATCH(Edges25[[#This Row],[Vertex 1]],GroupVertices[Vertex],0)),1,1,"")</f>
        <v>1</v>
      </c>
      <c r="BE28" s="86" t="str">
        <f>REPLACE(INDEX(GroupVertices[Group],MATCH(Edges25[[#This Row],[Vertex 2]],GroupVertices[Vertex],0)),1,1,"")</f>
        <v>1</v>
      </c>
      <c r="BF28" s="48">
        <v>0</v>
      </c>
      <c r="BG28" s="49">
        <v>0</v>
      </c>
      <c r="BH28" s="48">
        <v>0</v>
      </c>
      <c r="BI28" s="49">
        <v>0</v>
      </c>
      <c r="BJ28" s="48">
        <v>0</v>
      </c>
      <c r="BK28" s="49">
        <v>0</v>
      </c>
      <c r="BL28" s="48">
        <v>39</v>
      </c>
      <c r="BM28" s="49">
        <v>100</v>
      </c>
      <c r="BN28" s="48">
        <v>39</v>
      </c>
    </row>
    <row r="29" spans="1:66" ht="15">
      <c r="A29" s="65" t="s">
        <v>259</v>
      </c>
      <c r="B29" s="65" t="s">
        <v>387</v>
      </c>
      <c r="C29" s="66"/>
      <c r="D29" s="67"/>
      <c r="E29" s="66"/>
      <c r="F29" s="69"/>
      <c r="G29" s="66"/>
      <c r="H29" s="70"/>
      <c r="I29" s="71"/>
      <c r="J29" s="71"/>
      <c r="K29" s="34" t="s">
        <v>65</v>
      </c>
      <c r="L29" s="72">
        <v>54</v>
      </c>
      <c r="M29" s="72"/>
      <c r="N29" s="73"/>
      <c r="O29" s="87" t="s">
        <v>449</v>
      </c>
      <c r="P29" s="90">
        <v>43688.84546296296</v>
      </c>
      <c r="Q29" s="87" t="s">
        <v>468</v>
      </c>
      <c r="R29" s="87"/>
      <c r="S29" s="87"/>
      <c r="T29" s="87"/>
      <c r="U29" s="87"/>
      <c r="V29" s="92" t="s">
        <v>705</v>
      </c>
      <c r="W29" s="90">
        <v>43688.84546296296</v>
      </c>
      <c r="X29" s="96">
        <v>43688</v>
      </c>
      <c r="Y29" s="99" t="s">
        <v>821</v>
      </c>
      <c r="Z29" s="92" t="s">
        <v>1059</v>
      </c>
      <c r="AA29" s="87"/>
      <c r="AB29" s="87"/>
      <c r="AC29" s="99" t="s">
        <v>1305</v>
      </c>
      <c r="AD29" s="99" t="s">
        <v>1533</v>
      </c>
      <c r="AE29" s="87" t="b">
        <v>0</v>
      </c>
      <c r="AF29" s="87">
        <v>0</v>
      </c>
      <c r="AG29" s="99" t="s">
        <v>1569</v>
      </c>
      <c r="AH29" s="87" t="b">
        <v>0</v>
      </c>
      <c r="AI29" s="87" t="s">
        <v>1595</v>
      </c>
      <c r="AJ29" s="87"/>
      <c r="AK29" s="99" t="s">
        <v>1564</v>
      </c>
      <c r="AL29" s="87" t="b">
        <v>0</v>
      </c>
      <c r="AM29" s="87">
        <v>0</v>
      </c>
      <c r="AN29" s="99" t="s">
        <v>1564</v>
      </c>
      <c r="AO29" s="87" t="s">
        <v>1604</v>
      </c>
      <c r="AP29" s="87" t="b">
        <v>0</v>
      </c>
      <c r="AQ29" s="99" t="s">
        <v>1533</v>
      </c>
      <c r="AR29" s="87" t="s">
        <v>197</v>
      </c>
      <c r="AS29" s="87">
        <v>0</v>
      </c>
      <c r="AT29" s="87">
        <v>0</v>
      </c>
      <c r="AU29" s="87"/>
      <c r="AV29" s="87"/>
      <c r="AW29" s="87"/>
      <c r="AX29" s="87"/>
      <c r="AY29" s="87"/>
      <c r="AZ29" s="87"/>
      <c r="BA29" s="87"/>
      <c r="BB29" s="87"/>
      <c r="BC29">
        <v>1</v>
      </c>
      <c r="BD29" s="86" t="str">
        <f>REPLACE(INDEX(GroupVertices[Group],MATCH(Edges25[[#This Row],[Vertex 1]],GroupVertices[Vertex],0)),1,1,"")</f>
        <v>25</v>
      </c>
      <c r="BE29" s="86" t="str">
        <f>REPLACE(INDEX(GroupVertices[Group],MATCH(Edges25[[#This Row],[Vertex 2]],GroupVertices[Vertex],0)),1,1,"")</f>
        <v>25</v>
      </c>
      <c r="BF29" s="48">
        <v>0</v>
      </c>
      <c r="BG29" s="49">
        <v>0</v>
      </c>
      <c r="BH29" s="48">
        <v>0</v>
      </c>
      <c r="BI29" s="49">
        <v>0</v>
      </c>
      <c r="BJ29" s="48">
        <v>0</v>
      </c>
      <c r="BK29" s="49">
        <v>0</v>
      </c>
      <c r="BL29" s="48">
        <v>43</v>
      </c>
      <c r="BM29" s="49">
        <v>100</v>
      </c>
      <c r="BN29" s="48">
        <v>43</v>
      </c>
    </row>
    <row r="30" spans="1:66" ht="15">
      <c r="A30" s="65" t="s">
        <v>260</v>
      </c>
      <c r="B30" s="65" t="s">
        <v>296</v>
      </c>
      <c r="C30" s="66"/>
      <c r="D30" s="67"/>
      <c r="E30" s="66"/>
      <c r="F30" s="69"/>
      <c r="G30" s="66"/>
      <c r="H30" s="70"/>
      <c r="I30" s="71"/>
      <c r="J30" s="71"/>
      <c r="K30" s="34" t="s">
        <v>65</v>
      </c>
      <c r="L30" s="72">
        <v>55</v>
      </c>
      <c r="M30" s="72"/>
      <c r="N30" s="73"/>
      <c r="O30" s="87" t="s">
        <v>450</v>
      </c>
      <c r="P30" s="90">
        <v>43688.846342592595</v>
      </c>
      <c r="Q30" s="87" t="s">
        <v>467</v>
      </c>
      <c r="R30" s="87"/>
      <c r="S30" s="87"/>
      <c r="T30" s="87"/>
      <c r="U30" s="87"/>
      <c r="V30" s="92" t="s">
        <v>706</v>
      </c>
      <c r="W30" s="90">
        <v>43688.846342592595</v>
      </c>
      <c r="X30" s="96">
        <v>43688</v>
      </c>
      <c r="Y30" s="99" t="s">
        <v>822</v>
      </c>
      <c r="Z30" s="92" t="s">
        <v>1060</v>
      </c>
      <c r="AA30" s="87"/>
      <c r="AB30" s="87"/>
      <c r="AC30" s="99" t="s">
        <v>1306</v>
      </c>
      <c r="AD30" s="87"/>
      <c r="AE30" s="87" t="b">
        <v>0</v>
      </c>
      <c r="AF30" s="87">
        <v>0</v>
      </c>
      <c r="AG30" s="99" t="s">
        <v>1564</v>
      </c>
      <c r="AH30" s="87" t="b">
        <v>0</v>
      </c>
      <c r="AI30" s="87" t="s">
        <v>1598</v>
      </c>
      <c r="AJ30" s="87"/>
      <c r="AK30" s="99" t="s">
        <v>1564</v>
      </c>
      <c r="AL30" s="87" t="b">
        <v>0</v>
      </c>
      <c r="AM30" s="87">
        <v>24</v>
      </c>
      <c r="AN30" s="99" t="s">
        <v>1347</v>
      </c>
      <c r="AO30" s="87" t="s">
        <v>1608</v>
      </c>
      <c r="AP30" s="87" t="b">
        <v>0</v>
      </c>
      <c r="AQ30" s="99" t="s">
        <v>1347</v>
      </c>
      <c r="AR30" s="87" t="s">
        <v>197</v>
      </c>
      <c r="AS30" s="87">
        <v>0</v>
      </c>
      <c r="AT30" s="87">
        <v>0</v>
      </c>
      <c r="AU30" s="87"/>
      <c r="AV30" s="87"/>
      <c r="AW30" s="87"/>
      <c r="AX30" s="87"/>
      <c r="AY30" s="87"/>
      <c r="AZ30" s="87"/>
      <c r="BA30" s="87"/>
      <c r="BB30" s="87"/>
      <c r="BC30">
        <v>1</v>
      </c>
      <c r="BD30" s="86" t="str">
        <f>REPLACE(INDEX(GroupVertices[Group],MATCH(Edges25[[#This Row],[Vertex 1]],GroupVertices[Vertex],0)),1,1,"")</f>
        <v>1</v>
      </c>
      <c r="BE30" s="86" t="str">
        <f>REPLACE(INDEX(GroupVertices[Group],MATCH(Edges25[[#This Row],[Vertex 2]],GroupVertices[Vertex],0)),1,1,"")</f>
        <v>1</v>
      </c>
      <c r="BF30" s="48">
        <v>0</v>
      </c>
      <c r="BG30" s="49">
        <v>0</v>
      </c>
      <c r="BH30" s="48">
        <v>0</v>
      </c>
      <c r="BI30" s="49">
        <v>0</v>
      </c>
      <c r="BJ30" s="48">
        <v>0</v>
      </c>
      <c r="BK30" s="49">
        <v>0</v>
      </c>
      <c r="BL30" s="48">
        <v>39</v>
      </c>
      <c r="BM30" s="49">
        <v>100</v>
      </c>
      <c r="BN30" s="48">
        <v>39</v>
      </c>
    </row>
    <row r="31" spans="1:66" ht="15">
      <c r="A31" s="65" t="s">
        <v>261</v>
      </c>
      <c r="B31" s="65" t="s">
        <v>388</v>
      </c>
      <c r="C31" s="66"/>
      <c r="D31" s="67"/>
      <c r="E31" s="66"/>
      <c r="F31" s="69"/>
      <c r="G31" s="66"/>
      <c r="H31" s="70"/>
      <c r="I31" s="71"/>
      <c r="J31" s="71"/>
      <c r="K31" s="34" t="s">
        <v>65</v>
      </c>
      <c r="L31" s="72">
        <v>56</v>
      </c>
      <c r="M31" s="72"/>
      <c r="N31" s="73"/>
      <c r="O31" s="87" t="s">
        <v>448</v>
      </c>
      <c r="P31" s="90">
        <v>43688.77990740741</v>
      </c>
      <c r="Q31" s="87" t="s">
        <v>469</v>
      </c>
      <c r="R31" s="92" t="s">
        <v>599</v>
      </c>
      <c r="S31" s="87" t="s">
        <v>648</v>
      </c>
      <c r="T31" s="87"/>
      <c r="U31" s="92" t="s">
        <v>668</v>
      </c>
      <c r="V31" s="92" t="s">
        <v>668</v>
      </c>
      <c r="W31" s="90">
        <v>43688.77990740741</v>
      </c>
      <c r="X31" s="96">
        <v>43688</v>
      </c>
      <c r="Y31" s="99" t="s">
        <v>823</v>
      </c>
      <c r="Z31" s="92" t="s">
        <v>1061</v>
      </c>
      <c r="AA31" s="87"/>
      <c r="AB31" s="87"/>
      <c r="AC31" s="99" t="s">
        <v>1307</v>
      </c>
      <c r="AD31" s="99" t="s">
        <v>1534</v>
      </c>
      <c r="AE31" s="87" t="b">
        <v>0</v>
      </c>
      <c r="AF31" s="87">
        <v>0</v>
      </c>
      <c r="AG31" s="99" t="s">
        <v>1570</v>
      </c>
      <c r="AH31" s="87" t="b">
        <v>0</v>
      </c>
      <c r="AI31" s="87" t="s">
        <v>1595</v>
      </c>
      <c r="AJ31" s="87"/>
      <c r="AK31" s="99" t="s">
        <v>1564</v>
      </c>
      <c r="AL31" s="87" t="b">
        <v>0</v>
      </c>
      <c r="AM31" s="87">
        <v>0</v>
      </c>
      <c r="AN31" s="99" t="s">
        <v>1564</v>
      </c>
      <c r="AO31" s="87" t="s">
        <v>1604</v>
      </c>
      <c r="AP31" s="87" t="b">
        <v>0</v>
      </c>
      <c r="AQ31" s="99" t="s">
        <v>1534</v>
      </c>
      <c r="AR31" s="87" t="s">
        <v>197</v>
      </c>
      <c r="AS31" s="87">
        <v>0</v>
      </c>
      <c r="AT31" s="87">
        <v>0</v>
      </c>
      <c r="AU31" s="87"/>
      <c r="AV31" s="87"/>
      <c r="AW31" s="87"/>
      <c r="AX31" s="87"/>
      <c r="AY31" s="87"/>
      <c r="AZ31" s="87"/>
      <c r="BA31" s="87"/>
      <c r="BB31" s="87"/>
      <c r="BC31">
        <v>1</v>
      </c>
      <c r="BD31" s="86" t="str">
        <f>REPLACE(INDEX(GroupVertices[Group],MATCH(Edges25[[#This Row],[Vertex 1]],GroupVertices[Vertex],0)),1,1,"")</f>
        <v>8</v>
      </c>
      <c r="BE31" s="86" t="str">
        <f>REPLACE(INDEX(GroupVertices[Group],MATCH(Edges25[[#This Row],[Vertex 2]],GroupVertices[Vertex],0)),1,1,"")</f>
        <v>8</v>
      </c>
      <c r="BF31" s="48"/>
      <c r="BG31" s="49"/>
      <c r="BH31" s="48"/>
      <c r="BI31" s="49"/>
      <c r="BJ31" s="48"/>
      <c r="BK31" s="49"/>
      <c r="BL31" s="48"/>
      <c r="BM31" s="49"/>
      <c r="BN31" s="48"/>
    </row>
    <row r="32" spans="1:66" ht="15">
      <c r="A32" s="65" t="s">
        <v>261</v>
      </c>
      <c r="B32" s="65" t="s">
        <v>391</v>
      </c>
      <c r="C32" s="66"/>
      <c r="D32" s="67"/>
      <c r="E32" s="66"/>
      <c r="F32" s="69"/>
      <c r="G32" s="66"/>
      <c r="H32" s="70"/>
      <c r="I32" s="71"/>
      <c r="J32" s="71"/>
      <c r="K32" s="34" t="s">
        <v>65</v>
      </c>
      <c r="L32" s="72">
        <v>59</v>
      </c>
      <c r="M32" s="72"/>
      <c r="N32" s="73"/>
      <c r="O32" s="87" t="s">
        <v>448</v>
      </c>
      <c r="P32" s="90">
        <v>43688.85077546296</v>
      </c>
      <c r="Q32" s="87" t="s">
        <v>470</v>
      </c>
      <c r="R32" s="92" t="s">
        <v>600</v>
      </c>
      <c r="S32" s="87" t="s">
        <v>648</v>
      </c>
      <c r="T32" s="87"/>
      <c r="U32" s="92" t="s">
        <v>669</v>
      </c>
      <c r="V32" s="92" t="s">
        <v>669</v>
      </c>
      <c r="W32" s="90">
        <v>43688.85077546296</v>
      </c>
      <c r="X32" s="96">
        <v>43688</v>
      </c>
      <c r="Y32" s="99" t="s">
        <v>824</v>
      </c>
      <c r="Z32" s="92" t="s">
        <v>1062</v>
      </c>
      <c r="AA32" s="87"/>
      <c r="AB32" s="87"/>
      <c r="AC32" s="99" t="s">
        <v>1308</v>
      </c>
      <c r="AD32" s="99" t="s">
        <v>1535</v>
      </c>
      <c r="AE32" s="87" t="b">
        <v>0</v>
      </c>
      <c r="AF32" s="87">
        <v>0</v>
      </c>
      <c r="AG32" s="99" t="s">
        <v>1571</v>
      </c>
      <c r="AH32" s="87" t="b">
        <v>0</v>
      </c>
      <c r="AI32" s="87" t="s">
        <v>1595</v>
      </c>
      <c r="AJ32" s="87"/>
      <c r="AK32" s="99" t="s">
        <v>1564</v>
      </c>
      <c r="AL32" s="87" t="b">
        <v>0</v>
      </c>
      <c r="AM32" s="87">
        <v>0</v>
      </c>
      <c r="AN32" s="99" t="s">
        <v>1564</v>
      </c>
      <c r="AO32" s="87" t="s">
        <v>1605</v>
      </c>
      <c r="AP32" s="87" t="b">
        <v>0</v>
      </c>
      <c r="AQ32" s="99" t="s">
        <v>1535</v>
      </c>
      <c r="AR32" s="87" t="s">
        <v>197</v>
      </c>
      <c r="AS32" s="87">
        <v>0</v>
      </c>
      <c r="AT32" s="87">
        <v>0</v>
      </c>
      <c r="AU32" s="87"/>
      <c r="AV32" s="87"/>
      <c r="AW32" s="87"/>
      <c r="AX32" s="87"/>
      <c r="AY32" s="87"/>
      <c r="AZ32" s="87"/>
      <c r="BA32" s="87"/>
      <c r="BB32" s="87"/>
      <c r="BC32">
        <v>1</v>
      </c>
      <c r="BD32" s="86" t="str">
        <f>REPLACE(INDEX(GroupVertices[Group],MATCH(Edges25[[#This Row],[Vertex 1]],GroupVertices[Vertex],0)),1,1,"")</f>
        <v>8</v>
      </c>
      <c r="BE32" s="86" t="str">
        <f>REPLACE(INDEX(GroupVertices[Group],MATCH(Edges25[[#This Row],[Vertex 2]],GroupVertices[Vertex],0)),1,1,"")</f>
        <v>8</v>
      </c>
      <c r="BF32" s="48"/>
      <c r="BG32" s="49"/>
      <c r="BH32" s="48"/>
      <c r="BI32" s="49"/>
      <c r="BJ32" s="48"/>
      <c r="BK32" s="49"/>
      <c r="BL32" s="48"/>
      <c r="BM32" s="49"/>
      <c r="BN32" s="48"/>
    </row>
    <row r="33" spans="1:66" ht="15">
      <c r="A33" s="65" t="s">
        <v>262</v>
      </c>
      <c r="B33" s="65" t="s">
        <v>296</v>
      </c>
      <c r="C33" s="66"/>
      <c r="D33" s="67"/>
      <c r="E33" s="66"/>
      <c r="F33" s="69"/>
      <c r="G33" s="66"/>
      <c r="H33" s="70"/>
      <c r="I33" s="71"/>
      <c r="J33" s="71"/>
      <c r="K33" s="34" t="s">
        <v>65</v>
      </c>
      <c r="L33" s="72">
        <v>66</v>
      </c>
      <c r="M33" s="72"/>
      <c r="N33" s="73"/>
      <c r="O33" s="87" t="s">
        <v>450</v>
      </c>
      <c r="P33" s="90">
        <v>43688.87465277778</v>
      </c>
      <c r="Q33" s="87" t="s">
        <v>467</v>
      </c>
      <c r="R33" s="87"/>
      <c r="S33" s="87"/>
      <c r="T33" s="87"/>
      <c r="U33" s="87"/>
      <c r="V33" s="92" t="s">
        <v>707</v>
      </c>
      <c r="W33" s="90">
        <v>43688.87465277778</v>
      </c>
      <c r="X33" s="96">
        <v>43688</v>
      </c>
      <c r="Y33" s="99" t="s">
        <v>825</v>
      </c>
      <c r="Z33" s="92" t="s">
        <v>1063</v>
      </c>
      <c r="AA33" s="87"/>
      <c r="AB33" s="87"/>
      <c r="AC33" s="99" t="s">
        <v>1309</v>
      </c>
      <c r="AD33" s="87"/>
      <c r="AE33" s="87" t="b">
        <v>0</v>
      </c>
      <c r="AF33" s="87">
        <v>0</v>
      </c>
      <c r="AG33" s="99" t="s">
        <v>1564</v>
      </c>
      <c r="AH33" s="87" t="b">
        <v>0</v>
      </c>
      <c r="AI33" s="87" t="s">
        <v>1598</v>
      </c>
      <c r="AJ33" s="87"/>
      <c r="AK33" s="99" t="s">
        <v>1564</v>
      </c>
      <c r="AL33" s="87" t="b">
        <v>0</v>
      </c>
      <c r="AM33" s="87">
        <v>24</v>
      </c>
      <c r="AN33" s="99" t="s">
        <v>1347</v>
      </c>
      <c r="AO33" s="87" t="s">
        <v>1608</v>
      </c>
      <c r="AP33" s="87" t="b">
        <v>0</v>
      </c>
      <c r="AQ33" s="99" t="s">
        <v>1347</v>
      </c>
      <c r="AR33" s="87" t="s">
        <v>197</v>
      </c>
      <c r="AS33" s="87">
        <v>0</v>
      </c>
      <c r="AT33" s="87">
        <v>0</v>
      </c>
      <c r="AU33" s="87"/>
      <c r="AV33" s="87"/>
      <c r="AW33" s="87"/>
      <c r="AX33" s="87"/>
      <c r="AY33" s="87"/>
      <c r="AZ33" s="87"/>
      <c r="BA33" s="87"/>
      <c r="BB33" s="87"/>
      <c r="BC33">
        <v>1</v>
      </c>
      <c r="BD33" s="86" t="str">
        <f>REPLACE(INDEX(GroupVertices[Group],MATCH(Edges25[[#This Row],[Vertex 1]],GroupVertices[Vertex],0)),1,1,"")</f>
        <v>1</v>
      </c>
      <c r="BE33" s="86" t="str">
        <f>REPLACE(INDEX(GroupVertices[Group],MATCH(Edges25[[#This Row],[Vertex 2]],GroupVertices[Vertex],0)),1,1,"")</f>
        <v>1</v>
      </c>
      <c r="BF33" s="48">
        <v>0</v>
      </c>
      <c r="BG33" s="49">
        <v>0</v>
      </c>
      <c r="BH33" s="48">
        <v>0</v>
      </c>
      <c r="BI33" s="49">
        <v>0</v>
      </c>
      <c r="BJ33" s="48">
        <v>0</v>
      </c>
      <c r="BK33" s="49">
        <v>0</v>
      </c>
      <c r="BL33" s="48">
        <v>39</v>
      </c>
      <c r="BM33" s="49">
        <v>100</v>
      </c>
      <c r="BN33" s="48">
        <v>39</v>
      </c>
    </row>
    <row r="34" spans="1:66" ht="15">
      <c r="A34" s="65" t="s">
        <v>263</v>
      </c>
      <c r="B34" s="65" t="s">
        <v>398</v>
      </c>
      <c r="C34" s="66"/>
      <c r="D34" s="67"/>
      <c r="E34" s="66"/>
      <c r="F34" s="69"/>
      <c r="G34" s="66"/>
      <c r="H34" s="70"/>
      <c r="I34" s="71"/>
      <c r="J34" s="71"/>
      <c r="K34" s="34" t="s">
        <v>65</v>
      </c>
      <c r="L34" s="72">
        <v>67</v>
      </c>
      <c r="M34" s="72"/>
      <c r="N34" s="73"/>
      <c r="O34" s="87" t="s">
        <v>448</v>
      </c>
      <c r="P34" s="90">
        <v>43688.888090277775</v>
      </c>
      <c r="Q34" s="87" t="s">
        <v>471</v>
      </c>
      <c r="R34" s="87"/>
      <c r="S34" s="87"/>
      <c r="T34" s="87"/>
      <c r="U34" s="87"/>
      <c r="V34" s="92" t="s">
        <v>708</v>
      </c>
      <c r="W34" s="90">
        <v>43688.888090277775</v>
      </c>
      <c r="X34" s="96">
        <v>43688</v>
      </c>
      <c r="Y34" s="99" t="s">
        <v>826</v>
      </c>
      <c r="Z34" s="92" t="s">
        <v>1064</v>
      </c>
      <c r="AA34" s="87"/>
      <c r="AB34" s="87"/>
      <c r="AC34" s="99" t="s">
        <v>1310</v>
      </c>
      <c r="AD34" s="99" t="s">
        <v>1536</v>
      </c>
      <c r="AE34" s="87" t="b">
        <v>0</v>
      </c>
      <c r="AF34" s="87">
        <v>0</v>
      </c>
      <c r="AG34" s="99" t="s">
        <v>1572</v>
      </c>
      <c r="AH34" s="87" t="b">
        <v>0</v>
      </c>
      <c r="AI34" s="87" t="s">
        <v>1595</v>
      </c>
      <c r="AJ34" s="87"/>
      <c r="AK34" s="99" t="s">
        <v>1564</v>
      </c>
      <c r="AL34" s="87" t="b">
        <v>0</v>
      </c>
      <c r="AM34" s="87">
        <v>0</v>
      </c>
      <c r="AN34" s="99" t="s">
        <v>1564</v>
      </c>
      <c r="AO34" s="87" t="s">
        <v>1605</v>
      </c>
      <c r="AP34" s="87" t="b">
        <v>0</v>
      </c>
      <c r="AQ34" s="99" t="s">
        <v>1536</v>
      </c>
      <c r="AR34" s="87" t="s">
        <v>197</v>
      </c>
      <c r="AS34" s="87">
        <v>0</v>
      </c>
      <c r="AT34" s="87">
        <v>0</v>
      </c>
      <c r="AU34" s="87"/>
      <c r="AV34" s="87"/>
      <c r="AW34" s="87"/>
      <c r="AX34" s="87"/>
      <c r="AY34" s="87"/>
      <c r="AZ34" s="87"/>
      <c r="BA34" s="87"/>
      <c r="BB34" s="87"/>
      <c r="BC34">
        <v>1</v>
      </c>
      <c r="BD34" s="86" t="str">
        <f>REPLACE(INDEX(GroupVertices[Group],MATCH(Edges25[[#This Row],[Vertex 1]],GroupVertices[Vertex],0)),1,1,"")</f>
        <v>20</v>
      </c>
      <c r="BE34" s="86" t="str">
        <f>REPLACE(INDEX(GroupVertices[Group],MATCH(Edges25[[#This Row],[Vertex 2]],GroupVertices[Vertex],0)),1,1,"")</f>
        <v>20</v>
      </c>
      <c r="BF34" s="48"/>
      <c r="BG34" s="49"/>
      <c r="BH34" s="48"/>
      <c r="BI34" s="49"/>
      <c r="BJ34" s="48"/>
      <c r="BK34" s="49"/>
      <c r="BL34" s="48"/>
      <c r="BM34" s="49"/>
      <c r="BN34" s="48"/>
    </row>
    <row r="35" spans="1:66" ht="15">
      <c r="A35" s="65" t="s">
        <v>264</v>
      </c>
      <c r="B35" s="65" t="s">
        <v>296</v>
      </c>
      <c r="C35" s="66"/>
      <c r="D35" s="67"/>
      <c r="E35" s="66"/>
      <c r="F35" s="69"/>
      <c r="G35" s="66"/>
      <c r="H35" s="70"/>
      <c r="I35" s="71"/>
      <c r="J35" s="71"/>
      <c r="K35" s="34" t="s">
        <v>65</v>
      </c>
      <c r="L35" s="72">
        <v>69</v>
      </c>
      <c r="M35" s="72"/>
      <c r="N35" s="73"/>
      <c r="O35" s="87" t="s">
        <v>450</v>
      </c>
      <c r="P35" s="90">
        <v>43688.89273148148</v>
      </c>
      <c r="Q35" s="87" t="s">
        <v>467</v>
      </c>
      <c r="R35" s="87"/>
      <c r="S35" s="87"/>
      <c r="T35" s="87"/>
      <c r="U35" s="87"/>
      <c r="V35" s="92" t="s">
        <v>709</v>
      </c>
      <c r="W35" s="90">
        <v>43688.89273148148</v>
      </c>
      <c r="X35" s="96">
        <v>43688</v>
      </c>
      <c r="Y35" s="99" t="s">
        <v>827</v>
      </c>
      <c r="Z35" s="92" t="s">
        <v>1065</v>
      </c>
      <c r="AA35" s="87"/>
      <c r="AB35" s="87"/>
      <c r="AC35" s="99" t="s">
        <v>1311</v>
      </c>
      <c r="AD35" s="87"/>
      <c r="AE35" s="87" t="b">
        <v>0</v>
      </c>
      <c r="AF35" s="87">
        <v>0</v>
      </c>
      <c r="AG35" s="99" t="s">
        <v>1564</v>
      </c>
      <c r="AH35" s="87" t="b">
        <v>0</v>
      </c>
      <c r="AI35" s="87" t="s">
        <v>1598</v>
      </c>
      <c r="AJ35" s="87"/>
      <c r="AK35" s="99" t="s">
        <v>1564</v>
      </c>
      <c r="AL35" s="87" t="b">
        <v>0</v>
      </c>
      <c r="AM35" s="87">
        <v>24</v>
      </c>
      <c r="AN35" s="99" t="s">
        <v>1347</v>
      </c>
      <c r="AO35" s="87" t="s">
        <v>1604</v>
      </c>
      <c r="AP35" s="87" t="b">
        <v>0</v>
      </c>
      <c r="AQ35" s="99" t="s">
        <v>1347</v>
      </c>
      <c r="AR35" s="87" t="s">
        <v>197</v>
      </c>
      <c r="AS35" s="87">
        <v>0</v>
      </c>
      <c r="AT35" s="87">
        <v>0</v>
      </c>
      <c r="AU35" s="87"/>
      <c r="AV35" s="87"/>
      <c r="AW35" s="87"/>
      <c r="AX35" s="87"/>
      <c r="AY35" s="87"/>
      <c r="AZ35" s="87"/>
      <c r="BA35" s="87"/>
      <c r="BB35" s="87"/>
      <c r="BC35">
        <v>1</v>
      </c>
      <c r="BD35" s="86" t="str">
        <f>REPLACE(INDEX(GroupVertices[Group],MATCH(Edges25[[#This Row],[Vertex 1]],GroupVertices[Vertex],0)),1,1,"")</f>
        <v>1</v>
      </c>
      <c r="BE35" s="86" t="str">
        <f>REPLACE(INDEX(GroupVertices[Group],MATCH(Edges25[[#This Row],[Vertex 2]],GroupVertices[Vertex],0)),1,1,"")</f>
        <v>1</v>
      </c>
      <c r="BF35" s="48">
        <v>0</v>
      </c>
      <c r="BG35" s="49">
        <v>0</v>
      </c>
      <c r="BH35" s="48">
        <v>0</v>
      </c>
      <c r="BI35" s="49">
        <v>0</v>
      </c>
      <c r="BJ35" s="48">
        <v>0</v>
      </c>
      <c r="BK35" s="49">
        <v>0</v>
      </c>
      <c r="BL35" s="48">
        <v>39</v>
      </c>
      <c r="BM35" s="49">
        <v>100</v>
      </c>
      <c r="BN35" s="48">
        <v>39</v>
      </c>
    </row>
    <row r="36" spans="1:66" ht="15">
      <c r="A36" s="65" t="s">
        <v>265</v>
      </c>
      <c r="B36" s="65" t="s">
        <v>296</v>
      </c>
      <c r="C36" s="66"/>
      <c r="D36" s="67"/>
      <c r="E36" s="66"/>
      <c r="F36" s="69"/>
      <c r="G36" s="66"/>
      <c r="H36" s="70"/>
      <c r="I36" s="71"/>
      <c r="J36" s="71"/>
      <c r="K36" s="34" t="s">
        <v>65</v>
      </c>
      <c r="L36" s="72">
        <v>70</v>
      </c>
      <c r="M36" s="72"/>
      <c r="N36" s="73"/>
      <c r="O36" s="87" t="s">
        <v>450</v>
      </c>
      <c r="P36" s="90">
        <v>43688.920335648145</v>
      </c>
      <c r="Q36" s="87" t="s">
        <v>467</v>
      </c>
      <c r="R36" s="87"/>
      <c r="S36" s="87"/>
      <c r="T36" s="87"/>
      <c r="U36" s="87"/>
      <c r="V36" s="92" t="s">
        <v>710</v>
      </c>
      <c r="W36" s="90">
        <v>43688.920335648145</v>
      </c>
      <c r="X36" s="96">
        <v>43688</v>
      </c>
      <c r="Y36" s="99" t="s">
        <v>828</v>
      </c>
      <c r="Z36" s="92" t="s">
        <v>1066</v>
      </c>
      <c r="AA36" s="87"/>
      <c r="AB36" s="87"/>
      <c r="AC36" s="99" t="s">
        <v>1312</v>
      </c>
      <c r="AD36" s="87"/>
      <c r="AE36" s="87" t="b">
        <v>0</v>
      </c>
      <c r="AF36" s="87">
        <v>0</v>
      </c>
      <c r="AG36" s="99" t="s">
        <v>1564</v>
      </c>
      <c r="AH36" s="87" t="b">
        <v>0</v>
      </c>
      <c r="AI36" s="87" t="s">
        <v>1598</v>
      </c>
      <c r="AJ36" s="87"/>
      <c r="AK36" s="99" t="s">
        <v>1564</v>
      </c>
      <c r="AL36" s="87" t="b">
        <v>0</v>
      </c>
      <c r="AM36" s="87">
        <v>24</v>
      </c>
      <c r="AN36" s="99" t="s">
        <v>1347</v>
      </c>
      <c r="AO36" s="87" t="s">
        <v>1604</v>
      </c>
      <c r="AP36" s="87" t="b">
        <v>0</v>
      </c>
      <c r="AQ36" s="99" t="s">
        <v>1347</v>
      </c>
      <c r="AR36" s="87" t="s">
        <v>197</v>
      </c>
      <c r="AS36" s="87">
        <v>0</v>
      </c>
      <c r="AT36" s="87">
        <v>0</v>
      </c>
      <c r="AU36" s="87"/>
      <c r="AV36" s="87"/>
      <c r="AW36" s="87"/>
      <c r="AX36" s="87"/>
      <c r="AY36" s="87"/>
      <c r="AZ36" s="87"/>
      <c r="BA36" s="87"/>
      <c r="BB36" s="87"/>
      <c r="BC36">
        <v>1</v>
      </c>
      <c r="BD36" s="86" t="str">
        <f>REPLACE(INDEX(GroupVertices[Group],MATCH(Edges25[[#This Row],[Vertex 1]],GroupVertices[Vertex],0)),1,1,"")</f>
        <v>1</v>
      </c>
      <c r="BE36" s="86" t="str">
        <f>REPLACE(INDEX(GroupVertices[Group],MATCH(Edges25[[#This Row],[Vertex 2]],GroupVertices[Vertex],0)),1,1,"")</f>
        <v>1</v>
      </c>
      <c r="BF36" s="48">
        <v>0</v>
      </c>
      <c r="BG36" s="49">
        <v>0</v>
      </c>
      <c r="BH36" s="48">
        <v>0</v>
      </c>
      <c r="BI36" s="49">
        <v>0</v>
      </c>
      <c r="BJ36" s="48">
        <v>0</v>
      </c>
      <c r="BK36" s="49">
        <v>0</v>
      </c>
      <c r="BL36" s="48">
        <v>39</v>
      </c>
      <c r="BM36" s="49">
        <v>100</v>
      </c>
      <c r="BN36" s="48">
        <v>39</v>
      </c>
    </row>
    <row r="37" spans="1:66" ht="15">
      <c r="A37" s="65" t="s">
        <v>266</v>
      </c>
      <c r="B37" s="65" t="s">
        <v>296</v>
      </c>
      <c r="C37" s="66"/>
      <c r="D37" s="67"/>
      <c r="E37" s="66"/>
      <c r="F37" s="69"/>
      <c r="G37" s="66"/>
      <c r="H37" s="70"/>
      <c r="I37" s="71"/>
      <c r="J37" s="71"/>
      <c r="K37" s="34" t="s">
        <v>65</v>
      </c>
      <c r="L37" s="72">
        <v>71</v>
      </c>
      <c r="M37" s="72"/>
      <c r="N37" s="73"/>
      <c r="O37" s="87" t="s">
        <v>450</v>
      </c>
      <c r="P37" s="90">
        <v>43688.940671296295</v>
      </c>
      <c r="Q37" s="87" t="s">
        <v>467</v>
      </c>
      <c r="R37" s="87"/>
      <c r="S37" s="87"/>
      <c r="T37" s="87"/>
      <c r="U37" s="87"/>
      <c r="V37" s="92" t="s">
        <v>711</v>
      </c>
      <c r="W37" s="90">
        <v>43688.940671296295</v>
      </c>
      <c r="X37" s="96">
        <v>43688</v>
      </c>
      <c r="Y37" s="99" t="s">
        <v>829</v>
      </c>
      <c r="Z37" s="92" t="s">
        <v>1067</v>
      </c>
      <c r="AA37" s="87"/>
      <c r="AB37" s="87"/>
      <c r="AC37" s="99" t="s">
        <v>1313</v>
      </c>
      <c r="AD37" s="87"/>
      <c r="AE37" s="87" t="b">
        <v>0</v>
      </c>
      <c r="AF37" s="87">
        <v>0</v>
      </c>
      <c r="AG37" s="99" t="s">
        <v>1564</v>
      </c>
      <c r="AH37" s="87" t="b">
        <v>0</v>
      </c>
      <c r="AI37" s="87" t="s">
        <v>1598</v>
      </c>
      <c r="AJ37" s="87"/>
      <c r="AK37" s="99" t="s">
        <v>1564</v>
      </c>
      <c r="AL37" s="87" t="b">
        <v>0</v>
      </c>
      <c r="AM37" s="87">
        <v>24</v>
      </c>
      <c r="AN37" s="99" t="s">
        <v>1347</v>
      </c>
      <c r="AO37" s="87" t="s">
        <v>1604</v>
      </c>
      <c r="AP37" s="87" t="b">
        <v>0</v>
      </c>
      <c r="AQ37" s="99" t="s">
        <v>1347</v>
      </c>
      <c r="AR37" s="87" t="s">
        <v>197</v>
      </c>
      <c r="AS37" s="87">
        <v>0</v>
      </c>
      <c r="AT37" s="87">
        <v>0</v>
      </c>
      <c r="AU37" s="87"/>
      <c r="AV37" s="87"/>
      <c r="AW37" s="87"/>
      <c r="AX37" s="87"/>
      <c r="AY37" s="87"/>
      <c r="AZ37" s="87"/>
      <c r="BA37" s="87"/>
      <c r="BB37" s="87"/>
      <c r="BC37">
        <v>1</v>
      </c>
      <c r="BD37" s="86" t="str">
        <f>REPLACE(INDEX(GroupVertices[Group],MATCH(Edges25[[#This Row],[Vertex 1]],GroupVertices[Vertex],0)),1,1,"")</f>
        <v>1</v>
      </c>
      <c r="BE37" s="86" t="str">
        <f>REPLACE(INDEX(GroupVertices[Group],MATCH(Edges25[[#This Row],[Vertex 2]],GroupVertices[Vertex],0)),1,1,"")</f>
        <v>1</v>
      </c>
      <c r="BF37" s="48">
        <v>0</v>
      </c>
      <c r="BG37" s="49">
        <v>0</v>
      </c>
      <c r="BH37" s="48">
        <v>0</v>
      </c>
      <c r="BI37" s="49">
        <v>0</v>
      </c>
      <c r="BJ37" s="48">
        <v>0</v>
      </c>
      <c r="BK37" s="49">
        <v>0</v>
      </c>
      <c r="BL37" s="48">
        <v>39</v>
      </c>
      <c r="BM37" s="49">
        <v>100</v>
      </c>
      <c r="BN37" s="48">
        <v>39</v>
      </c>
    </row>
    <row r="38" spans="1:66" ht="15">
      <c r="A38" s="65" t="s">
        <v>267</v>
      </c>
      <c r="B38" s="65" t="s">
        <v>267</v>
      </c>
      <c r="C38" s="66"/>
      <c r="D38" s="67"/>
      <c r="E38" s="66"/>
      <c r="F38" s="69"/>
      <c r="G38" s="66"/>
      <c r="H38" s="70"/>
      <c r="I38" s="71"/>
      <c r="J38" s="71"/>
      <c r="K38" s="34" t="s">
        <v>65</v>
      </c>
      <c r="L38" s="72">
        <v>72</v>
      </c>
      <c r="M38" s="72"/>
      <c r="N38" s="73"/>
      <c r="O38" s="87" t="s">
        <v>197</v>
      </c>
      <c r="P38" s="90">
        <v>43688.958287037036</v>
      </c>
      <c r="Q38" s="87" t="s">
        <v>472</v>
      </c>
      <c r="R38" s="92" t="s">
        <v>601</v>
      </c>
      <c r="S38" s="87" t="s">
        <v>649</v>
      </c>
      <c r="T38" s="87"/>
      <c r="U38" s="87"/>
      <c r="V38" s="92" t="s">
        <v>712</v>
      </c>
      <c r="W38" s="90">
        <v>43688.958287037036</v>
      </c>
      <c r="X38" s="96">
        <v>43688</v>
      </c>
      <c r="Y38" s="99" t="s">
        <v>830</v>
      </c>
      <c r="Z38" s="92" t="s">
        <v>1068</v>
      </c>
      <c r="AA38" s="87"/>
      <c r="AB38" s="87"/>
      <c r="AC38" s="99" t="s">
        <v>1314</v>
      </c>
      <c r="AD38" s="87"/>
      <c r="AE38" s="87" t="b">
        <v>0</v>
      </c>
      <c r="AF38" s="87">
        <v>0</v>
      </c>
      <c r="AG38" s="99" t="s">
        <v>1564</v>
      </c>
      <c r="AH38" s="87" t="b">
        <v>1</v>
      </c>
      <c r="AI38" s="87" t="s">
        <v>1595</v>
      </c>
      <c r="AJ38" s="87"/>
      <c r="AK38" s="99" t="s">
        <v>1603</v>
      </c>
      <c r="AL38" s="87" t="b">
        <v>0</v>
      </c>
      <c r="AM38" s="87">
        <v>0</v>
      </c>
      <c r="AN38" s="99" t="s">
        <v>1564</v>
      </c>
      <c r="AO38" s="87" t="s">
        <v>1605</v>
      </c>
      <c r="AP38" s="87" t="b">
        <v>0</v>
      </c>
      <c r="AQ38" s="99" t="s">
        <v>1314</v>
      </c>
      <c r="AR38" s="87" t="s">
        <v>197</v>
      </c>
      <c r="AS38" s="87">
        <v>0</v>
      </c>
      <c r="AT38" s="87">
        <v>0</v>
      </c>
      <c r="AU38" s="87"/>
      <c r="AV38" s="87"/>
      <c r="AW38" s="87"/>
      <c r="AX38" s="87"/>
      <c r="AY38" s="87"/>
      <c r="AZ38" s="87"/>
      <c r="BA38" s="87"/>
      <c r="BB38" s="87"/>
      <c r="BC38">
        <v>1</v>
      </c>
      <c r="BD38" s="86" t="str">
        <f>REPLACE(INDEX(GroupVertices[Group],MATCH(Edges25[[#This Row],[Vertex 1]],GroupVertices[Vertex],0)),1,1,"")</f>
        <v>3</v>
      </c>
      <c r="BE38" s="86" t="str">
        <f>REPLACE(INDEX(GroupVertices[Group],MATCH(Edges25[[#This Row],[Vertex 2]],GroupVertices[Vertex],0)),1,1,"")</f>
        <v>3</v>
      </c>
      <c r="BF38" s="48">
        <v>0</v>
      </c>
      <c r="BG38" s="49">
        <v>0</v>
      </c>
      <c r="BH38" s="48">
        <v>0</v>
      </c>
      <c r="BI38" s="49">
        <v>0</v>
      </c>
      <c r="BJ38" s="48">
        <v>0</v>
      </c>
      <c r="BK38" s="49">
        <v>0</v>
      </c>
      <c r="BL38" s="48">
        <v>10</v>
      </c>
      <c r="BM38" s="49">
        <v>100</v>
      </c>
      <c r="BN38" s="48">
        <v>10</v>
      </c>
    </row>
    <row r="39" spans="1:66" ht="15">
      <c r="A39" s="65" t="s">
        <v>268</v>
      </c>
      <c r="B39" s="65" t="s">
        <v>296</v>
      </c>
      <c r="C39" s="66"/>
      <c r="D39" s="67"/>
      <c r="E39" s="66"/>
      <c r="F39" s="69"/>
      <c r="G39" s="66"/>
      <c r="H39" s="70"/>
      <c r="I39" s="71"/>
      <c r="J39" s="71"/>
      <c r="K39" s="34" t="s">
        <v>65</v>
      </c>
      <c r="L39" s="72">
        <v>73</v>
      </c>
      <c r="M39" s="72"/>
      <c r="N39" s="73"/>
      <c r="O39" s="87" t="s">
        <v>450</v>
      </c>
      <c r="P39" s="90">
        <v>43689.150034722225</v>
      </c>
      <c r="Q39" s="87" t="s">
        <v>467</v>
      </c>
      <c r="R39" s="87"/>
      <c r="S39" s="87"/>
      <c r="T39" s="87"/>
      <c r="U39" s="87"/>
      <c r="V39" s="92" t="s">
        <v>713</v>
      </c>
      <c r="W39" s="90">
        <v>43689.150034722225</v>
      </c>
      <c r="X39" s="96">
        <v>43689</v>
      </c>
      <c r="Y39" s="99" t="s">
        <v>831</v>
      </c>
      <c r="Z39" s="92" t="s">
        <v>1069</v>
      </c>
      <c r="AA39" s="87"/>
      <c r="AB39" s="87"/>
      <c r="AC39" s="99" t="s">
        <v>1315</v>
      </c>
      <c r="AD39" s="87"/>
      <c r="AE39" s="87" t="b">
        <v>0</v>
      </c>
      <c r="AF39" s="87">
        <v>0</v>
      </c>
      <c r="AG39" s="99" t="s">
        <v>1564</v>
      </c>
      <c r="AH39" s="87" t="b">
        <v>0</v>
      </c>
      <c r="AI39" s="87" t="s">
        <v>1598</v>
      </c>
      <c r="AJ39" s="87"/>
      <c r="AK39" s="99" t="s">
        <v>1564</v>
      </c>
      <c r="AL39" s="87" t="b">
        <v>0</v>
      </c>
      <c r="AM39" s="87">
        <v>24</v>
      </c>
      <c r="AN39" s="99" t="s">
        <v>1347</v>
      </c>
      <c r="AO39" s="87" t="s">
        <v>1608</v>
      </c>
      <c r="AP39" s="87" t="b">
        <v>0</v>
      </c>
      <c r="AQ39" s="99" t="s">
        <v>1347</v>
      </c>
      <c r="AR39" s="87" t="s">
        <v>197</v>
      </c>
      <c r="AS39" s="87">
        <v>0</v>
      </c>
      <c r="AT39" s="87">
        <v>0</v>
      </c>
      <c r="AU39" s="87"/>
      <c r="AV39" s="87"/>
      <c r="AW39" s="87"/>
      <c r="AX39" s="87"/>
      <c r="AY39" s="87"/>
      <c r="AZ39" s="87"/>
      <c r="BA39" s="87"/>
      <c r="BB39" s="87"/>
      <c r="BC39">
        <v>1</v>
      </c>
      <c r="BD39" s="86" t="str">
        <f>REPLACE(INDEX(GroupVertices[Group],MATCH(Edges25[[#This Row],[Vertex 1]],GroupVertices[Vertex],0)),1,1,"")</f>
        <v>1</v>
      </c>
      <c r="BE39" s="86" t="str">
        <f>REPLACE(INDEX(GroupVertices[Group],MATCH(Edges25[[#This Row],[Vertex 2]],GroupVertices[Vertex],0)),1,1,"")</f>
        <v>1</v>
      </c>
      <c r="BF39" s="48">
        <v>0</v>
      </c>
      <c r="BG39" s="49">
        <v>0</v>
      </c>
      <c r="BH39" s="48">
        <v>0</v>
      </c>
      <c r="BI39" s="49">
        <v>0</v>
      </c>
      <c r="BJ39" s="48">
        <v>0</v>
      </c>
      <c r="BK39" s="49">
        <v>0</v>
      </c>
      <c r="BL39" s="48">
        <v>39</v>
      </c>
      <c r="BM39" s="49">
        <v>100</v>
      </c>
      <c r="BN39" s="48">
        <v>39</v>
      </c>
    </row>
    <row r="40" spans="1:66" ht="15">
      <c r="A40" s="65" t="s">
        <v>269</v>
      </c>
      <c r="B40" s="65" t="s">
        <v>296</v>
      </c>
      <c r="C40" s="66"/>
      <c r="D40" s="67"/>
      <c r="E40" s="66"/>
      <c r="F40" s="69"/>
      <c r="G40" s="66"/>
      <c r="H40" s="70"/>
      <c r="I40" s="71"/>
      <c r="J40" s="71"/>
      <c r="K40" s="34" t="s">
        <v>65</v>
      </c>
      <c r="L40" s="72">
        <v>74</v>
      </c>
      <c r="M40" s="72"/>
      <c r="N40" s="73"/>
      <c r="O40" s="87" t="s">
        <v>450</v>
      </c>
      <c r="P40" s="90">
        <v>43689.22935185185</v>
      </c>
      <c r="Q40" s="87" t="s">
        <v>467</v>
      </c>
      <c r="R40" s="87"/>
      <c r="S40" s="87"/>
      <c r="T40" s="87"/>
      <c r="U40" s="87"/>
      <c r="V40" s="92" t="s">
        <v>714</v>
      </c>
      <c r="W40" s="90">
        <v>43689.22935185185</v>
      </c>
      <c r="X40" s="96">
        <v>43689</v>
      </c>
      <c r="Y40" s="99" t="s">
        <v>832</v>
      </c>
      <c r="Z40" s="92" t="s">
        <v>1070</v>
      </c>
      <c r="AA40" s="87"/>
      <c r="AB40" s="87"/>
      <c r="AC40" s="99" t="s">
        <v>1316</v>
      </c>
      <c r="AD40" s="87"/>
      <c r="AE40" s="87" t="b">
        <v>0</v>
      </c>
      <c r="AF40" s="87">
        <v>0</v>
      </c>
      <c r="AG40" s="99" t="s">
        <v>1564</v>
      </c>
      <c r="AH40" s="87" t="b">
        <v>0</v>
      </c>
      <c r="AI40" s="87" t="s">
        <v>1598</v>
      </c>
      <c r="AJ40" s="87"/>
      <c r="AK40" s="99" t="s">
        <v>1564</v>
      </c>
      <c r="AL40" s="87" t="b">
        <v>0</v>
      </c>
      <c r="AM40" s="87">
        <v>24</v>
      </c>
      <c r="AN40" s="99" t="s">
        <v>1347</v>
      </c>
      <c r="AO40" s="87" t="s">
        <v>1604</v>
      </c>
      <c r="AP40" s="87" t="b">
        <v>0</v>
      </c>
      <c r="AQ40" s="99" t="s">
        <v>1347</v>
      </c>
      <c r="AR40" s="87" t="s">
        <v>197</v>
      </c>
      <c r="AS40" s="87">
        <v>0</v>
      </c>
      <c r="AT40" s="87">
        <v>0</v>
      </c>
      <c r="AU40" s="87"/>
      <c r="AV40" s="87"/>
      <c r="AW40" s="87"/>
      <c r="AX40" s="87"/>
      <c r="AY40" s="87"/>
      <c r="AZ40" s="87"/>
      <c r="BA40" s="87"/>
      <c r="BB40" s="87"/>
      <c r="BC40">
        <v>1</v>
      </c>
      <c r="BD40" s="86" t="str">
        <f>REPLACE(INDEX(GroupVertices[Group],MATCH(Edges25[[#This Row],[Vertex 1]],GroupVertices[Vertex],0)),1,1,"")</f>
        <v>1</v>
      </c>
      <c r="BE40" s="86" t="str">
        <f>REPLACE(INDEX(GroupVertices[Group],MATCH(Edges25[[#This Row],[Vertex 2]],GroupVertices[Vertex],0)),1,1,"")</f>
        <v>1</v>
      </c>
      <c r="BF40" s="48">
        <v>0</v>
      </c>
      <c r="BG40" s="49">
        <v>0</v>
      </c>
      <c r="BH40" s="48">
        <v>0</v>
      </c>
      <c r="BI40" s="49">
        <v>0</v>
      </c>
      <c r="BJ40" s="48">
        <v>0</v>
      </c>
      <c r="BK40" s="49">
        <v>0</v>
      </c>
      <c r="BL40" s="48">
        <v>39</v>
      </c>
      <c r="BM40" s="49">
        <v>100</v>
      </c>
      <c r="BN40" s="48">
        <v>39</v>
      </c>
    </row>
    <row r="41" spans="1:66" ht="15">
      <c r="A41" s="65" t="s">
        <v>270</v>
      </c>
      <c r="B41" s="65" t="s">
        <v>270</v>
      </c>
      <c r="C41" s="66"/>
      <c r="D41" s="67"/>
      <c r="E41" s="66"/>
      <c r="F41" s="69"/>
      <c r="G41" s="66"/>
      <c r="H41" s="70"/>
      <c r="I41" s="71"/>
      <c r="J41" s="71"/>
      <c r="K41" s="34" t="s">
        <v>65</v>
      </c>
      <c r="L41" s="72">
        <v>75</v>
      </c>
      <c r="M41" s="72"/>
      <c r="N41" s="73"/>
      <c r="O41" s="87" t="s">
        <v>197</v>
      </c>
      <c r="P41" s="90">
        <v>43689.248194444444</v>
      </c>
      <c r="Q41" s="87" t="s">
        <v>473</v>
      </c>
      <c r="R41" s="92" t="s">
        <v>602</v>
      </c>
      <c r="S41" s="87" t="s">
        <v>650</v>
      </c>
      <c r="T41" s="87"/>
      <c r="U41" s="87"/>
      <c r="V41" s="92" t="s">
        <v>715</v>
      </c>
      <c r="W41" s="90">
        <v>43689.248194444444</v>
      </c>
      <c r="X41" s="96">
        <v>43689</v>
      </c>
      <c r="Y41" s="99" t="s">
        <v>833</v>
      </c>
      <c r="Z41" s="92" t="s">
        <v>1071</v>
      </c>
      <c r="AA41" s="87"/>
      <c r="AB41" s="87"/>
      <c r="AC41" s="99" t="s">
        <v>1317</v>
      </c>
      <c r="AD41" s="87"/>
      <c r="AE41" s="87" t="b">
        <v>0</v>
      </c>
      <c r="AF41" s="87">
        <v>4</v>
      </c>
      <c r="AG41" s="99" t="s">
        <v>1564</v>
      </c>
      <c r="AH41" s="87" t="b">
        <v>0</v>
      </c>
      <c r="AI41" s="87" t="s">
        <v>1598</v>
      </c>
      <c r="AJ41" s="87"/>
      <c r="AK41" s="99" t="s">
        <v>1564</v>
      </c>
      <c r="AL41" s="87" t="b">
        <v>0</v>
      </c>
      <c r="AM41" s="87">
        <v>1</v>
      </c>
      <c r="AN41" s="99" t="s">
        <v>1564</v>
      </c>
      <c r="AO41" s="87" t="s">
        <v>1605</v>
      </c>
      <c r="AP41" s="87" t="b">
        <v>0</v>
      </c>
      <c r="AQ41" s="99" t="s">
        <v>1317</v>
      </c>
      <c r="AR41" s="87" t="s">
        <v>197</v>
      </c>
      <c r="AS41" s="87">
        <v>0</v>
      </c>
      <c r="AT41" s="87">
        <v>0</v>
      </c>
      <c r="AU41" s="87"/>
      <c r="AV41" s="87"/>
      <c r="AW41" s="87"/>
      <c r="AX41" s="87"/>
      <c r="AY41" s="87"/>
      <c r="AZ41" s="87"/>
      <c r="BA41" s="87"/>
      <c r="BB41" s="87"/>
      <c r="BC41">
        <v>1</v>
      </c>
      <c r="BD41" s="86" t="str">
        <f>REPLACE(INDEX(GroupVertices[Group],MATCH(Edges25[[#This Row],[Vertex 1]],GroupVertices[Vertex],0)),1,1,"")</f>
        <v>1</v>
      </c>
      <c r="BE41" s="86" t="str">
        <f>REPLACE(INDEX(GroupVertices[Group],MATCH(Edges25[[#This Row],[Vertex 2]],GroupVertices[Vertex],0)),1,1,"")</f>
        <v>1</v>
      </c>
      <c r="BF41" s="48">
        <v>0</v>
      </c>
      <c r="BG41" s="49">
        <v>0</v>
      </c>
      <c r="BH41" s="48">
        <v>0</v>
      </c>
      <c r="BI41" s="49">
        <v>0</v>
      </c>
      <c r="BJ41" s="48">
        <v>0</v>
      </c>
      <c r="BK41" s="49">
        <v>0</v>
      </c>
      <c r="BL41" s="48">
        <v>45</v>
      </c>
      <c r="BM41" s="49">
        <v>100</v>
      </c>
      <c r="BN41" s="48">
        <v>45</v>
      </c>
    </row>
    <row r="42" spans="1:66" ht="15">
      <c r="A42" s="65" t="s">
        <v>271</v>
      </c>
      <c r="B42" s="65" t="s">
        <v>270</v>
      </c>
      <c r="C42" s="66"/>
      <c r="D42" s="67"/>
      <c r="E42" s="66"/>
      <c r="F42" s="69"/>
      <c r="G42" s="66"/>
      <c r="H42" s="70"/>
      <c r="I42" s="71"/>
      <c r="J42" s="71"/>
      <c r="K42" s="34" t="s">
        <v>65</v>
      </c>
      <c r="L42" s="72">
        <v>76</v>
      </c>
      <c r="M42" s="72"/>
      <c r="N42" s="73"/>
      <c r="O42" s="87" t="s">
        <v>450</v>
      </c>
      <c r="P42" s="90">
        <v>43689.25137731482</v>
      </c>
      <c r="Q42" s="87" t="s">
        <v>473</v>
      </c>
      <c r="R42" s="87"/>
      <c r="S42" s="87"/>
      <c r="T42" s="87"/>
      <c r="U42" s="87"/>
      <c r="V42" s="92" t="s">
        <v>716</v>
      </c>
      <c r="W42" s="90">
        <v>43689.25137731482</v>
      </c>
      <c r="X42" s="96">
        <v>43689</v>
      </c>
      <c r="Y42" s="99" t="s">
        <v>834</v>
      </c>
      <c r="Z42" s="92" t="s">
        <v>1072</v>
      </c>
      <c r="AA42" s="87"/>
      <c r="AB42" s="87"/>
      <c r="AC42" s="99" t="s">
        <v>1318</v>
      </c>
      <c r="AD42" s="87"/>
      <c r="AE42" s="87" t="b">
        <v>0</v>
      </c>
      <c r="AF42" s="87">
        <v>0</v>
      </c>
      <c r="AG42" s="99" t="s">
        <v>1564</v>
      </c>
      <c r="AH42" s="87" t="b">
        <v>0</v>
      </c>
      <c r="AI42" s="87" t="s">
        <v>1598</v>
      </c>
      <c r="AJ42" s="87"/>
      <c r="AK42" s="99" t="s">
        <v>1564</v>
      </c>
      <c r="AL42" s="87" t="b">
        <v>0</v>
      </c>
      <c r="AM42" s="87">
        <v>1</v>
      </c>
      <c r="AN42" s="99" t="s">
        <v>1317</v>
      </c>
      <c r="AO42" s="87" t="s">
        <v>1608</v>
      </c>
      <c r="AP42" s="87" t="b">
        <v>0</v>
      </c>
      <c r="AQ42" s="99" t="s">
        <v>1317</v>
      </c>
      <c r="AR42" s="87" t="s">
        <v>197</v>
      </c>
      <c r="AS42" s="87">
        <v>0</v>
      </c>
      <c r="AT42" s="87">
        <v>0</v>
      </c>
      <c r="AU42" s="87"/>
      <c r="AV42" s="87"/>
      <c r="AW42" s="87"/>
      <c r="AX42" s="87"/>
      <c r="AY42" s="87"/>
      <c r="AZ42" s="87"/>
      <c r="BA42" s="87"/>
      <c r="BB42" s="87"/>
      <c r="BC42">
        <v>1</v>
      </c>
      <c r="BD42" s="86" t="str">
        <f>REPLACE(INDEX(GroupVertices[Group],MATCH(Edges25[[#This Row],[Vertex 1]],GroupVertices[Vertex],0)),1,1,"")</f>
        <v>1</v>
      </c>
      <c r="BE42" s="86" t="str">
        <f>REPLACE(INDEX(GroupVertices[Group],MATCH(Edges25[[#This Row],[Vertex 2]],GroupVertices[Vertex],0)),1,1,"")</f>
        <v>1</v>
      </c>
      <c r="BF42" s="48">
        <v>0</v>
      </c>
      <c r="BG42" s="49">
        <v>0</v>
      </c>
      <c r="BH42" s="48">
        <v>0</v>
      </c>
      <c r="BI42" s="49">
        <v>0</v>
      </c>
      <c r="BJ42" s="48">
        <v>0</v>
      </c>
      <c r="BK42" s="49">
        <v>0</v>
      </c>
      <c r="BL42" s="48">
        <v>45</v>
      </c>
      <c r="BM42" s="49">
        <v>100</v>
      </c>
      <c r="BN42" s="48">
        <v>45</v>
      </c>
    </row>
    <row r="43" spans="1:66" ht="15">
      <c r="A43" s="65" t="s">
        <v>271</v>
      </c>
      <c r="B43" s="65" t="s">
        <v>296</v>
      </c>
      <c r="C43" s="66"/>
      <c r="D43" s="67"/>
      <c r="E43" s="66"/>
      <c r="F43" s="69"/>
      <c r="G43" s="66"/>
      <c r="H43" s="70"/>
      <c r="I43" s="71"/>
      <c r="J43" s="71"/>
      <c r="K43" s="34" t="s">
        <v>65</v>
      </c>
      <c r="L43" s="72">
        <v>77</v>
      </c>
      <c r="M43" s="72"/>
      <c r="N43" s="73"/>
      <c r="O43" s="87" t="s">
        <v>450</v>
      </c>
      <c r="P43" s="90">
        <v>43688.892060185186</v>
      </c>
      <c r="Q43" s="87" t="s">
        <v>467</v>
      </c>
      <c r="R43" s="87"/>
      <c r="S43" s="87"/>
      <c r="T43" s="87"/>
      <c r="U43" s="87"/>
      <c r="V43" s="92" t="s">
        <v>716</v>
      </c>
      <c r="W43" s="90">
        <v>43688.892060185186</v>
      </c>
      <c r="X43" s="96">
        <v>43688</v>
      </c>
      <c r="Y43" s="99" t="s">
        <v>835</v>
      </c>
      <c r="Z43" s="92" t="s">
        <v>1073</v>
      </c>
      <c r="AA43" s="87"/>
      <c r="AB43" s="87"/>
      <c r="AC43" s="99" t="s">
        <v>1319</v>
      </c>
      <c r="AD43" s="87"/>
      <c r="AE43" s="87" t="b">
        <v>0</v>
      </c>
      <c r="AF43" s="87">
        <v>0</v>
      </c>
      <c r="AG43" s="99" t="s">
        <v>1564</v>
      </c>
      <c r="AH43" s="87" t="b">
        <v>0</v>
      </c>
      <c r="AI43" s="87" t="s">
        <v>1598</v>
      </c>
      <c r="AJ43" s="87"/>
      <c r="AK43" s="99" t="s">
        <v>1564</v>
      </c>
      <c r="AL43" s="87" t="b">
        <v>0</v>
      </c>
      <c r="AM43" s="87">
        <v>24</v>
      </c>
      <c r="AN43" s="99" t="s">
        <v>1347</v>
      </c>
      <c r="AO43" s="87" t="s">
        <v>1608</v>
      </c>
      <c r="AP43" s="87" t="b">
        <v>0</v>
      </c>
      <c r="AQ43" s="99" t="s">
        <v>1347</v>
      </c>
      <c r="AR43" s="87" t="s">
        <v>197</v>
      </c>
      <c r="AS43" s="87">
        <v>0</v>
      </c>
      <c r="AT43" s="87">
        <v>0</v>
      </c>
      <c r="AU43" s="87"/>
      <c r="AV43" s="87"/>
      <c r="AW43" s="87"/>
      <c r="AX43" s="87"/>
      <c r="AY43" s="87"/>
      <c r="AZ43" s="87"/>
      <c r="BA43" s="87"/>
      <c r="BB43" s="87"/>
      <c r="BC43">
        <v>1</v>
      </c>
      <c r="BD43" s="86" t="str">
        <f>REPLACE(INDEX(GroupVertices[Group],MATCH(Edges25[[#This Row],[Vertex 1]],GroupVertices[Vertex],0)),1,1,"")</f>
        <v>1</v>
      </c>
      <c r="BE43" s="86" t="str">
        <f>REPLACE(INDEX(GroupVertices[Group],MATCH(Edges25[[#This Row],[Vertex 2]],GroupVertices[Vertex],0)),1,1,"")</f>
        <v>1</v>
      </c>
      <c r="BF43" s="48">
        <v>0</v>
      </c>
      <c r="BG43" s="49">
        <v>0</v>
      </c>
      <c r="BH43" s="48">
        <v>0</v>
      </c>
      <c r="BI43" s="49">
        <v>0</v>
      </c>
      <c r="BJ43" s="48">
        <v>0</v>
      </c>
      <c r="BK43" s="49">
        <v>0</v>
      </c>
      <c r="BL43" s="48">
        <v>39</v>
      </c>
      <c r="BM43" s="49">
        <v>100</v>
      </c>
      <c r="BN43" s="48">
        <v>39</v>
      </c>
    </row>
    <row r="44" spans="1:66" ht="15">
      <c r="A44" s="65" t="s">
        <v>272</v>
      </c>
      <c r="B44" s="65" t="s">
        <v>400</v>
      </c>
      <c r="C44" s="66"/>
      <c r="D44" s="67"/>
      <c r="E44" s="66"/>
      <c r="F44" s="69"/>
      <c r="G44" s="66"/>
      <c r="H44" s="70"/>
      <c r="I44" s="71"/>
      <c r="J44" s="71"/>
      <c r="K44" s="34" t="s">
        <v>65</v>
      </c>
      <c r="L44" s="72">
        <v>78</v>
      </c>
      <c r="M44" s="72"/>
      <c r="N44" s="73"/>
      <c r="O44" s="87" t="s">
        <v>448</v>
      </c>
      <c r="P44" s="90">
        <v>43688.83510416667</v>
      </c>
      <c r="Q44" s="87" t="s">
        <v>474</v>
      </c>
      <c r="R44" s="87"/>
      <c r="S44" s="87"/>
      <c r="T44" s="87"/>
      <c r="U44" s="87"/>
      <c r="V44" s="92" t="s">
        <v>717</v>
      </c>
      <c r="W44" s="90">
        <v>43688.83510416667</v>
      </c>
      <c r="X44" s="96">
        <v>43688</v>
      </c>
      <c r="Y44" s="99" t="s">
        <v>836</v>
      </c>
      <c r="Z44" s="92" t="s">
        <v>1074</v>
      </c>
      <c r="AA44" s="87"/>
      <c r="AB44" s="87"/>
      <c r="AC44" s="99" t="s">
        <v>1320</v>
      </c>
      <c r="AD44" s="99" t="s">
        <v>1537</v>
      </c>
      <c r="AE44" s="87" t="b">
        <v>0</v>
      </c>
      <c r="AF44" s="87">
        <v>3</v>
      </c>
      <c r="AG44" s="99" t="s">
        <v>1573</v>
      </c>
      <c r="AH44" s="87" t="b">
        <v>0</v>
      </c>
      <c r="AI44" s="87" t="s">
        <v>1595</v>
      </c>
      <c r="AJ44" s="87"/>
      <c r="AK44" s="99" t="s">
        <v>1564</v>
      </c>
      <c r="AL44" s="87" t="b">
        <v>0</v>
      </c>
      <c r="AM44" s="87">
        <v>1</v>
      </c>
      <c r="AN44" s="99" t="s">
        <v>1564</v>
      </c>
      <c r="AO44" s="87" t="s">
        <v>1604</v>
      </c>
      <c r="AP44" s="87" t="b">
        <v>0</v>
      </c>
      <c r="AQ44" s="99" t="s">
        <v>1537</v>
      </c>
      <c r="AR44" s="87" t="s">
        <v>197</v>
      </c>
      <c r="AS44" s="87">
        <v>0</v>
      </c>
      <c r="AT44" s="87">
        <v>0</v>
      </c>
      <c r="AU44" s="87"/>
      <c r="AV44" s="87"/>
      <c r="AW44" s="87"/>
      <c r="AX44" s="87"/>
      <c r="AY44" s="87"/>
      <c r="AZ44" s="87"/>
      <c r="BA44" s="87"/>
      <c r="BB44" s="87"/>
      <c r="BC44">
        <v>1</v>
      </c>
      <c r="BD44" s="86" t="str">
        <f>REPLACE(INDEX(GroupVertices[Group],MATCH(Edges25[[#This Row],[Vertex 1]],GroupVertices[Vertex],0)),1,1,"")</f>
        <v>7</v>
      </c>
      <c r="BE44" s="86" t="str">
        <f>REPLACE(INDEX(GroupVertices[Group],MATCH(Edges25[[#This Row],[Vertex 2]],GroupVertices[Vertex],0)),1,1,"")</f>
        <v>7</v>
      </c>
      <c r="BF44" s="48"/>
      <c r="BG44" s="49"/>
      <c r="BH44" s="48"/>
      <c r="BI44" s="49"/>
      <c r="BJ44" s="48"/>
      <c r="BK44" s="49"/>
      <c r="BL44" s="48"/>
      <c r="BM44" s="49"/>
      <c r="BN44" s="48"/>
    </row>
    <row r="45" spans="1:66" ht="15">
      <c r="A45" s="65" t="s">
        <v>273</v>
      </c>
      <c r="B45" s="65" t="s">
        <v>272</v>
      </c>
      <c r="C45" s="66"/>
      <c r="D45" s="67"/>
      <c r="E45" s="66"/>
      <c r="F45" s="69"/>
      <c r="G45" s="66"/>
      <c r="H45" s="70"/>
      <c r="I45" s="71"/>
      <c r="J45" s="71"/>
      <c r="K45" s="34" t="s">
        <v>65</v>
      </c>
      <c r="L45" s="72">
        <v>82</v>
      </c>
      <c r="M45" s="72"/>
      <c r="N45" s="73"/>
      <c r="O45" s="87" t="s">
        <v>450</v>
      </c>
      <c r="P45" s="90">
        <v>43689.25407407407</v>
      </c>
      <c r="Q45" s="87" t="s">
        <v>474</v>
      </c>
      <c r="R45" s="87"/>
      <c r="S45" s="87"/>
      <c r="T45" s="87"/>
      <c r="U45" s="87"/>
      <c r="V45" s="92" t="s">
        <v>718</v>
      </c>
      <c r="W45" s="90">
        <v>43689.25407407407</v>
      </c>
      <c r="X45" s="96">
        <v>43689</v>
      </c>
      <c r="Y45" s="99" t="s">
        <v>837</v>
      </c>
      <c r="Z45" s="92" t="s">
        <v>1075</v>
      </c>
      <c r="AA45" s="87"/>
      <c r="AB45" s="87"/>
      <c r="AC45" s="99" t="s">
        <v>1321</v>
      </c>
      <c r="AD45" s="87"/>
      <c r="AE45" s="87" t="b">
        <v>0</v>
      </c>
      <c r="AF45" s="87">
        <v>0</v>
      </c>
      <c r="AG45" s="99" t="s">
        <v>1564</v>
      </c>
      <c r="AH45" s="87" t="b">
        <v>0</v>
      </c>
      <c r="AI45" s="87" t="s">
        <v>1595</v>
      </c>
      <c r="AJ45" s="87"/>
      <c r="AK45" s="99" t="s">
        <v>1564</v>
      </c>
      <c r="AL45" s="87" t="b">
        <v>0</v>
      </c>
      <c r="AM45" s="87">
        <v>1</v>
      </c>
      <c r="AN45" s="99" t="s">
        <v>1320</v>
      </c>
      <c r="AO45" s="87" t="s">
        <v>1605</v>
      </c>
      <c r="AP45" s="87" t="b">
        <v>0</v>
      </c>
      <c r="AQ45" s="99" t="s">
        <v>1320</v>
      </c>
      <c r="AR45" s="87" t="s">
        <v>197</v>
      </c>
      <c r="AS45" s="87">
        <v>0</v>
      </c>
      <c r="AT45" s="87">
        <v>0</v>
      </c>
      <c r="AU45" s="87"/>
      <c r="AV45" s="87"/>
      <c r="AW45" s="87"/>
      <c r="AX45" s="87"/>
      <c r="AY45" s="87"/>
      <c r="AZ45" s="87"/>
      <c r="BA45" s="87"/>
      <c r="BB45" s="87"/>
      <c r="BC45">
        <v>1</v>
      </c>
      <c r="BD45" s="86" t="str">
        <f>REPLACE(INDEX(GroupVertices[Group],MATCH(Edges25[[#This Row],[Vertex 1]],GroupVertices[Vertex],0)),1,1,"")</f>
        <v>7</v>
      </c>
      <c r="BE45" s="86" t="str">
        <f>REPLACE(INDEX(GroupVertices[Group],MATCH(Edges25[[#This Row],[Vertex 2]],GroupVertices[Vertex],0)),1,1,"")</f>
        <v>7</v>
      </c>
      <c r="BF45" s="48"/>
      <c r="BG45" s="49"/>
      <c r="BH45" s="48"/>
      <c r="BI45" s="49"/>
      <c r="BJ45" s="48"/>
      <c r="BK45" s="49"/>
      <c r="BL45" s="48"/>
      <c r="BM45" s="49"/>
      <c r="BN45" s="48"/>
    </row>
    <row r="46" spans="1:66" ht="15">
      <c r="A46" s="65" t="s">
        <v>274</v>
      </c>
      <c r="B46" s="65" t="s">
        <v>296</v>
      </c>
      <c r="C46" s="66"/>
      <c r="D46" s="67"/>
      <c r="E46" s="66"/>
      <c r="F46" s="69"/>
      <c r="G46" s="66"/>
      <c r="H46" s="70"/>
      <c r="I46" s="71"/>
      <c r="J46" s="71"/>
      <c r="K46" s="34" t="s">
        <v>65</v>
      </c>
      <c r="L46" s="72">
        <v>87</v>
      </c>
      <c r="M46" s="72"/>
      <c r="N46" s="73"/>
      <c r="O46" s="87" t="s">
        <v>450</v>
      </c>
      <c r="P46" s="90">
        <v>43689.28857638889</v>
      </c>
      <c r="Q46" s="87" t="s">
        <v>467</v>
      </c>
      <c r="R46" s="87"/>
      <c r="S46" s="87"/>
      <c r="T46" s="87"/>
      <c r="U46" s="87"/>
      <c r="V46" s="92" t="s">
        <v>719</v>
      </c>
      <c r="W46" s="90">
        <v>43689.28857638889</v>
      </c>
      <c r="X46" s="96">
        <v>43689</v>
      </c>
      <c r="Y46" s="99" t="s">
        <v>838</v>
      </c>
      <c r="Z46" s="92" t="s">
        <v>1076</v>
      </c>
      <c r="AA46" s="87"/>
      <c r="AB46" s="87"/>
      <c r="AC46" s="99" t="s">
        <v>1322</v>
      </c>
      <c r="AD46" s="87"/>
      <c r="AE46" s="87" t="b">
        <v>0</v>
      </c>
      <c r="AF46" s="87">
        <v>0</v>
      </c>
      <c r="AG46" s="99" t="s">
        <v>1564</v>
      </c>
      <c r="AH46" s="87" t="b">
        <v>0</v>
      </c>
      <c r="AI46" s="87" t="s">
        <v>1598</v>
      </c>
      <c r="AJ46" s="87"/>
      <c r="AK46" s="99" t="s">
        <v>1564</v>
      </c>
      <c r="AL46" s="87" t="b">
        <v>0</v>
      </c>
      <c r="AM46" s="87">
        <v>24</v>
      </c>
      <c r="AN46" s="99" t="s">
        <v>1347</v>
      </c>
      <c r="AO46" s="87" t="s">
        <v>1604</v>
      </c>
      <c r="AP46" s="87" t="b">
        <v>0</v>
      </c>
      <c r="AQ46" s="99" t="s">
        <v>1347</v>
      </c>
      <c r="AR46" s="87" t="s">
        <v>197</v>
      </c>
      <c r="AS46" s="87">
        <v>0</v>
      </c>
      <c r="AT46" s="87">
        <v>0</v>
      </c>
      <c r="AU46" s="87"/>
      <c r="AV46" s="87"/>
      <c r="AW46" s="87"/>
      <c r="AX46" s="87"/>
      <c r="AY46" s="87"/>
      <c r="AZ46" s="87"/>
      <c r="BA46" s="87"/>
      <c r="BB46" s="87"/>
      <c r="BC46">
        <v>1</v>
      </c>
      <c r="BD46" s="86" t="str">
        <f>REPLACE(INDEX(GroupVertices[Group],MATCH(Edges25[[#This Row],[Vertex 1]],GroupVertices[Vertex],0)),1,1,"")</f>
        <v>1</v>
      </c>
      <c r="BE46" s="86" t="str">
        <f>REPLACE(INDEX(GroupVertices[Group],MATCH(Edges25[[#This Row],[Vertex 2]],GroupVertices[Vertex],0)),1,1,"")</f>
        <v>1</v>
      </c>
      <c r="BF46" s="48">
        <v>0</v>
      </c>
      <c r="BG46" s="49">
        <v>0</v>
      </c>
      <c r="BH46" s="48">
        <v>0</v>
      </c>
      <c r="BI46" s="49">
        <v>0</v>
      </c>
      <c r="BJ46" s="48">
        <v>0</v>
      </c>
      <c r="BK46" s="49">
        <v>0</v>
      </c>
      <c r="BL46" s="48">
        <v>39</v>
      </c>
      <c r="BM46" s="49">
        <v>100</v>
      </c>
      <c r="BN46" s="48">
        <v>39</v>
      </c>
    </row>
    <row r="47" spans="1:66" ht="15">
      <c r="A47" s="65" t="s">
        <v>275</v>
      </c>
      <c r="B47" s="65" t="s">
        <v>345</v>
      </c>
      <c r="C47" s="66"/>
      <c r="D47" s="67"/>
      <c r="E47" s="66"/>
      <c r="F47" s="69"/>
      <c r="G47" s="66"/>
      <c r="H47" s="70"/>
      <c r="I47" s="71"/>
      <c r="J47" s="71"/>
      <c r="K47" s="34" t="s">
        <v>65</v>
      </c>
      <c r="L47" s="72">
        <v>88</v>
      </c>
      <c r="M47" s="72"/>
      <c r="N47" s="73"/>
      <c r="O47" s="87" t="s">
        <v>448</v>
      </c>
      <c r="P47" s="90">
        <v>43689.25204861111</v>
      </c>
      <c r="Q47" s="87" t="s">
        <v>475</v>
      </c>
      <c r="R47" s="87"/>
      <c r="S47" s="87"/>
      <c r="T47" s="87"/>
      <c r="U47" s="87"/>
      <c r="V47" s="92" t="s">
        <v>720</v>
      </c>
      <c r="W47" s="90">
        <v>43689.25204861111</v>
      </c>
      <c r="X47" s="96">
        <v>43689</v>
      </c>
      <c r="Y47" s="99" t="s">
        <v>839</v>
      </c>
      <c r="Z47" s="92" t="s">
        <v>1077</v>
      </c>
      <c r="AA47" s="87"/>
      <c r="AB47" s="87"/>
      <c r="AC47" s="99" t="s">
        <v>1323</v>
      </c>
      <c r="AD47" s="99" t="s">
        <v>1538</v>
      </c>
      <c r="AE47" s="87" t="b">
        <v>0</v>
      </c>
      <c r="AF47" s="87">
        <v>3</v>
      </c>
      <c r="AG47" s="99" t="s">
        <v>1574</v>
      </c>
      <c r="AH47" s="87" t="b">
        <v>0</v>
      </c>
      <c r="AI47" s="87" t="s">
        <v>1595</v>
      </c>
      <c r="AJ47" s="87"/>
      <c r="AK47" s="99" t="s">
        <v>1564</v>
      </c>
      <c r="AL47" s="87" t="b">
        <v>0</v>
      </c>
      <c r="AM47" s="87">
        <v>1</v>
      </c>
      <c r="AN47" s="99" t="s">
        <v>1564</v>
      </c>
      <c r="AO47" s="87" t="s">
        <v>1604</v>
      </c>
      <c r="AP47" s="87" t="b">
        <v>0</v>
      </c>
      <c r="AQ47" s="99" t="s">
        <v>1538</v>
      </c>
      <c r="AR47" s="87" t="s">
        <v>197</v>
      </c>
      <c r="AS47" s="87">
        <v>0</v>
      </c>
      <c r="AT47" s="87">
        <v>0</v>
      </c>
      <c r="AU47" s="87"/>
      <c r="AV47" s="87"/>
      <c r="AW47" s="87"/>
      <c r="AX47" s="87"/>
      <c r="AY47" s="87"/>
      <c r="AZ47" s="87"/>
      <c r="BA47" s="87"/>
      <c r="BB47" s="87"/>
      <c r="BC47">
        <v>1</v>
      </c>
      <c r="BD47" s="86" t="str">
        <f>REPLACE(INDEX(GroupVertices[Group],MATCH(Edges25[[#This Row],[Vertex 1]],GroupVertices[Vertex],0)),1,1,"")</f>
        <v>5</v>
      </c>
      <c r="BE47" s="86" t="str">
        <f>REPLACE(INDEX(GroupVertices[Group],MATCH(Edges25[[#This Row],[Vertex 2]],GroupVertices[Vertex],0)),1,1,"")</f>
        <v>5</v>
      </c>
      <c r="BF47" s="48"/>
      <c r="BG47" s="49"/>
      <c r="BH47" s="48"/>
      <c r="BI47" s="49"/>
      <c r="BJ47" s="48"/>
      <c r="BK47" s="49"/>
      <c r="BL47" s="48"/>
      <c r="BM47" s="49"/>
      <c r="BN47" s="48"/>
    </row>
    <row r="48" spans="1:66" ht="15">
      <c r="A48" s="65" t="s">
        <v>276</v>
      </c>
      <c r="B48" s="65" t="s">
        <v>275</v>
      </c>
      <c r="C48" s="66"/>
      <c r="D48" s="67"/>
      <c r="E48" s="66"/>
      <c r="F48" s="69"/>
      <c r="G48" s="66"/>
      <c r="H48" s="70"/>
      <c r="I48" s="71"/>
      <c r="J48" s="71"/>
      <c r="K48" s="34" t="s">
        <v>65</v>
      </c>
      <c r="L48" s="72">
        <v>90</v>
      </c>
      <c r="M48" s="72"/>
      <c r="N48" s="73"/>
      <c r="O48" s="87" t="s">
        <v>450</v>
      </c>
      <c r="P48" s="90">
        <v>43689.28886574074</v>
      </c>
      <c r="Q48" s="87" t="s">
        <v>475</v>
      </c>
      <c r="R48" s="87"/>
      <c r="S48" s="87"/>
      <c r="T48" s="87"/>
      <c r="U48" s="87"/>
      <c r="V48" s="92" t="s">
        <v>721</v>
      </c>
      <c r="W48" s="90">
        <v>43689.28886574074</v>
      </c>
      <c r="X48" s="96">
        <v>43689</v>
      </c>
      <c r="Y48" s="99" t="s">
        <v>840</v>
      </c>
      <c r="Z48" s="92" t="s">
        <v>1078</v>
      </c>
      <c r="AA48" s="87"/>
      <c r="AB48" s="87"/>
      <c r="AC48" s="99" t="s">
        <v>1324</v>
      </c>
      <c r="AD48" s="87"/>
      <c r="AE48" s="87" t="b">
        <v>0</v>
      </c>
      <c r="AF48" s="87">
        <v>0</v>
      </c>
      <c r="AG48" s="99" t="s">
        <v>1564</v>
      </c>
      <c r="AH48" s="87" t="b">
        <v>0</v>
      </c>
      <c r="AI48" s="87" t="s">
        <v>1595</v>
      </c>
      <c r="AJ48" s="87"/>
      <c r="AK48" s="99" t="s">
        <v>1564</v>
      </c>
      <c r="AL48" s="87" t="b">
        <v>0</v>
      </c>
      <c r="AM48" s="87">
        <v>1</v>
      </c>
      <c r="AN48" s="99" t="s">
        <v>1323</v>
      </c>
      <c r="AO48" s="87" t="s">
        <v>1604</v>
      </c>
      <c r="AP48" s="87" t="b">
        <v>0</v>
      </c>
      <c r="AQ48" s="99" t="s">
        <v>1323</v>
      </c>
      <c r="AR48" s="87" t="s">
        <v>197</v>
      </c>
      <c r="AS48" s="87">
        <v>0</v>
      </c>
      <c r="AT48" s="87">
        <v>0</v>
      </c>
      <c r="AU48" s="87"/>
      <c r="AV48" s="87"/>
      <c r="AW48" s="87"/>
      <c r="AX48" s="87"/>
      <c r="AY48" s="87"/>
      <c r="AZ48" s="87"/>
      <c r="BA48" s="87"/>
      <c r="BB48" s="87"/>
      <c r="BC48">
        <v>1</v>
      </c>
      <c r="BD48" s="86" t="str">
        <f>REPLACE(INDEX(GroupVertices[Group],MATCH(Edges25[[#This Row],[Vertex 1]],GroupVertices[Vertex],0)),1,1,"")</f>
        <v>5</v>
      </c>
      <c r="BE48" s="86" t="str">
        <f>REPLACE(INDEX(GroupVertices[Group],MATCH(Edges25[[#This Row],[Vertex 2]],GroupVertices[Vertex],0)),1,1,"")</f>
        <v>5</v>
      </c>
      <c r="BF48" s="48"/>
      <c r="BG48" s="49"/>
      <c r="BH48" s="48"/>
      <c r="BI48" s="49"/>
      <c r="BJ48" s="48"/>
      <c r="BK48" s="49"/>
      <c r="BL48" s="48"/>
      <c r="BM48" s="49"/>
      <c r="BN48" s="48"/>
    </row>
    <row r="49" spans="1:66" ht="15">
      <c r="A49" s="65" t="s">
        <v>277</v>
      </c>
      <c r="B49" s="65" t="s">
        <v>277</v>
      </c>
      <c r="C49" s="66"/>
      <c r="D49" s="67"/>
      <c r="E49" s="66"/>
      <c r="F49" s="69"/>
      <c r="G49" s="66"/>
      <c r="H49" s="70"/>
      <c r="I49" s="71"/>
      <c r="J49" s="71"/>
      <c r="K49" s="34" t="s">
        <v>65</v>
      </c>
      <c r="L49" s="72">
        <v>93</v>
      </c>
      <c r="M49" s="72"/>
      <c r="N49" s="73"/>
      <c r="O49" s="87" t="s">
        <v>197</v>
      </c>
      <c r="P49" s="90">
        <v>43687.293287037035</v>
      </c>
      <c r="Q49" s="87" t="s">
        <v>476</v>
      </c>
      <c r="R49" s="87"/>
      <c r="S49" s="87"/>
      <c r="T49" s="87" t="s">
        <v>658</v>
      </c>
      <c r="U49" s="92" t="s">
        <v>670</v>
      </c>
      <c r="V49" s="92" t="s">
        <v>670</v>
      </c>
      <c r="W49" s="90">
        <v>43687.293287037035</v>
      </c>
      <c r="X49" s="96">
        <v>43687</v>
      </c>
      <c r="Y49" s="99" t="s">
        <v>841</v>
      </c>
      <c r="Z49" s="92" t="s">
        <v>1079</v>
      </c>
      <c r="AA49" s="87"/>
      <c r="AB49" s="87"/>
      <c r="AC49" s="99" t="s">
        <v>1325</v>
      </c>
      <c r="AD49" s="87"/>
      <c r="AE49" s="87" t="b">
        <v>0</v>
      </c>
      <c r="AF49" s="87">
        <v>0</v>
      </c>
      <c r="AG49" s="99" t="s">
        <v>1564</v>
      </c>
      <c r="AH49" s="87" t="b">
        <v>0</v>
      </c>
      <c r="AI49" s="87" t="s">
        <v>1599</v>
      </c>
      <c r="AJ49" s="87"/>
      <c r="AK49" s="99" t="s">
        <v>1564</v>
      </c>
      <c r="AL49" s="87" t="b">
        <v>0</v>
      </c>
      <c r="AM49" s="87">
        <v>0</v>
      </c>
      <c r="AN49" s="99" t="s">
        <v>1564</v>
      </c>
      <c r="AO49" s="87" t="s">
        <v>1610</v>
      </c>
      <c r="AP49" s="87" t="b">
        <v>0</v>
      </c>
      <c r="AQ49" s="99" t="s">
        <v>1325</v>
      </c>
      <c r="AR49" s="87" t="s">
        <v>197</v>
      </c>
      <c r="AS49" s="87">
        <v>0</v>
      </c>
      <c r="AT49" s="87">
        <v>0</v>
      </c>
      <c r="AU49" s="87"/>
      <c r="AV49" s="87"/>
      <c r="AW49" s="87"/>
      <c r="AX49" s="87"/>
      <c r="AY49" s="87"/>
      <c r="AZ49" s="87"/>
      <c r="BA49" s="87"/>
      <c r="BB49" s="87"/>
      <c r="BC49">
        <v>3</v>
      </c>
      <c r="BD49" s="86" t="str">
        <f>REPLACE(INDEX(GroupVertices[Group],MATCH(Edges25[[#This Row],[Vertex 1]],GroupVertices[Vertex],0)),1,1,"")</f>
        <v>3</v>
      </c>
      <c r="BE49" s="86" t="str">
        <f>REPLACE(INDEX(GroupVertices[Group],MATCH(Edges25[[#This Row],[Vertex 2]],GroupVertices[Vertex],0)),1,1,"")</f>
        <v>3</v>
      </c>
      <c r="BF49" s="48">
        <v>0</v>
      </c>
      <c r="BG49" s="49">
        <v>0</v>
      </c>
      <c r="BH49" s="48">
        <v>0</v>
      </c>
      <c r="BI49" s="49">
        <v>0</v>
      </c>
      <c r="BJ49" s="48">
        <v>0</v>
      </c>
      <c r="BK49" s="49">
        <v>0</v>
      </c>
      <c r="BL49" s="48">
        <v>33</v>
      </c>
      <c r="BM49" s="49">
        <v>100</v>
      </c>
      <c r="BN49" s="48">
        <v>33</v>
      </c>
    </row>
    <row r="50" spans="1:66" ht="15">
      <c r="A50" s="65" t="s">
        <v>277</v>
      </c>
      <c r="B50" s="65" t="s">
        <v>277</v>
      </c>
      <c r="C50" s="66"/>
      <c r="D50" s="67"/>
      <c r="E50" s="66"/>
      <c r="F50" s="69"/>
      <c r="G50" s="66"/>
      <c r="H50" s="70"/>
      <c r="I50" s="71"/>
      <c r="J50" s="71"/>
      <c r="K50" s="34" t="s">
        <v>65</v>
      </c>
      <c r="L50" s="72">
        <v>94</v>
      </c>
      <c r="M50" s="72"/>
      <c r="N50" s="73"/>
      <c r="O50" s="87" t="s">
        <v>197</v>
      </c>
      <c r="P50" s="90">
        <v>43689.29337962963</v>
      </c>
      <c r="Q50" s="87" t="s">
        <v>477</v>
      </c>
      <c r="R50" s="87"/>
      <c r="S50" s="87"/>
      <c r="T50" s="87" t="s">
        <v>658</v>
      </c>
      <c r="U50" s="92" t="s">
        <v>671</v>
      </c>
      <c r="V50" s="92" t="s">
        <v>671</v>
      </c>
      <c r="W50" s="90">
        <v>43689.29337962963</v>
      </c>
      <c r="X50" s="96">
        <v>43689</v>
      </c>
      <c r="Y50" s="99" t="s">
        <v>842</v>
      </c>
      <c r="Z50" s="92" t="s">
        <v>1080</v>
      </c>
      <c r="AA50" s="87"/>
      <c r="AB50" s="87"/>
      <c r="AC50" s="99" t="s">
        <v>1326</v>
      </c>
      <c r="AD50" s="87"/>
      <c r="AE50" s="87" t="b">
        <v>0</v>
      </c>
      <c r="AF50" s="87">
        <v>0</v>
      </c>
      <c r="AG50" s="99" t="s">
        <v>1564</v>
      </c>
      <c r="AH50" s="87" t="b">
        <v>0</v>
      </c>
      <c r="AI50" s="87" t="s">
        <v>1599</v>
      </c>
      <c r="AJ50" s="87"/>
      <c r="AK50" s="99" t="s">
        <v>1564</v>
      </c>
      <c r="AL50" s="87" t="b">
        <v>0</v>
      </c>
      <c r="AM50" s="87">
        <v>0</v>
      </c>
      <c r="AN50" s="99" t="s">
        <v>1564</v>
      </c>
      <c r="AO50" s="87" t="s">
        <v>1610</v>
      </c>
      <c r="AP50" s="87" t="b">
        <v>0</v>
      </c>
      <c r="AQ50" s="99" t="s">
        <v>1326</v>
      </c>
      <c r="AR50" s="87" t="s">
        <v>197</v>
      </c>
      <c r="AS50" s="87">
        <v>0</v>
      </c>
      <c r="AT50" s="87">
        <v>0</v>
      </c>
      <c r="AU50" s="87"/>
      <c r="AV50" s="87"/>
      <c r="AW50" s="87"/>
      <c r="AX50" s="87"/>
      <c r="AY50" s="87"/>
      <c r="AZ50" s="87"/>
      <c r="BA50" s="87"/>
      <c r="BB50" s="87"/>
      <c r="BC50">
        <v>3</v>
      </c>
      <c r="BD50" s="86" t="str">
        <f>REPLACE(INDEX(GroupVertices[Group],MATCH(Edges25[[#This Row],[Vertex 1]],GroupVertices[Vertex],0)),1,1,"")</f>
        <v>3</v>
      </c>
      <c r="BE50" s="86" t="str">
        <f>REPLACE(INDEX(GroupVertices[Group],MATCH(Edges25[[#This Row],[Vertex 2]],GroupVertices[Vertex],0)),1,1,"")</f>
        <v>3</v>
      </c>
      <c r="BF50" s="48">
        <v>0</v>
      </c>
      <c r="BG50" s="49">
        <v>0</v>
      </c>
      <c r="BH50" s="48">
        <v>0</v>
      </c>
      <c r="BI50" s="49">
        <v>0</v>
      </c>
      <c r="BJ50" s="48">
        <v>0</v>
      </c>
      <c r="BK50" s="49">
        <v>0</v>
      </c>
      <c r="BL50" s="48">
        <v>33</v>
      </c>
      <c r="BM50" s="49">
        <v>100</v>
      </c>
      <c r="BN50" s="48">
        <v>33</v>
      </c>
    </row>
    <row r="51" spans="1:66" ht="15">
      <c r="A51" s="65" t="s">
        <v>277</v>
      </c>
      <c r="B51" s="65" t="s">
        <v>277</v>
      </c>
      <c r="C51" s="66"/>
      <c r="D51" s="67"/>
      <c r="E51" s="66"/>
      <c r="F51" s="69"/>
      <c r="G51" s="66"/>
      <c r="H51" s="70"/>
      <c r="I51" s="71"/>
      <c r="J51" s="71"/>
      <c r="K51" s="34" t="s">
        <v>65</v>
      </c>
      <c r="L51" s="72">
        <v>95</v>
      </c>
      <c r="M51" s="72"/>
      <c r="N51" s="73"/>
      <c r="O51" s="87" t="s">
        <v>197</v>
      </c>
      <c r="P51" s="90">
        <v>43689.29399305556</v>
      </c>
      <c r="Q51" s="87" t="s">
        <v>478</v>
      </c>
      <c r="R51" s="87"/>
      <c r="S51" s="87"/>
      <c r="T51" s="87" t="s">
        <v>659</v>
      </c>
      <c r="U51" s="87" t="s">
        <v>672</v>
      </c>
      <c r="V51" s="87" t="s">
        <v>672</v>
      </c>
      <c r="W51" s="90">
        <v>43689.29399305556</v>
      </c>
      <c r="X51" s="96">
        <v>43689</v>
      </c>
      <c r="Y51" s="99" t="s">
        <v>843</v>
      </c>
      <c r="Z51" s="92" t="s">
        <v>1081</v>
      </c>
      <c r="AA51" s="87"/>
      <c r="AB51" s="87"/>
      <c r="AC51" s="99" t="s">
        <v>1327</v>
      </c>
      <c r="AD51" s="87"/>
      <c r="AE51" s="87" t="b">
        <v>0</v>
      </c>
      <c r="AF51" s="87">
        <v>0</v>
      </c>
      <c r="AG51" s="99" t="s">
        <v>1564</v>
      </c>
      <c r="AH51" s="87" t="b">
        <v>0</v>
      </c>
      <c r="AI51" s="87" t="s">
        <v>1599</v>
      </c>
      <c r="AJ51" s="87"/>
      <c r="AK51" s="99" t="s">
        <v>1564</v>
      </c>
      <c r="AL51" s="87" t="b">
        <v>0</v>
      </c>
      <c r="AM51" s="87">
        <v>0</v>
      </c>
      <c r="AN51" s="99" t="s">
        <v>1564</v>
      </c>
      <c r="AO51" s="87" t="s">
        <v>1610</v>
      </c>
      <c r="AP51" s="87" t="b">
        <v>0</v>
      </c>
      <c r="AQ51" s="99" t="s">
        <v>1327</v>
      </c>
      <c r="AR51" s="87" t="s">
        <v>197</v>
      </c>
      <c r="AS51" s="87">
        <v>0</v>
      </c>
      <c r="AT51" s="87">
        <v>0</v>
      </c>
      <c r="AU51" s="87"/>
      <c r="AV51" s="87"/>
      <c r="AW51" s="87"/>
      <c r="AX51" s="87"/>
      <c r="AY51" s="87"/>
      <c r="AZ51" s="87"/>
      <c r="BA51" s="87"/>
      <c r="BB51" s="87"/>
      <c r="BC51">
        <v>3</v>
      </c>
      <c r="BD51" s="86" t="str">
        <f>REPLACE(INDEX(GroupVertices[Group],MATCH(Edges25[[#This Row],[Vertex 1]],GroupVertices[Vertex],0)),1,1,"")</f>
        <v>3</v>
      </c>
      <c r="BE51" s="86" t="str">
        <f>REPLACE(INDEX(GroupVertices[Group],MATCH(Edges25[[#This Row],[Vertex 2]],GroupVertices[Vertex],0)),1,1,"")</f>
        <v>3</v>
      </c>
      <c r="BF51" s="48">
        <v>0</v>
      </c>
      <c r="BG51" s="49">
        <v>0</v>
      </c>
      <c r="BH51" s="48">
        <v>0</v>
      </c>
      <c r="BI51" s="49">
        <v>0</v>
      </c>
      <c r="BJ51" s="48">
        <v>0</v>
      </c>
      <c r="BK51" s="49">
        <v>0</v>
      </c>
      <c r="BL51" s="48">
        <v>34</v>
      </c>
      <c r="BM51" s="49">
        <v>100</v>
      </c>
      <c r="BN51" s="48">
        <v>34</v>
      </c>
    </row>
    <row r="52" spans="1:66" ht="15">
      <c r="A52" s="65" t="s">
        <v>278</v>
      </c>
      <c r="B52" s="65" t="s">
        <v>296</v>
      </c>
      <c r="C52" s="66"/>
      <c r="D52" s="67"/>
      <c r="E52" s="66"/>
      <c r="F52" s="69"/>
      <c r="G52" s="66"/>
      <c r="H52" s="70"/>
      <c r="I52" s="71"/>
      <c r="J52" s="71"/>
      <c r="K52" s="34" t="s">
        <v>65</v>
      </c>
      <c r="L52" s="72">
        <v>96</v>
      </c>
      <c r="M52" s="72"/>
      <c r="N52" s="73"/>
      <c r="O52" s="87" t="s">
        <v>450</v>
      </c>
      <c r="P52" s="90">
        <v>43689.39770833333</v>
      </c>
      <c r="Q52" s="87" t="s">
        <v>467</v>
      </c>
      <c r="R52" s="87"/>
      <c r="S52" s="87"/>
      <c r="T52" s="87"/>
      <c r="U52" s="87"/>
      <c r="V52" s="92" t="s">
        <v>722</v>
      </c>
      <c r="W52" s="90">
        <v>43689.39770833333</v>
      </c>
      <c r="X52" s="96">
        <v>43689</v>
      </c>
      <c r="Y52" s="99" t="s">
        <v>844</v>
      </c>
      <c r="Z52" s="92" t="s">
        <v>1082</v>
      </c>
      <c r="AA52" s="87"/>
      <c r="AB52" s="87"/>
      <c r="AC52" s="99" t="s">
        <v>1328</v>
      </c>
      <c r="AD52" s="87"/>
      <c r="AE52" s="87" t="b">
        <v>0</v>
      </c>
      <c r="AF52" s="87">
        <v>0</v>
      </c>
      <c r="AG52" s="99" t="s">
        <v>1564</v>
      </c>
      <c r="AH52" s="87" t="b">
        <v>0</v>
      </c>
      <c r="AI52" s="87" t="s">
        <v>1598</v>
      </c>
      <c r="AJ52" s="87"/>
      <c r="AK52" s="99" t="s">
        <v>1564</v>
      </c>
      <c r="AL52" s="87" t="b">
        <v>0</v>
      </c>
      <c r="AM52" s="87">
        <v>24</v>
      </c>
      <c r="AN52" s="99" t="s">
        <v>1347</v>
      </c>
      <c r="AO52" s="87" t="s">
        <v>1608</v>
      </c>
      <c r="AP52" s="87" t="b">
        <v>0</v>
      </c>
      <c r="AQ52" s="99" t="s">
        <v>1347</v>
      </c>
      <c r="AR52" s="87" t="s">
        <v>197</v>
      </c>
      <c r="AS52" s="87">
        <v>0</v>
      </c>
      <c r="AT52" s="87">
        <v>0</v>
      </c>
      <c r="AU52" s="87"/>
      <c r="AV52" s="87"/>
      <c r="AW52" s="87"/>
      <c r="AX52" s="87"/>
      <c r="AY52" s="87"/>
      <c r="AZ52" s="87"/>
      <c r="BA52" s="87"/>
      <c r="BB52" s="87"/>
      <c r="BC52">
        <v>1</v>
      </c>
      <c r="BD52" s="86" t="str">
        <f>REPLACE(INDEX(GroupVertices[Group],MATCH(Edges25[[#This Row],[Vertex 1]],GroupVertices[Vertex],0)),1,1,"")</f>
        <v>1</v>
      </c>
      <c r="BE52" s="86" t="str">
        <f>REPLACE(INDEX(GroupVertices[Group],MATCH(Edges25[[#This Row],[Vertex 2]],GroupVertices[Vertex],0)),1,1,"")</f>
        <v>1</v>
      </c>
      <c r="BF52" s="48">
        <v>0</v>
      </c>
      <c r="BG52" s="49">
        <v>0</v>
      </c>
      <c r="BH52" s="48">
        <v>0</v>
      </c>
      <c r="BI52" s="49">
        <v>0</v>
      </c>
      <c r="BJ52" s="48">
        <v>0</v>
      </c>
      <c r="BK52" s="49">
        <v>0</v>
      </c>
      <c r="BL52" s="48">
        <v>39</v>
      </c>
      <c r="BM52" s="49">
        <v>100</v>
      </c>
      <c r="BN52" s="48">
        <v>39</v>
      </c>
    </row>
    <row r="53" spans="1:66" ht="15">
      <c r="A53" s="65" t="s">
        <v>279</v>
      </c>
      <c r="B53" s="65" t="s">
        <v>405</v>
      </c>
      <c r="C53" s="66"/>
      <c r="D53" s="67"/>
      <c r="E53" s="66"/>
      <c r="F53" s="69"/>
      <c r="G53" s="66"/>
      <c r="H53" s="70"/>
      <c r="I53" s="71"/>
      <c r="J53" s="71"/>
      <c r="K53" s="34" t="s">
        <v>65</v>
      </c>
      <c r="L53" s="72">
        <v>97</v>
      </c>
      <c r="M53" s="72"/>
      <c r="N53" s="73"/>
      <c r="O53" s="87" t="s">
        <v>448</v>
      </c>
      <c r="P53" s="90">
        <v>43689.406851851854</v>
      </c>
      <c r="Q53" s="87" t="s">
        <v>479</v>
      </c>
      <c r="R53" s="87"/>
      <c r="S53" s="87"/>
      <c r="T53" s="87"/>
      <c r="U53" s="87"/>
      <c r="V53" s="92" t="s">
        <v>723</v>
      </c>
      <c r="W53" s="90">
        <v>43689.406851851854</v>
      </c>
      <c r="X53" s="96">
        <v>43689</v>
      </c>
      <c r="Y53" s="99" t="s">
        <v>845</v>
      </c>
      <c r="Z53" s="92" t="s">
        <v>1083</v>
      </c>
      <c r="AA53" s="87"/>
      <c r="AB53" s="87"/>
      <c r="AC53" s="99" t="s">
        <v>1329</v>
      </c>
      <c r="AD53" s="99" t="s">
        <v>1539</v>
      </c>
      <c r="AE53" s="87" t="b">
        <v>0</v>
      </c>
      <c r="AF53" s="87">
        <v>2</v>
      </c>
      <c r="AG53" s="99" t="s">
        <v>1575</v>
      </c>
      <c r="AH53" s="87" t="b">
        <v>0</v>
      </c>
      <c r="AI53" s="87" t="s">
        <v>1595</v>
      </c>
      <c r="AJ53" s="87"/>
      <c r="AK53" s="99" t="s">
        <v>1564</v>
      </c>
      <c r="AL53" s="87" t="b">
        <v>0</v>
      </c>
      <c r="AM53" s="87">
        <v>0</v>
      </c>
      <c r="AN53" s="99" t="s">
        <v>1564</v>
      </c>
      <c r="AO53" s="87" t="s">
        <v>1605</v>
      </c>
      <c r="AP53" s="87" t="b">
        <v>0</v>
      </c>
      <c r="AQ53" s="99" t="s">
        <v>1539</v>
      </c>
      <c r="AR53" s="87" t="s">
        <v>197</v>
      </c>
      <c r="AS53" s="87">
        <v>0</v>
      </c>
      <c r="AT53" s="87">
        <v>0</v>
      </c>
      <c r="AU53" s="87"/>
      <c r="AV53" s="87"/>
      <c r="AW53" s="87"/>
      <c r="AX53" s="87"/>
      <c r="AY53" s="87"/>
      <c r="AZ53" s="87"/>
      <c r="BA53" s="87"/>
      <c r="BB53" s="87"/>
      <c r="BC53">
        <v>1</v>
      </c>
      <c r="BD53" s="86" t="str">
        <f>REPLACE(INDEX(GroupVertices[Group],MATCH(Edges25[[#This Row],[Vertex 1]],GroupVertices[Vertex],0)),1,1,"")</f>
        <v>15</v>
      </c>
      <c r="BE53" s="86" t="str">
        <f>REPLACE(INDEX(GroupVertices[Group],MATCH(Edges25[[#This Row],[Vertex 2]],GroupVertices[Vertex],0)),1,1,"")</f>
        <v>15</v>
      </c>
      <c r="BF53" s="48"/>
      <c r="BG53" s="49"/>
      <c r="BH53" s="48"/>
      <c r="BI53" s="49"/>
      <c r="BJ53" s="48"/>
      <c r="BK53" s="49"/>
      <c r="BL53" s="48"/>
      <c r="BM53" s="49"/>
      <c r="BN53" s="48"/>
    </row>
    <row r="54" spans="1:66" ht="15">
      <c r="A54" s="65" t="s">
        <v>280</v>
      </c>
      <c r="B54" s="65" t="s">
        <v>296</v>
      </c>
      <c r="C54" s="66"/>
      <c r="D54" s="67"/>
      <c r="E54" s="66"/>
      <c r="F54" s="69"/>
      <c r="G54" s="66"/>
      <c r="H54" s="70"/>
      <c r="I54" s="71"/>
      <c r="J54" s="71"/>
      <c r="K54" s="34" t="s">
        <v>65</v>
      </c>
      <c r="L54" s="72">
        <v>100</v>
      </c>
      <c r="M54" s="72"/>
      <c r="N54" s="73"/>
      <c r="O54" s="87" t="s">
        <v>450</v>
      </c>
      <c r="P54" s="90">
        <v>43689.423726851855</v>
      </c>
      <c r="Q54" s="87" t="s">
        <v>467</v>
      </c>
      <c r="R54" s="87"/>
      <c r="S54" s="87"/>
      <c r="T54" s="87"/>
      <c r="U54" s="87"/>
      <c r="V54" s="92" t="s">
        <v>724</v>
      </c>
      <c r="W54" s="90">
        <v>43689.423726851855</v>
      </c>
      <c r="X54" s="96">
        <v>43689</v>
      </c>
      <c r="Y54" s="99" t="s">
        <v>846</v>
      </c>
      <c r="Z54" s="92" t="s">
        <v>1084</v>
      </c>
      <c r="AA54" s="87"/>
      <c r="AB54" s="87"/>
      <c r="AC54" s="99" t="s">
        <v>1330</v>
      </c>
      <c r="AD54" s="87"/>
      <c r="AE54" s="87" t="b">
        <v>0</v>
      </c>
      <c r="AF54" s="87">
        <v>0</v>
      </c>
      <c r="AG54" s="99" t="s">
        <v>1564</v>
      </c>
      <c r="AH54" s="87" t="b">
        <v>0</v>
      </c>
      <c r="AI54" s="87" t="s">
        <v>1598</v>
      </c>
      <c r="AJ54" s="87"/>
      <c r="AK54" s="99" t="s">
        <v>1564</v>
      </c>
      <c r="AL54" s="87" t="b">
        <v>0</v>
      </c>
      <c r="AM54" s="87">
        <v>24</v>
      </c>
      <c r="AN54" s="99" t="s">
        <v>1347</v>
      </c>
      <c r="AO54" s="87" t="s">
        <v>1604</v>
      </c>
      <c r="AP54" s="87" t="b">
        <v>0</v>
      </c>
      <c r="AQ54" s="99" t="s">
        <v>1347</v>
      </c>
      <c r="AR54" s="87" t="s">
        <v>197</v>
      </c>
      <c r="AS54" s="87">
        <v>0</v>
      </c>
      <c r="AT54" s="87">
        <v>0</v>
      </c>
      <c r="AU54" s="87"/>
      <c r="AV54" s="87"/>
      <c r="AW54" s="87"/>
      <c r="AX54" s="87"/>
      <c r="AY54" s="87"/>
      <c r="AZ54" s="87"/>
      <c r="BA54" s="87"/>
      <c r="BB54" s="87"/>
      <c r="BC54">
        <v>1</v>
      </c>
      <c r="BD54" s="86" t="str">
        <f>REPLACE(INDEX(GroupVertices[Group],MATCH(Edges25[[#This Row],[Vertex 1]],GroupVertices[Vertex],0)),1,1,"")</f>
        <v>1</v>
      </c>
      <c r="BE54" s="86" t="str">
        <f>REPLACE(INDEX(GroupVertices[Group],MATCH(Edges25[[#This Row],[Vertex 2]],GroupVertices[Vertex],0)),1,1,"")</f>
        <v>1</v>
      </c>
      <c r="BF54" s="48">
        <v>0</v>
      </c>
      <c r="BG54" s="49">
        <v>0</v>
      </c>
      <c r="BH54" s="48">
        <v>0</v>
      </c>
      <c r="BI54" s="49">
        <v>0</v>
      </c>
      <c r="BJ54" s="48">
        <v>0</v>
      </c>
      <c r="BK54" s="49">
        <v>0</v>
      </c>
      <c r="BL54" s="48">
        <v>39</v>
      </c>
      <c r="BM54" s="49">
        <v>100</v>
      </c>
      <c r="BN54" s="48">
        <v>39</v>
      </c>
    </row>
    <row r="55" spans="1:66" ht="15">
      <c r="A55" s="65" t="s">
        <v>281</v>
      </c>
      <c r="B55" s="65" t="s">
        <v>296</v>
      </c>
      <c r="C55" s="66"/>
      <c r="D55" s="67"/>
      <c r="E55" s="66"/>
      <c r="F55" s="69"/>
      <c r="G55" s="66"/>
      <c r="H55" s="70"/>
      <c r="I55" s="71"/>
      <c r="J55" s="71"/>
      <c r="K55" s="34" t="s">
        <v>65</v>
      </c>
      <c r="L55" s="72">
        <v>101</v>
      </c>
      <c r="M55" s="72"/>
      <c r="N55" s="73"/>
      <c r="O55" s="87" t="s">
        <v>450</v>
      </c>
      <c r="P55" s="90">
        <v>43689.67016203704</v>
      </c>
      <c r="Q55" s="87" t="s">
        <v>467</v>
      </c>
      <c r="R55" s="87"/>
      <c r="S55" s="87"/>
      <c r="T55" s="87"/>
      <c r="U55" s="87"/>
      <c r="V55" s="92" t="s">
        <v>725</v>
      </c>
      <c r="W55" s="90">
        <v>43689.67016203704</v>
      </c>
      <c r="X55" s="96">
        <v>43689</v>
      </c>
      <c r="Y55" s="99" t="s">
        <v>847</v>
      </c>
      <c r="Z55" s="92" t="s">
        <v>1085</v>
      </c>
      <c r="AA55" s="87"/>
      <c r="AB55" s="87"/>
      <c r="AC55" s="99" t="s">
        <v>1331</v>
      </c>
      <c r="AD55" s="87"/>
      <c r="AE55" s="87" t="b">
        <v>0</v>
      </c>
      <c r="AF55" s="87">
        <v>0</v>
      </c>
      <c r="AG55" s="99" t="s">
        <v>1564</v>
      </c>
      <c r="AH55" s="87" t="b">
        <v>0</v>
      </c>
      <c r="AI55" s="87" t="s">
        <v>1598</v>
      </c>
      <c r="AJ55" s="87"/>
      <c r="AK55" s="99" t="s">
        <v>1564</v>
      </c>
      <c r="AL55" s="87" t="b">
        <v>0</v>
      </c>
      <c r="AM55" s="87">
        <v>24</v>
      </c>
      <c r="AN55" s="99" t="s">
        <v>1347</v>
      </c>
      <c r="AO55" s="87" t="s">
        <v>1604</v>
      </c>
      <c r="AP55" s="87" t="b">
        <v>0</v>
      </c>
      <c r="AQ55" s="99" t="s">
        <v>1347</v>
      </c>
      <c r="AR55" s="87" t="s">
        <v>197</v>
      </c>
      <c r="AS55" s="87">
        <v>0</v>
      </c>
      <c r="AT55" s="87">
        <v>0</v>
      </c>
      <c r="AU55" s="87"/>
      <c r="AV55" s="87"/>
      <c r="AW55" s="87"/>
      <c r="AX55" s="87"/>
      <c r="AY55" s="87"/>
      <c r="AZ55" s="87"/>
      <c r="BA55" s="87"/>
      <c r="BB55" s="87"/>
      <c r="BC55">
        <v>1</v>
      </c>
      <c r="BD55" s="86" t="str">
        <f>REPLACE(INDEX(GroupVertices[Group],MATCH(Edges25[[#This Row],[Vertex 1]],GroupVertices[Vertex],0)),1,1,"")</f>
        <v>1</v>
      </c>
      <c r="BE55" s="86" t="str">
        <f>REPLACE(INDEX(GroupVertices[Group],MATCH(Edges25[[#This Row],[Vertex 2]],GroupVertices[Vertex],0)),1,1,"")</f>
        <v>1</v>
      </c>
      <c r="BF55" s="48">
        <v>0</v>
      </c>
      <c r="BG55" s="49">
        <v>0</v>
      </c>
      <c r="BH55" s="48">
        <v>0</v>
      </c>
      <c r="BI55" s="49">
        <v>0</v>
      </c>
      <c r="BJ55" s="48">
        <v>0</v>
      </c>
      <c r="BK55" s="49">
        <v>0</v>
      </c>
      <c r="BL55" s="48">
        <v>39</v>
      </c>
      <c r="BM55" s="49">
        <v>100</v>
      </c>
      <c r="BN55" s="48">
        <v>39</v>
      </c>
    </row>
    <row r="56" spans="1:66" ht="15">
      <c r="A56" s="65" t="s">
        <v>282</v>
      </c>
      <c r="B56" s="65" t="s">
        <v>302</v>
      </c>
      <c r="C56" s="66"/>
      <c r="D56" s="67"/>
      <c r="E56" s="66"/>
      <c r="F56" s="69"/>
      <c r="G56" s="66"/>
      <c r="H56" s="70"/>
      <c r="I56" s="71"/>
      <c r="J56" s="71"/>
      <c r="K56" s="34" t="s">
        <v>65</v>
      </c>
      <c r="L56" s="72">
        <v>102</v>
      </c>
      <c r="M56" s="72"/>
      <c r="N56" s="73"/>
      <c r="O56" s="87" t="s">
        <v>450</v>
      </c>
      <c r="P56" s="90">
        <v>43689.723645833335</v>
      </c>
      <c r="Q56" s="87" t="s">
        <v>480</v>
      </c>
      <c r="R56" s="87"/>
      <c r="S56" s="87"/>
      <c r="T56" s="87"/>
      <c r="U56" s="87"/>
      <c r="V56" s="92" t="s">
        <v>726</v>
      </c>
      <c r="W56" s="90">
        <v>43689.723645833335</v>
      </c>
      <c r="X56" s="96">
        <v>43689</v>
      </c>
      <c r="Y56" s="99" t="s">
        <v>848</v>
      </c>
      <c r="Z56" s="92" t="s">
        <v>1086</v>
      </c>
      <c r="AA56" s="87"/>
      <c r="AB56" s="87"/>
      <c r="AC56" s="99" t="s">
        <v>1332</v>
      </c>
      <c r="AD56" s="87"/>
      <c r="AE56" s="87" t="b">
        <v>0</v>
      </c>
      <c r="AF56" s="87">
        <v>0</v>
      </c>
      <c r="AG56" s="99" t="s">
        <v>1564</v>
      </c>
      <c r="AH56" s="87" t="b">
        <v>0</v>
      </c>
      <c r="AI56" s="87" t="s">
        <v>1598</v>
      </c>
      <c r="AJ56" s="87"/>
      <c r="AK56" s="99" t="s">
        <v>1564</v>
      </c>
      <c r="AL56" s="87" t="b">
        <v>0</v>
      </c>
      <c r="AM56" s="87">
        <v>14</v>
      </c>
      <c r="AN56" s="99" t="s">
        <v>1356</v>
      </c>
      <c r="AO56" s="87" t="s">
        <v>1608</v>
      </c>
      <c r="AP56" s="87" t="b">
        <v>0</v>
      </c>
      <c r="AQ56" s="99" t="s">
        <v>1356</v>
      </c>
      <c r="AR56" s="87" t="s">
        <v>197</v>
      </c>
      <c r="AS56" s="87">
        <v>0</v>
      </c>
      <c r="AT56" s="87">
        <v>0</v>
      </c>
      <c r="AU56" s="87"/>
      <c r="AV56" s="87"/>
      <c r="AW56" s="87"/>
      <c r="AX56" s="87"/>
      <c r="AY56" s="87"/>
      <c r="AZ56" s="87"/>
      <c r="BA56" s="87"/>
      <c r="BB56" s="87"/>
      <c r="BC56">
        <v>1</v>
      </c>
      <c r="BD56" s="86" t="str">
        <f>REPLACE(INDEX(GroupVertices[Group],MATCH(Edges25[[#This Row],[Vertex 1]],GroupVertices[Vertex],0)),1,1,"")</f>
        <v>6</v>
      </c>
      <c r="BE56" s="86" t="str">
        <f>REPLACE(INDEX(GroupVertices[Group],MATCH(Edges25[[#This Row],[Vertex 2]],GroupVertices[Vertex],0)),1,1,"")</f>
        <v>6</v>
      </c>
      <c r="BF56" s="48">
        <v>0</v>
      </c>
      <c r="BG56" s="49">
        <v>0</v>
      </c>
      <c r="BH56" s="48">
        <v>0</v>
      </c>
      <c r="BI56" s="49">
        <v>0</v>
      </c>
      <c r="BJ56" s="48">
        <v>0</v>
      </c>
      <c r="BK56" s="49">
        <v>0</v>
      </c>
      <c r="BL56" s="48">
        <v>41</v>
      </c>
      <c r="BM56" s="49">
        <v>100</v>
      </c>
      <c r="BN56" s="48">
        <v>41</v>
      </c>
    </row>
    <row r="57" spans="1:66" ht="15">
      <c r="A57" s="65" t="s">
        <v>283</v>
      </c>
      <c r="B57" s="65" t="s">
        <v>302</v>
      </c>
      <c r="C57" s="66"/>
      <c r="D57" s="67"/>
      <c r="E57" s="66"/>
      <c r="F57" s="69"/>
      <c r="G57" s="66"/>
      <c r="H57" s="70"/>
      <c r="I57" s="71"/>
      <c r="J57" s="71"/>
      <c r="K57" s="34" t="s">
        <v>65</v>
      </c>
      <c r="L57" s="72">
        <v>103</v>
      </c>
      <c r="M57" s="72"/>
      <c r="N57" s="73"/>
      <c r="O57" s="87" t="s">
        <v>450</v>
      </c>
      <c r="P57" s="90">
        <v>43689.72572916667</v>
      </c>
      <c r="Q57" s="87" t="s">
        <v>480</v>
      </c>
      <c r="R57" s="87"/>
      <c r="S57" s="87"/>
      <c r="T57" s="87"/>
      <c r="U57" s="87"/>
      <c r="V57" s="92" t="s">
        <v>727</v>
      </c>
      <c r="W57" s="90">
        <v>43689.72572916667</v>
      </c>
      <c r="X57" s="96">
        <v>43689</v>
      </c>
      <c r="Y57" s="99" t="s">
        <v>849</v>
      </c>
      <c r="Z57" s="92" t="s">
        <v>1087</v>
      </c>
      <c r="AA57" s="87"/>
      <c r="AB57" s="87"/>
      <c r="AC57" s="99" t="s">
        <v>1333</v>
      </c>
      <c r="AD57" s="87"/>
      <c r="AE57" s="87" t="b">
        <v>0</v>
      </c>
      <c r="AF57" s="87">
        <v>0</v>
      </c>
      <c r="AG57" s="99" t="s">
        <v>1564</v>
      </c>
      <c r="AH57" s="87" t="b">
        <v>0</v>
      </c>
      <c r="AI57" s="87" t="s">
        <v>1598</v>
      </c>
      <c r="AJ57" s="87"/>
      <c r="AK57" s="99" t="s">
        <v>1564</v>
      </c>
      <c r="AL57" s="87" t="b">
        <v>0</v>
      </c>
      <c r="AM57" s="87">
        <v>14</v>
      </c>
      <c r="AN57" s="99" t="s">
        <v>1356</v>
      </c>
      <c r="AO57" s="87" t="s">
        <v>1604</v>
      </c>
      <c r="AP57" s="87" t="b">
        <v>0</v>
      </c>
      <c r="AQ57" s="99" t="s">
        <v>1356</v>
      </c>
      <c r="AR57" s="87" t="s">
        <v>197</v>
      </c>
      <c r="AS57" s="87">
        <v>0</v>
      </c>
      <c r="AT57" s="87">
        <v>0</v>
      </c>
      <c r="AU57" s="87"/>
      <c r="AV57" s="87"/>
      <c r="AW57" s="87"/>
      <c r="AX57" s="87"/>
      <c r="AY57" s="87"/>
      <c r="AZ57" s="87"/>
      <c r="BA57" s="87"/>
      <c r="BB57" s="87"/>
      <c r="BC57">
        <v>1</v>
      </c>
      <c r="BD57" s="86" t="str">
        <f>REPLACE(INDEX(GroupVertices[Group],MATCH(Edges25[[#This Row],[Vertex 1]],GroupVertices[Vertex],0)),1,1,"")</f>
        <v>6</v>
      </c>
      <c r="BE57" s="86" t="str">
        <f>REPLACE(INDEX(GroupVertices[Group],MATCH(Edges25[[#This Row],[Vertex 2]],GroupVertices[Vertex],0)),1,1,"")</f>
        <v>6</v>
      </c>
      <c r="BF57" s="48">
        <v>0</v>
      </c>
      <c r="BG57" s="49">
        <v>0</v>
      </c>
      <c r="BH57" s="48">
        <v>0</v>
      </c>
      <c r="BI57" s="49">
        <v>0</v>
      </c>
      <c r="BJ57" s="48">
        <v>0</v>
      </c>
      <c r="BK57" s="49">
        <v>0</v>
      </c>
      <c r="BL57" s="48">
        <v>41</v>
      </c>
      <c r="BM57" s="49">
        <v>100</v>
      </c>
      <c r="BN57" s="48">
        <v>41</v>
      </c>
    </row>
    <row r="58" spans="1:66" ht="15">
      <c r="A58" s="65" t="s">
        <v>284</v>
      </c>
      <c r="B58" s="65" t="s">
        <v>296</v>
      </c>
      <c r="C58" s="66"/>
      <c r="D58" s="67"/>
      <c r="E58" s="66"/>
      <c r="F58" s="69"/>
      <c r="G58" s="66"/>
      <c r="H58" s="70"/>
      <c r="I58" s="71"/>
      <c r="J58" s="71"/>
      <c r="K58" s="34" t="s">
        <v>65</v>
      </c>
      <c r="L58" s="72">
        <v>104</v>
      </c>
      <c r="M58" s="72"/>
      <c r="N58" s="73"/>
      <c r="O58" s="87" t="s">
        <v>450</v>
      </c>
      <c r="P58" s="90">
        <v>43689.73333333333</v>
      </c>
      <c r="Q58" s="87" t="s">
        <v>467</v>
      </c>
      <c r="R58" s="87"/>
      <c r="S58" s="87"/>
      <c r="T58" s="87"/>
      <c r="U58" s="87"/>
      <c r="V58" s="92" t="s">
        <v>728</v>
      </c>
      <c r="W58" s="90">
        <v>43689.73333333333</v>
      </c>
      <c r="X58" s="96">
        <v>43689</v>
      </c>
      <c r="Y58" s="99" t="s">
        <v>850</v>
      </c>
      <c r="Z58" s="92" t="s">
        <v>1088</v>
      </c>
      <c r="AA58" s="87"/>
      <c r="AB58" s="87"/>
      <c r="AC58" s="99" t="s">
        <v>1334</v>
      </c>
      <c r="AD58" s="87"/>
      <c r="AE58" s="87" t="b">
        <v>0</v>
      </c>
      <c r="AF58" s="87">
        <v>0</v>
      </c>
      <c r="AG58" s="99" t="s">
        <v>1564</v>
      </c>
      <c r="AH58" s="87" t="b">
        <v>0</v>
      </c>
      <c r="AI58" s="87" t="s">
        <v>1598</v>
      </c>
      <c r="AJ58" s="87"/>
      <c r="AK58" s="99" t="s">
        <v>1564</v>
      </c>
      <c r="AL58" s="87" t="b">
        <v>0</v>
      </c>
      <c r="AM58" s="87">
        <v>24</v>
      </c>
      <c r="AN58" s="99" t="s">
        <v>1347</v>
      </c>
      <c r="AO58" s="87" t="s">
        <v>1604</v>
      </c>
      <c r="AP58" s="87" t="b">
        <v>0</v>
      </c>
      <c r="AQ58" s="99" t="s">
        <v>1347</v>
      </c>
      <c r="AR58" s="87" t="s">
        <v>197</v>
      </c>
      <c r="AS58" s="87">
        <v>0</v>
      </c>
      <c r="AT58" s="87">
        <v>0</v>
      </c>
      <c r="AU58" s="87"/>
      <c r="AV58" s="87"/>
      <c r="AW58" s="87"/>
      <c r="AX58" s="87"/>
      <c r="AY58" s="87"/>
      <c r="AZ58" s="87"/>
      <c r="BA58" s="87"/>
      <c r="BB58" s="87"/>
      <c r="BC58">
        <v>1</v>
      </c>
      <c r="BD58" s="86" t="str">
        <f>REPLACE(INDEX(GroupVertices[Group],MATCH(Edges25[[#This Row],[Vertex 1]],GroupVertices[Vertex],0)),1,1,"")</f>
        <v>1</v>
      </c>
      <c r="BE58" s="86" t="str">
        <f>REPLACE(INDEX(GroupVertices[Group],MATCH(Edges25[[#This Row],[Vertex 2]],GroupVertices[Vertex],0)),1,1,"")</f>
        <v>1</v>
      </c>
      <c r="BF58" s="48">
        <v>0</v>
      </c>
      <c r="BG58" s="49">
        <v>0</v>
      </c>
      <c r="BH58" s="48">
        <v>0</v>
      </c>
      <c r="BI58" s="49">
        <v>0</v>
      </c>
      <c r="BJ58" s="48">
        <v>0</v>
      </c>
      <c r="BK58" s="49">
        <v>0</v>
      </c>
      <c r="BL58" s="48">
        <v>39</v>
      </c>
      <c r="BM58" s="49">
        <v>100</v>
      </c>
      <c r="BN58" s="48">
        <v>39</v>
      </c>
    </row>
    <row r="59" spans="1:66" ht="15">
      <c r="A59" s="65" t="s">
        <v>285</v>
      </c>
      <c r="B59" s="65" t="s">
        <v>302</v>
      </c>
      <c r="C59" s="66"/>
      <c r="D59" s="67"/>
      <c r="E59" s="66"/>
      <c r="F59" s="69"/>
      <c r="G59" s="66"/>
      <c r="H59" s="70"/>
      <c r="I59" s="71"/>
      <c r="J59" s="71"/>
      <c r="K59" s="34" t="s">
        <v>65</v>
      </c>
      <c r="L59" s="72">
        <v>105</v>
      </c>
      <c r="M59" s="72"/>
      <c r="N59" s="73"/>
      <c r="O59" s="87" t="s">
        <v>450</v>
      </c>
      <c r="P59" s="90">
        <v>43689.75204861111</v>
      </c>
      <c r="Q59" s="87" t="s">
        <v>480</v>
      </c>
      <c r="R59" s="87"/>
      <c r="S59" s="87"/>
      <c r="T59" s="87"/>
      <c r="U59" s="87"/>
      <c r="V59" s="92" t="s">
        <v>729</v>
      </c>
      <c r="W59" s="90">
        <v>43689.75204861111</v>
      </c>
      <c r="X59" s="96">
        <v>43689</v>
      </c>
      <c r="Y59" s="99" t="s">
        <v>851</v>
      </c>
      <c r="Z59" s="92" t="s">
        <v>1089</v>
      </c>
      <c r="AA59" s="87"/>
      <c r="AB59" s="87"/>
      <c r="AC59" s="99" t="s">
        <v>1335</v>
      </c>
      <c r="AD59" s="87"/>
      <c r="AE59" s="87" t="b">
        <v>0</v>
      </c>
      <c r="AF59" s="87">
        <v>0</v>
      </c>
      <c r="AG59" s="99" t="s">
        <v>1564</v>
      </c>
      <c r="AH59" s="87" t="b">
        <v>0</v>
      </c>
      <c r="AI59" s="87" t="s">
        <v>1598</v>
      </c>
      <c r="AJ59" s="87"/>
      <c r="AK59" s="99" t="s">
        <v>1564</v>
      </c>
      <c r="AL59" s="87" t="b">
        <v>0</v>
      </c>
      <c r="AM59" s="87">
        <v>14</v>
      </c>
      <c r="AN59" s="99" t="s">
        <v>1356</v>
      </c>
      <c r="AO59" s="87" t="s">
        <v>1604</v>
      </c>
      <c r="AP59" s="87" t="b">
        <v>0</v>
      </c>
      <c r="AQ59" s="99" t="s">
        <v>1356</v>
      </c>
      <c r="AR59" s="87" t="s">
        <v>197</v>
      </c>
      <c r="AS59" s="87">
        <v>0</v>
      </c>
      <c r="AT59" s="87">
        <v>0</v>
      </c>
      <c r="AU59" s="87"/>
      <c r="AV59" s="87"/>
      <c r="AW59" s="87"/>
      <c r="AX59" s="87"/>
      <c r="AY59" s="87"/>
      <c r="AZ59" s="87"/>
      <c r="BA59" s="87"/>
      <c r="BB59" s="87"/>
      <c r="BC59">
        <v>1</v>
      </c>
      <c r="BD59" s="86" t="str">
        <f>REPLACE(INDEX(GroupVertices[Group],MATCH(Edges25[[#This Row],[Vertex 1]],GroupVertices[Vertex],0)),1,1,"")</f>
        <v>6</v>
      </c>
      <c r="BE59" s="86" t="str">
        <f>REPLACE(INDEX(GroupVertices[Group],MATCH(Edges25[[#This Row],[Vertex 2]],GroupVertices[Vertex],0)),1,1,"")</f>
        <v>6</v>
      </c>
      <c r="BF59" s="48">
        <v>0</v>
      </c>
      <c r="BG59" s="49">
        <v>0</v>
      </c>
      <c r="BH59" s="48">
        <v>0</v>
      </c>
      <c r="BI59" s="49">
        <v>0</v>
      </c>
      <c r="BJ59" s="48">
        <v>0</v>
      </c>
      <c r="BK59" s="49">
        <v>0</v>
      </c>
      <c r="BL59" s="48">
        <v>41</v>
      </c>
      <c r="BM59" s="49">
        <v>100</v>
      </c>
      <c r="BN59" s="48">
        <v>41</v>
      </c>
    </row>
    <row r="60" spans="1:66" ht="15">
      <c r="A60" s="65" t="s">
        <v>286</v>
      </c>
      <c r="B60" s="65" t="s">
        <v>296</v>
      </c>
      <c r="C60" s="66"/>
      <c r="D60" s="67"/>
      <c r="E60" s="66"/>
      <c r="F60" s="69"/>
      <c r="G60" s="66"/>
      <c r="H60" s="70"/>
      <c r="I60" s="71"/>
      <c r="J60" s="71"/>
      <c r="K60" s="34" t="s">
        <v>65</v>
      </c>
      <c r="L60" s="72">
        <v>106</v>
      </c>
      <c r="M60" s="72"/>
      <c r="N60" s="73"/>
      <c r="O60" s="87" t="s">
        <v>450</v>
      </c>
      <c r="P60" s="90">
        <v>43688.85024305555</v>
      </c>
      <c r="Q60" s="87" t="s">
        <v>467</v>
      </c>
      <c r="R60" s="87"/>
      <c r="S60" s="87"/>
      <c r="T60" s="87"/>
      <c r="U60" s="87"/>
      <c r="V60" s="92" t="s">
        <v>730</v>
      </c>
      <c r="W60" s="90">
        <v>43688.85024305555</v>
      </c>
      <c r="X60" s="96">
        <v>43688</v>
      </c>
      <c r="Y60" s="99" t="s">
        <v>852</v>
      </c>
      <c r="Z60" s="92" t="s">
        <v>1090</v>
      </c>
      <c r="AA60" s="87"/>
      <c r="AB60" s="87"/>
      <c r="AC60" s="99" t="s">
        <v>1336</v>
      </c>
      <c r="AD60" s="87"/>
      <c r="AE60" s="87" t="b">
        <v>0</v>
      </c>
      <c r="AF60" s="87">
        <v>0</v>
      </c>
      <c r="AG60" s="99" t="s">
        <v>1564</v>
      </c>
      <c r="AH60" s="87" t="b">
        <v>0</v>
      </c>
      <c r="AI60" s="87" t="s">
        <v>1598</v>
      </c>
      <c r="AJ60" s="87"/>
      <c r="AK60" s="99" t="s">
        <v>1564</v>
      </c>
      <c r="AL60" s="87" t="b">
        <v>0</v>
      </c>
      <c r="AM60" s="87">
        <v>24</v>
      </c>
      <c r="AN60" s="99" t="s">
        <v>1347</v>
      </c>
      <c r="AO60" s="87" t="s">
        <v>1608</v>
      </c>
      <c r="AP60" s="87" t="b">
        <v>0</v>
      </c>
      <c r="AQ60" s="99" t="s">
        <v>1347</v>
      </c>
      <c r="AR60" s="87" t="s">
        <v>197</v>
      </c>
      <c r="AS60" s="87">
        <v>0</v>
      </c>
      <c r="AT60" s="87">
        <v>0</v>
      </c>
      <c r="AU60" s="87"/>
      <c r="AV60" s="87"/>
      <c r="AW60" s="87"/>
      <c r="AX60" s="87"/>
      <c r="AY60" s="87"/>
      <c r="AZ60" s="87"/>
      <c r="BA60" s="87"/>
      <c r="BB60" s="87"/>
      <c r="BC60">
        <v>1</v>
      </c>
      <c r="BD60" s="86" t="str">
        <f>REPLACE(INDEX(GroupVertices[Group],MATCH(Edges25[[#This Row],[Vertex 1]],GroupVertices[Vertex],0)),1,1,"")</f>
        <v>6</v>
      </c>
      <c r="BE60" s="86" t="str">
        <f>REPLACE(INDEX(GroupVertices[Group],MATCH(Edges25[[#This Row],[Vertex 2]],GroupVertices[Vertex],0)),1,1,"")</f>
        <v>1</v>
      </c>
      <c r="BF60" s="48">
        <v>0</v>
      </c>
      <c r="BG60" s="49">
        <v>0</v>
      </c>
      <c r="BH60" s="48">
        <v>0</v>
      </c>
      <c r="BI60" s="49">
        <v>0</v>
      </c>
      <c r="BJ60" s="48">
        <v>0</v>
      </c>
      <c r="BK60" s="49">
        <v>0</v>
      </c>
      <c r="BL60" s="48">
        <v>39</v>
      </c>
      <c r="BM60" s="49">
        <v>100</v>
      </c>
      <c r="BN60" s="48">
        <v>39</v>
      </c>
    </row>
    <row r="61" spans="1:66" ht="15">
      <c r="A61" s="65" t="s">
        <v>286</v>
      </c>
      <c r="B61" s="65" t="s">
        <v>302</v>
      </c>
      <c r="C61" s="66"/>
      <c r="D61" s="67"/>
      <c r="E61" s="66"/>
      <c r="F61" s="69"/>
      <c r="G61" s="66"/>
      <c r="H61" s="70"/>
      <c r="I61" s="71"/>
      <c r="J61" s="71"/>
      <c r="K61" s="34" t="s">
        <v>65</v>
      </c>
      <c r="L61" s="72">
        <v>107</v>
      </c>
      <c r="M61" s="72"/>
      <c r="N61" s="73"/>
      <c r="O61" s="87" t="s">
        <v>450</v>
      </c>
      <c r="P61" s="90">
        <v>43689.805763888886</v>
      </c>
      <c r="Q61" s="87" t="s">
        <v>480</v>
      </c>
      <c r="R61" s="87"/>
      <c r="S61" s="87"/>
      <c r="T61" s="87"/>
      <c r="U61" s="87"/>
      <c r="V61" s="92" t="s">
        <v>730</v>
      </c>
      <c r="W61" s="90">
        <v>43689.805763888886</v>
      </c>
      <c r="X61" s="96">
        <v>43689</v>
      </c>
      <c r="Y61" s="99" t="s">
        <v>853</v>
      </c>
      <c r="Z61" s="92" t="s">
        <v>1091</v>
      </c>
      <c r="AA61" s="87"/>
      <c r="AB61" s="87"/>
      <c r="AC61" s="99" t="s">
        <v>1337</v>
      </c>
      <c r="AD61" s="87"/>
      <c r="AE61" s="87" t="b">
        <v>0</v>
      </c>
      <c r="AF61" s="87">
        <v>0</v>
      </c>
      <c r="AG61" s="99" t="s">
        <v>1564</v>
      </c>
      <c r="AH61" s="87" t="b">
        <v>0</v>
      </c>
      <c r="AI61" s="87" t="s">
        <v>1598</v>
      </c>
      <c r="AJ61" s="87"/>
      <c r="AK61" s="99" t="s">
        <v>1564</v>
      </c>
      <c r="AL61" s="87" t="b">
        <v>0</v>
      </c>
      <c r="AM61" s="87">
        <v>14</v>
      </c>
      <c r="AN61" s="99" t="s">
        <v>1356</v>
      </c>
      <c r="AO61" s="87" t="s">
        <v>1608</v>
      </c>
      <c r="AP61" s="87" t="b">
        <v>0</v>
      </c>
      <c r="AQ61" s="99" t="s">
        <v>1356</v>
      </c>
      <c r="AR61" s="87" t="s">
        <v>197</v>
      </c>
      <c r="AS61" s="87">
        <v>0</v>
      </c>
      <c r="AT61" s="87">
        <v>0</v>
      </c>
      <c r="AU61" s="87"/>
      <c r="AV61" s="87"/>
      <c r="AW61" s="87"/>
      <c r="AX61" s="87"/>
      <c r="AY61" s="87"/>
      <c r="AZ61" s="87"/>
      <c r="BA61" s="87"/>
      <c r="BB61" s="87"/>
      <c r="BC61">
        <v>1</v>
      </c>
      <c r="BD61" s="86" t="str">
        <f>REPLACE(INDEX(GroupVertices[Group],MATCH(Edges25[[#This Row],[Vertex 1]],GroupVertices[Vertex],0)),1,1,"")</f>
        <v>6</v>
      </c>
      <c r="BE61" s="86" t="str">
        <f>REPLACE(INDEX(GroupVertices[Group],MATCH(Edges25[[#This Row],[Vertex 2]],GroupVertices[Vertex],0)),1,1,"")</f>
        <v>6</v>
      </c>
      <c r="BF61" s="48">
        <v>0</v>
      </c>
      <c r="BG61" s="49">
        <v>0</v>
      </c>
      <c r="BH61" s="48">
        <v>0</v>
      </c>
      <c r="BI61" s="49">
        <v>0</v>
      </c>
      <c r="BJ61" s="48">
        <v>0</v>
      </c>
      <c r="BK61" s="49">
        <v>0</v>
      </c>
      <c r="BL61" s="48">
        <v>41</v>
      </c>
      <c r="BM61" s="49">
        <v>100</v>
      </c>
      <c r="BN61" s="48">
        <v>41</v>
      </c>
    </row>
    <row r="62" spans="1:66" ht="15">
      <c r="A62" s="65" t="s">
        <v>287</v>
      </c>
      <c r="B62" s="65" t="s">
        <v>302</v>
      </c>
      <c r="C62" s="66"/>
      <c r="D62" s="67"/>
      <c r="E62" s="66"/>
      <c r="F62" s="69"/>
      <c r="G62" s="66"/>
      <c r="H62" s="70"/>
      <c r="I62" s="71"/>
      <c r="J62" s="71"/>
      <c r="K62" s="34" t="s">
        <v>65</v>
      </c>
      <c r="L62" s="72">
        <v>108</v>
      </c>
      <c r="M62" s="72"/>
      <c r="N62" s="73"/>
      <c r="O62" s="87" t="s">
        <v>450</v>
      </c>
      <c r="P62" s="90">
        <v>43689.81452546296</v>
      </c>
      <c r="Q62" s="87" t="s">
        <v>480</v>
      </c>
      <c r="R62" s="87"/>
      <c r="S62" s="87"/>
      <c r="T62" s="87"/>
      <c r="U62" s="87"/>
      <c r="V62" s="92" t="s">
        <v>731</v>
      </c>
      <c r="W62" s="90">
        <v>43689.81452546296</v>
      </c>
      <c r="X62" s="96">
        <v>43689</v>
      </c>
      <c r="Y62" s="99" t="s">
        <v>854</v>
      </c>
      <c r="Z62" s="92" t="s">
        <v>1092</v>
      </c>
      <c r="AA62" s="87"/>
      <c r="AB62" s="87"/>
      <c r="AC62" s="99" t="s">
        <v>1338</v>
      </c>
      <c r="AD62" s="87"/>
      <c r="AE62" s="87" t="b">
        <v>0</v>
      </c>
      <c r="AF62" s="87">
        <v>0</v>
      </c>
      <c r="AG62" s="99" t="s">
        <v>1564</v>
      </c>
      <c r="AH62" s="87" t="b">
        <v>0</v>
      </c>
      <c r="AI62" s="87" t="s">
        <v>1598</v>
      </c>
      <c r="AJ62" s="87"/>
      <c r="AK62" s="99" t="s">
        <v>1564</v>
      </c>
      <c r="AL62" s="87" t="b">
        <v>0</v>
      </c>
      <c r="AM62" s="87">
        <v>14</v>
      </c>
      <c r="AN62" s="99" t="s">
        <v>1356</v>
      </c>
      <c r="AO62" s="87" t="s">
        <v>1604</v>
      </c>
      <c r="AP62" s="87" t="b">
        <v>0</v>
      </c>
      <c r="AQ62" s="99" t="s">
        <v>1356</v>
      </c>
      <c r="AR62" s="87" t="s">
        <v>197</v>
      </c>
      <c r="AS62" s="87">
        <v>0</v>
      </c>
      <c r="AT62" s="87">
        <v>0</v>
      </c>
      <c r="AU62" s="87"/>
      <c r="AV62" s="87"/>
      <c r="AW62" s="87"/>
      <c r="AX62" s="87"/>
      <c r="AY62" s="87"/>
      <c r="AZ62" s="87"/>
      <c r="BA62" s="87"/>
      <c r="BB62" s="87"/>
      <c r="BC62">
        <v>1</v>
      </c>
      <c r="BD62" s="86" t="str">
        <f>REPLACE(INDEX(GroupVertices[Group],MATCH(Edges25[[#This Row],[Vertex 1]],GroupVertices[Vertex],0)),1,1,"")</f>
        <v>6</v>
      </c>
      <c r="BE62" s="86" t="str">
        <f>REPLACE(INDEX(GroupVertices[Group],MATCH(Edges25[[#This Row],[Vertex 2]],GroupVertices[Vertex],0)),1,1,"")</f>
        <v>6</v>
      </c>
      <c r="BF62" s="48">
        <v>0</v>
      </c>
      <c r="BG62" s="49">
        <v>0</v>
      </c>
      <c r="BH62" s="48">
        <v>0</v>
      </c>
      <c r="BI62" s="49">
        <v>0</v>
      </c>
      <c r="BJ62" s="48">
        <v>0</v>
      </c>
      <c r="BK62" s="49">
        <v>0</v>
      </c>
      <c r="BL62" s="48">
        <v>41</v>
      </c>
      <c r="BM62" s="49">
        <v>100</v>
      </c>
      <c r="BN62" s="48">
        <v>41</v>
      </c>
    </row>
    <row r="63" spans="1:66" ht="15">
      <c r="A63" s="65" t="s">
        <v>288</v>
      </c>
      <c r="B63" s="65" t="s">
        <v>302</v>
      </c>
      <c r="C63" s="66"/>
      <c r="D63" s="67"/>
      <c r="E63" s="66"/>
      <c r="F63" s="69"/>
      <c r="G63" s="66"/>
      <c r="H63" s="70"/>
      <c r="I63" s="71"/>
      <c r="J63" s="71"/>
      <c r="K63" s="34" t="s">
        <v>65</v>
      </c>
      <c r="L63" s="72">
        <v>109</v>
      </c>
      <c r="M63" s="72"/>
      <c r="N63" s="73"/>
      <c r="O63" s="87" t="s">
        <v>450</v>
      </c>
      <c r="P63" s="90">
        <v>43689.82377314815</v>
      </c>
      <c r="Q63" s="87" t="s">
        <v>480</v>
      </c>
      <c r="R63" s="87"/>
      <c r="S63" s="87"/>
      <c r="T63" s="87"/>
      <c r="U63" s="87"/>
      <c r="V63" s="92" t="s">
        <v>732</v>
      </c>
      <c r="W63" s="90">
        <v>43689.82377314815</v>
      </c>
      <c r="X63" s="96">
        <v>43689</v>
      </c>
      <c r="Y63" s="99" t="s">
        <v>855</v>
      </c>
      <c r="Z63" s="92" t="s">
        <v>1093</v>
      </c>
      <c r="AA63" s="87"/>
      <c r="AB63" s="87"/>
      <c r="AC63" s="99" t="s">
        <v>1339</v>
      </c>
      <c r="AD63" s="87"/>
      <c r="AE63" s="87" t="b">
        <v>0</v>
      </c>
      <c r="AF63" s="87">
        <v>0</v>
      </c>
      <c r="AG63" s="99" t="s">
        <v>1564</v>
      </c>
      <c r="AH63" s="87" t="b">
        <v>0</v>
      </c>
      <c r="AI63" s="87" t="s">
        <v>1598</v>
      </c>
      <c r="AJ63" s="87"/>
      <c r="AK63" s="99" t="s">
        <v>1564</v>
      </c>
      <c r="AL63" s="87" t="b">
        <v>0</v>
      </c>
      <c r="AM63" s="87">
        <v>14</v>
      </c>
      <c r="AN63" s="99" t="s">
        <v>1356</v>
      </c>
      <c r="AO63" s="87" t="s">
        <v>1608</v>
      </c>
      <c r="AP63" s="87" t="b">
        <v>0</v>
      </c>
      <c r="AQ63" s="99" t="s">
        <v>1356</v>
      </c>
      <c r="AR63" s="87" t="s">
        <v>197</v>
      </c>
      <c r="AS63" s="87">
        <v>0</v>
      </c>
      <c r="AT63" s="87">
        <v>0</v>
      </c>
      <c r="AU63" s="87"/>
      <c r="AV63" s="87"/>
      <c r="AW63" s="87"/>
      <c r="AX63" s="87"/>
      <c r="AY63" s="87"/>
      <c r="AZ63" s="87"/>
      <c r="BA63" s="87"/>
      <c r="BB63" s="87"/>
      <c r="BC63">
        <v>1</v>
      </c>
      <c r="BD63" s="86" t="str">
        <f>REPLACE(INDEX(GroupVertices[Group],MATCH(Edges25[[#This Row],[Vertex 1]],GroupVertices[Vertex],0)),1,1,"")</f>
        <v>6</v>
      </c>
      <c r="BE63" s="86" t="str">
        <f>REPLACE(INDEX(GroupVertices[Group],MATCH(Edges25[[#This Row],[Vertex 2]],GroupVertices[Vertex],0)),1,1,"")</f>
        <v>6</v>
      </c>
      <c r="BF63" s="48">
        <v>0</v>
      </c>
      <c r="BG63" s="49">
        <v>0</v>
      </c>
      <c r="BH63" s="48">
        <v>0</v>
      </c>
      <c r="BI63" s="49">
        <v>0</v>
      </c>
      <c r="BJ63" s="48">
        <v>0</v>
      </c>
      <c r="BK63" s="49">
        <v>0</v>
      </c>
      <c r="BL63" s="48">
        <v>41</v>
      </c>
      <c r="BM63" s="49">
        <v>100</v>
      </c>
      <c r="BN63" s="48">
        <v>41</v>
      </c>
    </row>
    <row r="64" spans="1:66" ht="15">
      <c r="A64" s="65" t="s">
        <v>289</v>
      </c>
      <c r="B64" s="65" t="s">
        <v>289</v>
      </c>
      <c r="C64" s="66"/>
      <c r="D64" s="67"/>
      <c r="E64" s="66"/>
      <c r="F64" s="69"/>
      <c r="G64" s="66"/>
      <c r="H64" s="70"/>
      <c r="I64" s="71"/>
      <c r="J64" s="71"/>
      <c r="K64" s="34" t="s">
        <v>65</v>
      </c>
      <c r="L64" s="72">
        <v>110</v>
      </c>
      <c r="M64" s="72"/>
      <c r="N64" s="73"/>
      <c r="O64" s="87" t="s">
        <v>197</v>
      </c>
      <c r="P64" s="90">
        <v>43689.88891203704</v>
      </c>
      <c r="Q64" s="87" t="s">
        <v>481</v>
      </c>
      <c r="R64" s="87"/>
      <c r="S64" s="87"/>
      <c r="T64" s="87"/>
      <c r="U64" s="87"/>
      <c r="V64" s="92" t="s">
        <v>733</v>
      </c>
      <c r="W64" s="90">
        <v>43689.88891203704</v>
      </c>
      <c r="X64" s="96">
        <v>43689</v>
      </c>
      <c r="Y64" s="99" t="s">
        <v>856</v>
      </c>
      <c r="Z64" s="92" t="s">
        <v>1094</v>
      </c>
      <c r="AA64" s="87"/>
      <c r="AB64" s="87"/>
      <c r="AC64" s="99" t="s">
        <v>1340</v>
      </c>
      <c r="AD64" s="87"/>
      <c r="AE64" s="87" t="b">
        <v>0</v>
      </c>
      <c r="AF64" s="87">
        <v>0</v>
      </c>
      <c r="AG64" s="99" t="s">
        <v>1564</v>
      </c>
      <c r="AH64" s="87" t="b">
        <v>0</v>
      </c>
      <c r="AI64" s="87" t="s">
        <v>1597</v>
      </c>
      <c r="AJ64" s="87"/>
      <c r="AK64" s="99" t="s">
        <v>1564</v>
      </c>
      <c r="AL64" s="87" t="b">
        <v>0</v>
      </c>
      <c r="AM64" s="87">
        <v>0</v>
      </c>
      <c r="AN64" s="99" t="s">
        <v>1564</v>
      </c>
      <c r="AO64" s="87" t="s">
        <v>1611</v>
      </c>
      <c r="AP64" s="87" t="b">
        <v>0</v>
      </c>
      <c r="AQ64" s="99" t="s">
        <v>1340</v>
      </c>
      <c r="AR64" s="87" t="s">
        <v>197</v>
      </c>
      <c r="AS64" s="87">
        <v>0</v>
      </c>
      <c r="AT64" s="87">
        <v>0</v>
      </c>
      <c r="AU64" s="87"/>
      <c r="AV64" s="87"/>
      <c r="AW64" s="87"/>
      <c r="AX64" s="87"/>
      <c r="AY64" s="87"/>
      <c r="AZ64" s="87"/>
      <c r="BA64" s="87"/>
      <c r="BB64" s="87"/>
      <c r="BC64">
        <v>1</v>
      </c>
      <c r="BD64" s="86" t="str">
        <f>REPLACE(INDEX(GroupVertices[Group],MATCH(Edges25[[#This Row],[Vertex 1]],GroupVertices[Vertex],0)),1,1,"")</f>
        <v>3</v>
      </c>
      <c r="BE64" s="86" t="str">
        <f>REPLACE(INDEX(GroupVertices[Group],MATCH(Edges25[[#This Row],[Vertex 2]],GroupVertices[Vertex],0)),1,1,"")</f>
        <v>3</v>
      </c>
      <c r="BF64" s="48">
        <v>0</v>
      </c>
      <c r="BG64" s="49">
        <v>0</v>
      </c>
      <c r="BH64" s="48">
        <v>0</v>
      </c>
      <c r="BI64" s="49">
        <v>0</v>
      </c>
      <c r="BJ64" s="48">
        <v>0</v>
      </c>
      <c r="BK64" s="49">
        <v>0</v>
      </c>
      <c r="BL64" s="48">
        <v>19</v>
      </c>
      <c r="BM64" s="49">
        <v>100</v>
      </c>
      <c r="BN64" s="48">
        <v>19</v>
      </c>
    </row>
    <row r="65" spans="1:66" ht="15">
      <c r="A65" s="65" t="s">
        <v>290</v>
      </c>
      <c r="B65" s="65" t="s">
        <v>302</v>
      </c>
      <c r="C65" s="66"/>
      <c r="D65" s="67"/>
      <c r="E65" s="66"/>
      <c r="F65" s="69"/>
      <c r="G65" s="66"/>
      <c r="H65" s="70"/>
      <c r="I65" s="71"/>
      <c r="J65" s="71"/>
      <c r="K65" s="34" t="s">
        <v>65</v>
      </c>
      <c r="L65" s="72">
        <v>111</v>
      </c>
      <c r="M65" s="72"/>
      <c r="N65" s="73"/>
      <c r="O65" s="87" t="s">
        <v>450</v>
      </c>
      <c r="P65" s="90">
        <v>43689.910092592596</v>
      </c>
      <c r="Q65" s="87" t="s">
        <v>480</v>
      </c>
      <c r="R65" s="87"/>
      <c r="S65" s="87"/>
      <c r="T65" s="87"/>
      <c r="U65" s="87"/>
      <c r="V65" s="92" t="s">
        <v>734</v>
      </c>
      <c r="W65" s="90">
        <v>43689.910092592596</v>
      </c>
      <c r="X65" s="96">
        <v>43689</v>
      </c>
      <c r="Y65" s="99" t="s">
        <v>857</v>
      </c>
      <c r="Z65" s="92" t="s">
        <v>1095</v>
      </c>
      <c r="AA65" s="87"/>
      <c r="AB65" s="87"/>
      <c r="AC65" s="99" t="s">
        <v>1341</v>
      </c>
      <c r="AD65" s="87"/>
      <c r="AE65" s="87" t="b">
        <v>0</v>
      </c>
      <c r="AF65" s="87">
        <v>0</v>
      </c>
      <c r="AG65" s="99" t="s">
        <v>1564</v>
      </c>
      <c r="AH65" s="87" t="b">
        <v>0</v>
      </c>
      <c r="AI65" s="87" t="s">
        <v>1598</v>
      </c>
      <c r="AJ65" s="87"/>
      <c r="AK65" s="99" t="s">
        <v>1564</v>
      </c>
      <c r="AL65" s="87" t="b">
        <v>0</v>
      </c>
      <c r="AM65" s="87">
        <v>14</v>
      </c>
      <c r="AN65" s="99" t="s">
        <v>1356</v>
      </c>
      <c r="AO65" s="87" t="s">
        <v>1608</v>
      </c>
      <c r="AP65" s="87" t="b">
        <v>0</v>
      </c>
      <c r="AQ65" s="99" t="s">
        <v>1356</v>
      </c>
      <c r="AR65" s="87" t="s">
        <v>197</v>
      </c>
      <c r="AS65" s="87">
        <v>0</v>
      </c>
      <c r="AT65" s="87">
        <v>0</v>
      </c>
      <c r="AU65" s="87"/>
      <c r="AV65" s="87"/>
      <c r="AW65" s="87"/>
      <c r="AX65" s="87"/>
      <c r="AY65" s="87"/>
      <c r="AZ65" s="87"/>
      <c r="BA65" s="87"/>
      <c r="BB65" s="87"/>
      <c r="BC65">
        <v>1</v>
      </c>
      <c r="BD65" s="86" t="str">
        <f>REPLACE(INDEX(GroupVertices[Group],MATCH(Edges25[[#This Row],[Vertex 1]],GroupVertices[Vertex],0)),1,1,"")</f>
        <v>6</v>
      </c>
      <c r="BE65" s="86" t="str">
        <f>REPLACE(INDEX(GroupVertices[Group],MATCH(Edges25[[#This Row],[Vertex 2]],GroupVertices[Vertex],0)),1,1,"")</f>
        <v>6</v>
      </c>
      <c r="BF65" s="48">
        <v>0</v>
      </c>
      <c r="BG65" s="49">
        <v>0</v>
      </c>
      <c r="BH65" s="48">
        <v>0</v>
      </c>
      <c r="BI65" s="49">
        <v>0</v>
      </c>
      <c r="BJ65" s="48">
        <v>0</v>
      </c>
      <c r="BK65" s="49">
        <v>0</v>
      </c>
      <c r="BL65" s="48">
        <v>41</v>
      </c>
      <c r="BM65" s="49">
        <v>100</v>
      </c>
      <c r="BN65" s="48">
        <v>41</v>
      </c>
    </row>
    <row r="66" spans="1:66" ht="15">
      <c r="A66" s="65" t="s">
        <v>291</v>
      </c>
      <c r="B66" s="65" t="s">
        <v>302</v>
      </c>
      <c r="C66" s="66"/>
      <c r="D66" s="67"/>
      <c r="E66" s="66"/>
      <c r="F66" s="69"/>
      <c r="G66" s="66"/>
      <c r="H66" s="70"/>
      <c r="I66" s="71"/>
      <c r="J66" s="71"/>
      <c r="K66" s="34" t="s">
        <v>65</v>
      </c>
      <c r="L66" s="72">
        <v>112</v>
      </c>
      <c r="M66" s="72"/>
      <c r="N66" s="73"/>
      <c r="O66" s="87" t="s">
        <v>450</v>
      </c>
      <c r="P66" s="90">
        <v>43689.920115740744</v>
      </c>
      <c r="Q66" s="87" t="s">
        <v>480</v>
      </c>
      <c r="R66" s="87"/>
      <c r="S66" s="87"/>
      <c r="T66" s="87"/>
      <c r="U66" s="87"/>
      <c r="V66" s="92" t="s">
        <v>735</v>
      </c>
      <c r="W66" s="90">
        <v>43689.920115740744</v>
      </c>
      <c r="X66" s="96">
        <v>43689</v>
      </c>
      <c r="Y66" s="99" t="s">
        <v>858</v>
      </c>
      <c r="Z66" s="92" t="s">
        <v>1096</v>
      </c>
      <c r="AA66" s="87"/>
      <c r="AB66" s="87"/>
      <c r="AC66" s="99" t="s">
        <v>1342</v>
      </c>
      <c r="AD66" s="87"/>
      <c r="AE66" s="87" t="b">
        <v>0</v>
      </c>
      <c r="AF66" s="87">
        <v>0</v>
      </c>
      <c r="AG66" s="99" t="s">
        <v>1564</v>
      </c>
      <c r="AH66" s="87" t="b">
        <v>0</v>
      </c>
      <c r="AI66" s="87" t="s">
        <v>1598</v>
      </c>
      <c r="AJ66" s="87"/>
      <c r="AK66" s="99" t="s">
        <v>1564</v>
      </c>
      <c r="AL66" s="87" t="b">
        <v>0</v>
      </c>
      <c r="AM66" s="87">
        <v>14</v>
      </c>
      <c r="AN66" s="99" t="s">
        <v>1356</v>
      </c>
      <c r="AO66" s="87" t="s">
        <v>1604</v>
      </c>
      <c r="AP66" s="87" t="b">
        <v>0</v>
      </c>
      <c r="AQ66" s="99" t="s">
        <v>1356</v>
      </c>
      <c r="AR66" s="87" t="s">
        <v>197</v>
      </c>
      <c r="AS66" s="87">
        <v>0</v>
      </c>
      <c r="AT66" s="87">
        <v>0</v>
      </c>
      <c r="AU66" s="87"/>
      <c r="AV66" s="87"/>
      <c r="AW66" s="87"/>
      <c r="AX66" s="87"/>
      <c r="AY66" s="87"/>
      <c r="AZ66" s="87"/>
      <c r="BA66" s="87"/>
      <c r="BB66" s="87"/>
      <c r="BC66">
        <v>1</v>
      </c>
      <c r="BD66" s="86" t="str">
        <f>REPLACE(INDEX(GroupVertices[Group],MATCH(Edges25[[#This Row],[Vertex 1]],GroupVertices[Vertex],0)),1,1,"")</f>
        <v>6</v>
      </c>
      <c r="BE66" s="86" t="str">
        <f>REPLACE(INDEX(GroupVertices[Group],MATCH(Edges25[[#This Row],[Vertex 2]],GroupVertices[Vertex],0)),1,1,"")</f>
        <v>6</v>
      </c>
      <c r="BF66" s="48">
        <v>0</v>
      </c>
      <c r="BG66" s="49">
        <v>0</v>
      </c>
      <c r="BH66" s="48">
        <v>0</v>
      </c>
      <c r="BI66" s="49">
        <v>0</v>
      </c>
      <c r="BJ66" s="48">
        <v>0</v>
      </c>
      <c r="BK66" s="49">
        <v>0</v>
      </c>
      <c r="BL66" s="48">
        <v>41</v>
      </c>
      <c r="BM66" s="49">
        <v>100</v>
      </c>
      <c r="BN66" s="48">
        <v>41</v>
      </c>
    </row>
    <row r="67" spans="1:66" ht="15">
      <c r="A67" s="65" t="s">
        <v>292</v>
      </c>
      <c r="B67" s="65" t="s">
        <v>302</v>
      </c>
      <c r="C67" s="66"/>
      <c r="D67" s="67"/>
      <c r="E67" s="66"/>
      <c r="F67" s="69"/>
      <c r="G67" s="66"/>
      <c r="H67" s="70"/>
      <c r="I67" s="71"/>
      <c r="J67" s="71"/>
      <c r="K67" s="34" t="s">
        <v>65</v>
      </c>
      <c r="L67" s="72">
        <v>113</v>
      </c>
      <c r="M67" s="72"/>
      <c r="N67" s="73"/>
      <c r="O67" s="87" t="s">
        <v>450</v>
      </c>
      <c r="P67" s="90">
        <v>43690.11405092593</v>
      </c>
      <c r="Q67" s="87" t="s">
        <v>480</v>
      </c>
      <c r="R67" s="87"/>
      <c r="S67" s="87"/>
      <c r="T67" s="87"/>
      <c r="U67" s="87"/>
      <c r="V67" s="92" t="s">
        <v>736</v>
      </c>
      <c r="W67" s="90">
        <v>43690.11405092593</v>
      </c>
      <c r="X67" s="96">
        <v>43690</v>
      </c>
      <c r="Y67" s="99" t="s">
        <v>859</v>
      </c>
      <c r="Z67" s="92" t="s">
        <v>1097</v>
      </c>
      <c r="AA67" s="87"/>
      <c r="AB67" s="87"/>
      <c r="AC67" s="99" t="s">
        <v>1343</v>
      </c>
      <c r="AD67" s="87"/>
      <c r="AE67" s="87" t="b">
        <v>0</v>
      </c>
      <c r="AF67" s="87">
        <v>0</v>
      </c>
      <c r="AG67" s="99" t="s">
        <v>1564</v>
      </c>
      <c r="AH67" s="87" t="b">
        <v>0</v>
      </c>
      <c r="AI67" s="87" t="s">
        <v>1598</v>
      </c>
      <c r="AJ67" s="87"/>
      <c r="AK67" s="99" t="s">
        <v>1564</v>
      </c>
      <c r="AL67" s="87" t="b">
        <v>0</v>
      </c>
      <c r="AM67" s="87">
        <v>14</v>
      </c>
      <c r="AN67" s="99" t="s">
        <v>1356</v>
      </c>
      <c r="AO67" s="87" t="s">
        <v>1604</v>
      </c>
      <c r="AP67" s="87" t="b">
        <v>0</v>
      </c>
      <c r="AQ67" s="99" t="s">
        <v>1356</v>
      </c>
      <c r="AR67" s="87" t="s">
        <v>197</v>
      </c>
      <c r="AS67" s="87">
        <v>0</v>
      </c>
      <c r="AT67" s="87">
        <v>0</v>
      </c>
      <c r="AU67" s="87"/>
      <c r="AV67" s="87"/>
      <c r="AW67" s="87"/>
      <c r="AX67" s="87"/>
      <c r="AY67" s="87"/>
      <c r="AZ67" s="87"/>
      <c r="BA67" s="87"/>
      <c r="BB67" s="87"/>
      <c r="BC67">
        <v>1</v>
      </c>
      <c r="BD67" s="86" t="str">
        <f>REPLACE(INDEX(GroupVertices[Group],MATCH(Edges25[[#This Row],[Vertex 1]],GroupVertices[Vertex],0)),1,1,"")</f>
        <v>6</v>
      </c>
      <c r="BE67" s="86" t="str">
        <f>REPLACE(INDEX(GroupVertices[Group],MATCH(Edges25[[#This Row],[Vertex 2]],GroupVertices[Vertex],0)),1,1,"")</f>
        <v>6</v>
      </c>
      <c r="BF67" s="48">
        <v>0</v>
      </c>
      <c r="BG67" s="49">
        <v>0</v>
      </c>
      <c r="BH67" s="48">
        <v>0</v>
      </c>
      <c r="BI67" s="49">
        <v>0</v>
      </c>
      <c r="BJ67" s="48">
        <v>0</v>
      </c>
      <c r="BK67" s="49">
        <v>0</v>
      </c>
      <c r="BL67" s="48">
        <v>41</v>
      </c>
      <c r="BM67" s="49">
        <v>100</v>
      </c>
      <c r="BN67" s="48">
        <v>41</v>
      </c>
    </row>
    <row r="68" spans="1:66" ht="15">
      <c r="A68" s="65" t="s">
        <v>293</v>
      </c>
      <c r="B68" s="65" t="s">
        <v>293</v>
      </c>
      <c r="C68" s="66"/>
      <c r="D68" s="67"/>
      <c r="E68" s="66"/>
      <c r="F68" s="69"/>
      <c r="G68" s="66"/>
      <c r="H68" s="70"/>
      <c r="I68" s="71"/>
      <c r="J68" s="71"/>
      <c r="K68" s="34" t="s">
        <v>65</v>
      </c>
      <c r="L68" s="72">
        <v>114</v>
      </c>
      <c r="M68" s="72"/>
      <c r="N68" s="73"/>
      <c r="O68" s="87" t="s">
        <v>197</v>
      </c>
      <c r="P68" s="90">
        <v>43690.25667824074</v>
      </c>
      <c r="Q68" s="87" t="s">
        <v>482</v>
      </c>
      <c r="R68" s="92" t="s">
        <v>603</v>
      </c>
      <c r="S68" s="87" t="s">
        <v>651</v>
      </c>
      <c r="T68" s="87" t="s">
        <v>660</v>
      </c>
      <c r="U68" s="87"/>
      <c r="V68" s="92" t="s">
        <v>737</v>
      </c>
      <c r="W68" s="90">
        <v>43690.25667824074</v>
      </c>
      <c r="X68" s="96">
        <v>43690</v>
      </c>
      <c r="Y68" s="99" t="s">
        <v>860</v>
      </c>
      <c r="Z68" s="92" t="s">
        <v>1098</v>
      </c>
      <c r="AA68" s="87"/>
      <c r="AB68" s="87"/>
      <c r="AC68" s="99" t="s">
        <v>1344</v>
      </c>
      <c r="AD68" s="87"/>
      <c r="AE68" s="87" t="b">
        <v>0</v>
      </c>
      <c r="AF68" s="87">
        <v>2</v>
      </c>
      <c r="AG68" s="99" t="s">
        <v>1564</v>
      </c>
      <c r="AH68" s="87" t="b">
        <v>0</v>
      </c>
      <c r="AI68" s="87" t="s">
        <v>1596</v>
      </c>
      <c r="AJ68" s="87"/>
      <c r="AK68" s="99" t="s">
        <v>1564</v>
      </c>
      <c r="AL68" s="87" t="b">
        <v>0</v>
      </c>
      <c r="AM68" s="87">
        <v>0</v>
      </c>
      <c r="AN68" s="99" t="s">
        <v>1564</v>
      </c>
      <c r="AO68" s="87" t="s">
        <v>1605</v>
      </c>
      <c r="AP68" s="87" t="b">
        <v>0</v>
      </c>
      <c r="AQ68" s="99" t="s">
        <v>1344</v>
      </c>
      <c r="AR68" s="87" t="s">
        <v>197</v>
      </c>
      <c r="AS68" s="87">
        <v>0</v>
      </c>
      <c r="AT68" s="87">
        <v>0</v>
      </c>
      <c r="AU68" s="87"/>
      <c r="AV68" s="87"/>
      <c r="AW68" s="87"/>
      <c r="AX68" s="87"/>
      <c r="AY68" s="87"/>
      <c r="AZ68" s="87"/>
      <c r="BA68" s="87"/>
      <c r="BB68" s="87"/>
      <c r="BC68">
        <v>1</v>
      </c>
      <c r="BD68" s="86" t="str">
        <f>REPLACE(INDEX(GroupVertices[Group],MATCH(Edges25[[#This Row],[Vertex 1]],GroupVertices[Vertex],0)),1,1,"")</f>
        <v>3</v>
      </c>
      <c r="BE68" s="86" t="str">
        <f>REPLACE(INDEX(GroupVertices[Group],MATCH(Edges25[[#This Row],[Vertex 2]],GroupVertices[Vertex],0)),1,1,"")</f>
        <v>3</v>
      </c>
      <c r="BF68" s="48">
        <v>0</v>
      </c>
      <c r="BG68" s="49">
        <v>0</v>
      </c>
      <c r="BH68" s="48">
        <v>0</v>
      </c>
      <c r="BI68" s="49">
        <v>0</v>
      </c>
      <c r="BJ68" s="48">
        <v>0</v>
      </c>
      <c r="BK68" s="49">
        <v>0</v>
      </c>
      <c r="BL68" s="48">
        <v>35</v>
      </c>
      <c r="BM68" s="49">
        <v>100</v>
      </c>
      <c r="BN68" s="48">
        <v>35</v>
      </c>
    </row>
    <row r="69" spans="1:66" ht="15">
      <c r="A69" s="65" t="s">
        <v>294</v>
      </c>
      <c r="B69" s="65" t="s">
        <v>302</v>
      </c>
      <c r="C69" s="66"/>
      <c r="D69" s="67"/>
      <c r="E69" s="66"/>
      <c r="F69" s="69"/>
      <c r="G69" s="66"/>
      <c r="H69" s="70"/>
      <c r="I69" s="71"/>
      <c r="J69" s="71"/>
      <c r="K69" s="34" t="s">
        <v>65</v>
      </c>
      <c r="L69" s="72">
        <v>115</v>
      </c>
      <c r="M69" s="72"/>
      <c r="N69" s="73"/>
      <c r="O69" s="87" t="s">
        <v>450</v>
      </c>
      <c r="P69" s="90">
        <v>43690.334872685184</v>
      </c>
      <c r="Q69" s="87" t="s">
        <v>480</v>
      </c>
      <c r="R69" s="87"/>
      <c r="S69" s="87"/>
      <c r="T69" s="87"/>
      <c r="U69" s="87"/>
      <c r="V69" s="92" t="s">
        <v>738</v>
      </c>
      <c r="W69" s="90">
        <v>43690.334872685184</v>
      </c>
      <c r="X69" s="96">
        <v>43690</v>
      </c>
      <c r="Y69" s="99" t="s">
        <v>861</v>
      </c>
      <c r="Z69" s="92" t="s">
        <v>1099</v>
      </c>
      <c r="AA69" s="87"/>
      <c r="AB69" s="87"/>
      <c r="AC69" s="99" t="s">
        <v>1345</v>
      </c>
      <c r="AD69" s="87"/>
      <c r="AE69" s="87" t="b">
        <v>0</v>
      </c>
      <c r="AF69" s="87">
        <v>0</v>
      </c>
      <c r="AG69" s="99" t="s">
        <v>1564</v>
      </c>
      <c r="AH69" s="87" t="b">
        <v>0</v>
      </c>
      <c r="AI69" s="87" t="s">
        <v>1598</v>
      </c>
      <c r="AJ69" s="87"/>
      <c r="AK69" s="99" t="s">
        <v>1564</v>
      </c>
      <c r="AL69" s="87" t="b">
        <v>0</v>
      </c>
      <c r="AM69" s="87">
        <v>14</v>
      </c>
      <c r="AN69" s="99" t="s">
        <v>1356</v>
      </c>
      <c r="AO69" s="87" t="s">
        <v>1604</v>
      </c>
      <c r="AP69" s="87" t="b">
        <v>0</v>
      </c>
      <c r="AQ69" s="99" t="s">
        <v>1356</v>
      </c>
      <c r="AR69" s="87" t="s">
        <v>197</v>
      </c>
      <c r="AS69" s="87">
        <v>0</v>
      </c>
      <c r="AT69" s="87">
        <v>0</v>
      </c>
      <c r="AU69" s="87"/>
      <c r="AV69" s="87"/>
      <c r="AW69" s="87"/>
      <c r="AX69" s="87"/>
      <c r="AY69" s="87"/>
      <c r="AZ69" s="87"/>
      <c r="BA69" s="87"/>
      <c r="BB69" s="87"/>
      <c r="BC69">
        <v>1</v>
      </c>
      <c r="BD69" s="86" t="str">
        <f>REPLACE(INDEX(GroupVertices[Group],MATCH(Edges25[[#This Row],[Vertex 1]],GroupVertices[Vertex],0)),1,1,"")</f>
        <v>6</v>
      </c>
      <c r="BE69" s="86" t="str">
        <f>REPLACE(INDEX(GroupVertices[Group],MATCH(Edges25[[#This Row],[Vertex 2]],GroupVertices[Vertex],0)),1,1,"")</f>
        <v>6</v>
      </c>
      <c r="BF69" s="48">
        <v>0</v>
      </c>
      <c r="BG69" s="49">
        <v>0</v>
      </c>
      <c r="BH69" s="48">
        <v>0</v>
      </c>
      <c r="BI69" s="49">
        <v>0</v>
      </c>
      <c r="BJ69" s="48">
        <v>0</v>
      </c>
      <c r="BK69" s="49">
        <v>0</v>
      </c>
      <c r="BL69" s="48">
        <v>41</v>
      </c>
      <c r="BM69" s="49">
        <v>100</v>
      </c>
      <c r="BN69" s="48">
        <v>41</v>
      </c>
    </row>
    <row r="70" spans="1:66" ht="15">
      <c r="A70" s="65" t="s">
        <v>295</v>
      </c>
      <c r="B70" s="65" t="s">
        <v>302</v>
      </c>
      <c r="C70" s="66"/>
      <c r="D70" s="67"/>
      <c r="E70" s="66"/>
      <c r="F70" s="69"/>
      <c r="G70" s="66"/>
      <c r="H70" s="70"/>
      <c r="I70" s="71"/>
      <c r="J70" s="71"/>
      <c r="K70" s="34" t="s">
        <v>65</v>
      </c>
      <c r="L70" s="72">
        <v>116</v>
      </c>
      <c r="M70" s="72"/>
      <c r="N70" s="73"/>
      <c r="O70" s="87" t="s">
        <v>450</v>
      </c>
      <c r="P70" s="90">
        <v>43690.33866898148</v>
      </c>
      <c r="Q70" s="87" t="s">
        <v>480</v>
      </c>
      <c r="R70" s="87"/>
      <c r="S70" s="87"/>
      <c r="T70" s="87"/>
      <c r="U70" s="87"/>
      <c r="V70" s="92" t="s">
        <v>739</v>
      </c>
      <c r="W70" s="90">
        <v>43690.33866898148</v>
      </c>
      <c r="X70" s="96">
        <v>43690</v>
      </c>
      <c r="Y70" s="99" t="s">
        <v>862</v>
      </c>
      <c r="Z70" s="92" t="s">
        <v>1100</v>
      </c>
      <c r="AA70" s="87"/>
      <c r="AB70" s="87"/>
      <c r="AC70" s="99" t="s">
        <v>1346</v>
      </c>
      <c r="AD70" s="87"/>
      <c r="AE70" s="87" t="b">
        <v>0</v>
      </c>
      <c r="AF70" s="87">
        <v>0</v>
      </c>
      <c r="AG70" s="99" t="s">
        <v>1564</v>
      </c>
      <c r="AH70" s="87" t="b">
        <v>0</v>
      </c>
      <c r="AI70" s="87" t="s">
        <v>1598</v>
      </c>
      <c r="AJ70" s="87"/>
      <c r="AK70" s="99" t="s">
        <v>1564</v>
      </c>
      <c r="AL70" s="87" t="b">
        <v>0</v>
      </c>
      <c r="AM70" s="87">
        <v>14</v>
      </c>
      <c r="AN70" s="99" t="s">
        <v>1356</v>
      </c>
      <c r="AO70" s="87" t="s">
        <v>1612</v>
      </c>
      <c r="AP70" s="87" t="b">
        <v>0</v>
      </c>
      <c r="AQ70" s="99" t="s">
        <v>1356</v>
      </c>
      <c r="AR70" s="87" t="s">
        <v>197</v>
      </c>
      <c r="AS70" s="87">
        <v>0</v>
      </c>
      <c r="AT70" s="87">
        <v>0</v>
      </c>
      <c r="AU70" s="87"/>
      <c r="AV70" s="87"/>
      <c r="AW70" s="87"/>
      <c r="AX70" s="87"/>
      <c r="AY70" s="87"/>
      <c r="AZ70" s="87"/>
      <c r="BA70" s="87"/>
      <c r="BB70" s="87"/>
      <c r="BC70">
        <v>1</v>
      </c>
      <c r="BD70" s="86" t="str">
        <f>REPLACE(INDEX(GroupVertices[Group],MATCH(Edges25[[#This Row],[Vertex 1]],GroupVertices[Vertex],0)),1,1,"")</f>
        <v>6</v>
      </c>
      <c r="BE70" s="86" t="str">
        <f>REPLACE(INDEX(GroupVertices[Group],MATCH(Edges25[[#This Row],[Vertex 2]],GroupVertices[Vertex],0)),1,1,"")</f>
        <v>6</v>
      </c>
      <c r="BF70" s="48">
        <v>0</v>
      </c>
      <c r="BG70" s="49">
        <v>0</v>
      </c>
      <c r="BH70" s="48">
        <v>0</v>
      </c>
      <c r="BI70" s="49">
        <v>0</v>
      </c>
      <c r="BJ70" s="48">
        <v>0</v>
      </c>
      <c r="BK70" s="49">
        <v>0</v>
      </c>
      <c r="BL70" s="48">
        <v>41</v>
      </c>
      <c r="BM70" s="49">
        <v>100</v>
      </c>
      <c r="BN70" s="48">
        <v>41</v>
      </c>
    </row>
    <row r="71" spans="1:66" ht="15">
      <c r="A71" s="65" t="s">
        <v>296</v>
      </c>
      <c r="B71" s="65" t="s">
        <v>296</v>
      </c>
      <c r="C71" s="66"/>
      <c r="D71" s="67"/>
      <c r="E71" s="66"/>
      <c r="F71" s="69"/>
      <c r="G71" s="66"/>
      <c r="H71" s="70"/>
      <c r="I71" s="71"/>
      <c r="J71" s="71"/>
      <c r="K71" s="34" t="s">
        <v>65</v>
      </c>
      <c r="L71" s="72">
        <v>117</v>
      </c>
      <c r="M71" s="72"/>
      <c r="N71" s="73"/>
      <c r="O71" s="87" t="s">
        <v>197</v>
      </c>
      <c r="P71" s="90">
        <v>43688.802453703705</v>
      </c>
      <c r="Q71" s="87" t="s">
        <v>467</v>
      </c>
      <c r="R71" s="92" t="s">
        <v>604</v>
      </c>
      <c r="S71" s="87" t="s">
        <v>650</v>
      </c>
      <c r="T71" s="87"/>
      <c r="U71" s="87"/>
      <c r="V71" s="92" t="s">
        <v>740</v>
      </c>
      <c r="W71" s="90">
        <v>43688.802453703705</v>
      </c>
      <c r="X71" s="96">
        <v>43688</v>
      </c>
      <c r="Y71" s="99" t="s">
        <v>863</v>
      </c>
      <c r="Z71" s="92" t="s">
        <v>1101</v>
      </c>
      <c r="AA71" s="87"/>
      <c r="AB71" s="87"/>
      <c r="AC71" s="99" t="s">
        <v>1347</v>
      </c>
      <c r="AD71" s="87"/>
      <c r="AE71" s="87" t="b">
        <v>0</v>
      </c>
      <c r="AF71" s="87">
        <v>124</v>
      </c>
      <c r="AG71" s="99" t="s">
        <v>1564</v>
      </c>
      <c r="AH71" s="87" t="b">
        <v>0</v>
      </c>
      <c r="AI71" s="87" t="s">
        <v>1598</v>
      </c>
      <c r="AJ71" s="87"/>
      <c r="AK71" s="99" t="s">
        <v>1564</v>
      </c>
      <c r="AL71" s="87" t="b">
        <v>0</v>
      </c>
      <c r="AM71" s="87">
        <v>24</v>
      </c>
      <c r="AN71" s="99" t="s">
        <v>1564</v>
      </c>
      <c r="AO71" s="87" t="s">
        <v>1604</v>
      </c>
      <c r="AP71" s="87" t="b">
        <v>0</v>
      </c>
      <c r="AQ71" s="99" t="s">
        <v>1347</v>
      </c>
      <c r="AR71" s="87" t="s">
        <v>197</v>
      </c>
      <c r="AS71" s="87">
        <v>0</v>
      </c>
      <c r="AT71" s="87">
        <v>0</v>
      </c>
      <c r="AU71" s="87"/>
      <c r="AV71" s="87"/>
      <c r="AW71" s="87"/>
      <c r="AX71" s="87"/>
      <c r="AY71" s="87"/>
      <c r="AZ71" s="87"/>
      <c r="BA71" s="87"/>
      <c r="BB71" s="87"/>
      <c r="BC71">
        <v>1</v>
      </c>
      <c r="BD71" s="86" t="str">
        <f>REPLACE(INDEX(GroupVertices[Group],MATCH(Edges25[[#This Row],[Vertex 1]],GroupVertices[Vertex],0)),1,1,"")</f>
        <v>1</v>
      </c>
      <c r="BE71" s="86" t="str">
        <f>REPLACE(INDEX(GroupVertices[Group],MATCH(Edges25[[#This Row],[Vertex 2]],GroupVertices[Vertex],0)),1,1,"")</f>
        <v>1</v>
      </c>
      <c r="BF71" s="48">
        <v>0</v>
      </c>
      <c r="BG71" s="49">
        <v>0</v>
      </c>
      <c r="BH71" s="48">
        <v>0</v>
      </c>
      <c r="BI71" s="49">
        <v>0</v>
      </c>
      <c r="BJ71" s="48">
        <v>0</v>
      </c>
      <c r="BK71" s="49">
        <v>0</v>
      </c>
      <c r="BL71" s="48">
        <v>39</v>
      </c>
      <c r="BM71" s="49">
        <v>100</v>
      </c>
      <c r="BN71" s="48">
        <v>39</v>
      </c>
    </row>
    <row r="72" spans="1:66" ht="15">
      <c r="A72" s="65" t="s">
        <v>297</v>
      </c>
      <c r="B72" s="65" t="s">
        <v>296</v>
      </c>
      <c r="C72" s="66"/>
      <c r="D72" s="67"/>
      <c r="E72" s="66"/>
      <c r="F72" s="69"/>
      <c r="G72" s="66"/>
      <c r="H72" s="70"/>
      <c r="I72" s="71"/>
      <c r="J72" s="71"/>
      <c r="K72" s="34" t="s">
        <v>65</v>
      </c>
      <c r="L72" s="72">
        <v>118</v>
      </c>
      <c r="M72" s="72"/>
      <c r="N72" s="73"/>
      <c r="O72" s="87" t="s">
        <v>450</v>
      </c>
      <c r="P72" s="90">
        <v>43688.88327546296</v>
      </c>
      <c r="Q72" s="87" t="s">
        <v>467</v>
      </c>
      <c r="R72" s="87"/>
      <c r="S72" s="87"/>
      <c r="T72" s="87"/>
      <c r="U72" s="87"/>
      <c r="V72" s="92" t="s">
        <v>741</v>
      </c>
      <c r="W72" s="90">
        <v>43688.88327546296</v>
      </c>
      <c r="X72" s="96">
        <v>43688</v>
      </c>
      <c r="Y72" s="99" t="s">
        <v>864</v>
      </c>
      <c r="Z72" s="92" t="s">
        <v>1102</v>
      </c>
      <c r="AA72" s="87"/>
      <c r="AB72" s="87"/>
      <c r="AC72" s="99" t="s">
        <v>1348</v>
      </c>
      <c r="AD72" s="87"/>
      <c r="AE72" s="87" t="b">
        <v>0</v>
      </c>
      <c r="AF72" s="87">
        <v>0</v>
      </c>
      <c r="AG72" s="99" t="s">
        <v>1564</v>
      </c>
      <c r="AH72" s="87" t="b">
        <v>0</v>
      </c>
      <c r="AI72" s="87" t="s">
        <v>1598</v>
      </c>
      <c r="AJ72" s="87"/>
      <c r="AK72" s="99" t="s">
        <v>1564</v>
      </c>
      <c r="AL72" s="87" t="b">
        <v>0</v>
      </c>
      <c r="AM72" s="87">
        <v>24</v>
      </c>
      <c r="AN72" s="99" t="s">
        <v>1347</v>
      </c>
      <c r="AO72" s="87" t="s">
        <v>1604</v>
      </c>
      <c r="AP72" s="87" t="b">
        <v>0</v>
      </c>
      <c r="AQ72" s="99" t="s">
        <v>1347</v>
      </c>
      <c r="AR72" s="87" t="s">
        <v>197</v>
      </c>
      <c r="AS72" s="87">
        <v>0</v>
      </c>
      <c r="AT72" s="87">
        <v>0</v>
      </c>
      <c r="AU72" s="87"/>
      <c r="AV72" s="87"/>
      <c r="AW72" s="87"/>
      <c r="AX72" s="87"/>
      <c r="AY72" s="87"/>
      <c r="AZ72" s="87"/>
      <c r="BA72" s="87"/>
      <c r="BB72" s="87"/>
      <c r="BC72">
        <v>1</v>
      </c>
      <c r="BD72" s="86" t="str">
        <f>REPLACE(INDEX(GroupVertices[Group],MATCH(Edges25[[#This Row],[Vertex 1]],GroupVertices[Vertex],0)),1,1,"")</f>
        <v>6</v>
      </c>
      <c r="BE72" s="86" t="str">
        <f>REPLACE(INDEX(GroupVertices[Group],MATCH(Edges25[[#This Row],[Vertex 2]],GroupVertices[Vertex],0)),1,1,"")</f>
        <v>1</v>
      </c>
      <c r="BF72" s="48">
        <v>0</v>
      </c>
      <c r="BG72" s="49">
        <v>0</v>
      </c>
      <c r="BH72" s="48">
        <v>0</v>
      </c>
      <c r="BI72" s="49">
        <v>0</v>
      </c>
      <c r="BJ72" s="48">
        <v>0</v>
      </c>
      <c r="BK72" s="49">
        <v>0</v>
      </c>
      <c r="BL72" s="48">
        <v>39</v>
      </c>
      <c r="BM72" s="49">
        <v>100</v>
      </c>
      <c r="BN72" s="48">
        <v>39</v>
      </c>
    </row>
    <row r="73" spans="1:66" ht="15">
      <c r="A73" s="65" t="s">
        <v>297</v>
      </c>
      <c r="B73" s="65" t="s">
        <v>302</v>
      </c>
      <c r="C73" s="66"/>
      <c r="D73" s="67"/>
      <c r="E73" s="66"/>
      <c r="F73" s="69"/>
      <c r="G73" s="66"/>
      <c r="H73" s="70"/>
      <c r="I73" s="71"/>
      <c r="J73" s="71"/>
      <c r="K73" s="34" t="s">
        <v>65</v>
      </c>
      <c r="L73" s="72">
        <v>119</v>
      </c>
      <c r="M73" s="72"/>
      <c r="N73" s="73"/>
      <c r="O73" s="87" t="s">
        <v>450</v>
      </c>
      <c r="P73" s="90">
        <v>43690.340046296296</v>
      </c>
      <c r="Q73" s="87" t="s">
        <v>480</v>
      </c>
      <c r="R73" s="87"/>
      <c r="S73" s="87"/>
      <c r="T73" s="87"/>
      <c r="U73" s="87"/>
      <c r="V73" s="92" t="s">
        <v>741</v>
      </c>
      <c r="W73" s="90">
        <v>43690.340046296296</v>
      </c>
      <c r="X73" s="96">
        <v>43690</v>
      </c>
      <c r="Y73" s="99" t="s">
        <v>865</v>
      </c>
      <c r="Z73" s="92" t="s">
        <v>1103</v>
      </c>
      <c r="AA73" s="87"/>
      <c r="AB73" s="87"/>
      <c r="AC73" s="99" t="s">
        <v>1349</v>
      </c>
      <c r="AD73" s="87"/>
      <c r="AE73" s="87" t="b">
        <v>0</v>
      </c>
      <c r="AF73" s="87">
        <v>0</v>
      </c>
      <c r="AG73" s="99" t="s">
        <v>1564</v>
      </c>
      <c r="AH73" s="87" t="b">
        <v>0</v>
      </c>
      <c r="AI73" s="87" t="s">
        <v>1598</v>
      </c>
      <c r="AJ73" s="87"/>
      <c r="AK73" s="99" t="s">
        <v>1564</v>
      </c>
      <c r="AL73" s="87" t="b">
        <v>0</v>
      </c>
      <c r="AM73" s="87">
        <v>14</v>
      </c>
      <c r="AN73" s="99" t="s">
        <v>1356</v>
      </c>
      <c r="AO73" s="87" t="s">
        <v>1604</v>
      </c>
      <c r="AP73" s="87" t="b">
        <v>0</v>
      </c>
      <c r="AQ73" s="99" t="s">
        <v>1356</v>
      </c>
      <c r="AR73" s="87" t="s">
        <v>197</v>
      </c>
      <c r="AS73" s="87">
        <v>0</v>
      </c>
      <c r="AT73" s="87">
        <v>0</v>
      </c>
      <c r="AU73" s="87"/>
      <c r="AV73" s="87"/>
      <c r="AW73" s="87"/>
      <c r="AX73" s="87"/>
      <c r="AY73" s="87"/>
      <c r="AZ73" s="87"/>
      <c r="BA73" s="87"/>
      <c r="BB73" s="87"/>
      <c r="BC73">
        <v>1</v>
      </c>
      <c r="BD73" s="86" t="str">
        <f>REPLACE(INDEX(GroupVertices[Group],MATCH(Edges25[[#This Row],[Vertex 1]],GroupVertices[Vertex],0)),1,1,"")</f>
        <v>6</v>
      </c>
      <c r="BE73" s="86" t="str">
        <f>REPLACE(INDEX(GroupVertices[Group],MATCH(Edges25[[#This Row],[Vertex 2]],GroupVertices[Vertex],0)),1,1,"")</f>
        <v>6</v>
      </c>
      <c r="BF73" s="48">
        <v>0</v>
      </c>
      <c r="BG73" s="49">
        <v>0</v>
      </c>
      <c r="BH73" s="48">
        <v>0</v>
      </c>
      <c r="BI73" s="49">
        <v>0</v>
      </c>
      <c r="BJ73" s="48">
        <v>0</v>
      </c>
      <c r="BK73" s="49">
        <v>0</v>
      </c>
      <c r="BL73" s="48">
        <v>41</v>
      </c>
      <c r="BM73" s="49">
        <v>100</v>
      </c>
      <c r="BN73" s="48">
        <v>41</v>
      </c>
    </row>
    <row r="74" spans="1:66" ht="15">
      <c r="A74" s="65" t="s">
        <v>298</v>
      </c>
      <c r="B74" s="65" t="s">
        <v>408</v>
      </c>
      <c r="C74" s="66"/>
      <c r="D74" s="67"/>
      <c r="E74" s="66"/>
      <c r="F74" s="69"/>
      <c r="G74" s="66"/>
      <c r="H74" s="70"/>
      <c r="I74" s="71"/>
      <c r="J74" s="71"/>
      <c r="K74" s="34" t="s">
        <v>65</v>
      </c>
      <c r="L74" s="72">
        <v>120</v>
      </c>
      <c r="M74" s="72"/>
      <c r="N74" s="73"/>
      <c r="O74" s="87" t="s">
        <v>448</v>
      </c>
      <c r="P74" s="90">
        <v>43687.5931712963</v>
      </c>
      <c r="Q74" s="87" t="s">
        <v>483</v>
      </c>
      <c r="R74" s="87"/>
      <c r="S74" s="87"/>
      <c r="T74" s="87"/>
      <c r="U74" s="87"/>
      <c r="V74" s="92" t="s">
        <v>742</v>
      </c>
      <c r="W74" s="90">
        <v>43687.5931712963</v>
      </c>
      <c r="X74" s="96">
        <v>43687</v>
      </c>
      <c r="Y74" s="99" t="s">
        <v>866</v>
      </c>
      <c r="Z74" s="92" t="s">
        <v>1104</v>
      </c>
      <c r="AA74" s="87"/>
      <c r="AB74" s="87"/>
      <c r="AC74" s="99" t="s">
        <v>1350</v>
      </c>
      <c r="AD74" s="99" t="s">
        <v>1540</v>
      </c>
      <c r="AE74" s="87" t="b">
        <v>0</v>
      </c>
      <c r="AF74" s="87">
        <v>0</v>
      </c>
      <c r="AG74" s="99" t="s">
        <v>1576</v>
      </c>
      <c r="AH74" s="87" t="b">
        <v>0</v>
      </c>
      <c r="AI74" s="87" t="s">
        <v>1595</v>
      </c>
      <c r="AJ74" s="87"/>
      <c r="AK74" s="99" t="s">
        <v>1564</v>
      </c>
      <c r="AL74" s="87" t="b">
        <v>0</v>
      </c>
      <c r="AM74" s="87">
        <v>0</v>
      </c>
      <c r="AN74" s="99" t="s">
        <v>1564</v>
      </c>
      <c r="AO74" s="87" t="s">
        <v>1605</v>
      </c>
      <c r="AP74" s="87" t="b">
        <v>0</v>
      </c>
      <c r="AQ74" s="99" t="s">
        <v>1540</v>
      </c>
      <c r="AR74" s="87" t="s">
        <v>197</v>
      </c>
      <c r="AS74" s="87">
        <v>0</v>
      </c>
      <c r="AT74" s="87">
        <v>0</v>
      </c>
      <c r="AU74" s="87"/>
      <c r="AV74" s="87"/>
      <c r="AW74" s="87"/>
      <c r="AX74" s="87"/>
      <c r="AY74" s="87"/>
      <c r="AZ74" s="87"/>
      <c r="BA74" s="87"/>
      <c r="BB74" s="87"/>
      <c r="BC74">
        <v>2</v>
      </c>
      <c r="BD74" s="86" t="str">
        <f>REPLACE(INDEX(GroupVertices[Group],MATCH(Edges25[[#This Row],[Vertex 1]],GroupVertices[Vertex],0)),1,1,"")</f>
        <v>13</v>
      </c>
      <c r="BE74" s="86" t="str">
        <f>REPLACE(INDEX(GroupVertices[Group],MATCH(Edges25[[#This Row],[Vertex 2]],GroupVertices[Vertex],0)),1,1,"")</f>
        <v>13</v>
      </c>
      <c r="BF74" s="48"/>
      <c r="BG74" s="49"/>
      <c r="BH74" s="48"/>
      <c r="BI74" s="49"/>
      <c r="BJ74" s="48"/>
      <c r="BK74" s="49"/>
      <c r="BL74" s="48"/>
      <c r="BM74" s="49"/>
      <c r="BN74" s="48"/>
    </row>
    <row r="75" spans="1:66" ht="15">
      <c r="A75" s="65" t="s">
        <v>298</v>
      </c>
      <c r="B75" s="65" t="s">
        <v>408</v>
      </c>
      <c r="C75" s="66"/>
      <c r="D75" s="67"/>
      <c r="E75" s="66"/>
      <c r="F75" s="69"/>
      <c r="G75" s="66"/>
      <c r="H75" s="70"/>
      <c r="I75" s="71"/>
      <c r="J75" s="71"/>
      <c r="K75" s="34" t="s">
        <v>65</v>
      </c>
      <c r="L75" s="72">
        <v>121</v>
      </c>
      <c r="M75" s="72"/>
      <c r="N75" s="73"/>
      <c r="O75" s="87" t="s">
        <v>448</v>
      </c>
      <c r="P75" s="90">
        <v>43687.60165509259</v>
      </c>
      <c r="Q75" s="87" t="s">
        <v>484</v>
      </c>
      <c r="R75" s="87"/>
      <c r="S75" s="87"/>
      <c r="T75" s="87"/>
      <c r="U75" s="87"/>
      <c r="V75" s="92" t="s">
        <v>742</v>
      </c>
      <c r="W75" s="90">
        <v>43687.60165509259</v>
      </c>
      <c r="X75" s="96">
        <v>43687</v>
      </c>
      <c r="Y75" s="99" t="s">
        <v>867</v>
      </c>
      <c r="Z75" s="92" t="s">
        <v>1105</v>
      </c>
      <c r="AA75" s="87"/>
      <c r="AB75" s="87"/>
      <c r="AC75" s="99" t="s">
        <v>1351</v>
      </c>
      <c r="AD75" s="99" t="s">
        <v>1541</v>
      </c>
      <c r="AE75" s="87" t="b">
        <v>0</v>
      </c>
      <c r="AF75" s="87">
        <v>2</v>
      </c>
      <c r="AG75" s="99" t="s">
        <v>1576</v>
      </c>
      <c r="AH75" s="87" t="b">
        <v>0</v>
      </c>
      <c r="AI75" s="87" t="s">
        <v>1595</v>
      </c>
      <c r="AJ75" s="87"/>
      <c r="AK75" s="99" t="s">
        <v>1564</v>
      </c>
      <c r="AL75" s="87" t="b">
        <v>0</v>
      </c>
      <c r="AM75" s="87">
        <v>0</v>
      </c>
      <c r="AN75" s="99" t="s">
        <v>1564</v>
      </c>
      <c r="AO75" s="87" t="s">
        <v>1605</v>
      </c>
      <c r="AP75" s="87" t="b">
        <v>0</v>
      </c>
      <c r="AQ75" s="99" t="s">
        <v>1541</v>
      </c>
      <c r="AR75" s="87" t="s">
        <v>197</v>
      </c>
      <c r="AS75" s="87">
        <v>0</v>
      </c>
      <c r="AT75" s="87">
        <v>0</v>
      </c>
      <c r="AU75" s="87"/>
      <c r="AV75" s="87"/>
      <c r="AW75" s="87"/>
      <c r="AX75" s="87"/>
      <c r="AY75" s="87"/>
      <c r="AZ75" s="87"/>
      <c r="BA75" s="87"/>
      <c r="BB75" s="87"/>
      <c r="BC75">
        <v>2</v>
      </c>
      <c r="BD75" s="86" t="str">
        <f>REPLACE(INDEX(GroupVertices[Group],MATCH(Edges25[[#This Row],[Vertex 1]],GroupVertices[Vertex],0)),1,1,"")</f>
        <v>13</v>
      </c>
      <c r="BE75" s="86" t="str">
        <f>REPLACE(INDEX(GroupVertices[Group],MATCH(Edges25[[#This Row],[Vertex 2]],GroupVertices[Vertex],0)),1,1,"")</f>
        <v>13</v>
      </c>
      <c r="BF75" s="48"/>
      <c r="BG75" s="49"/>
      <c r="BH75" s="48"/>
      <c r="BI75" s="49"/>
      <c r="BJ75" s="48"/>
      <c r="BK75" s="49"/>
      <c r="BL75" s="48"/>
      <c r="BM75" s="49"/>
      <c r="BN75" s="48"/>
    </row>
    <row r="76" spans="1:66" ht="15">
      <c r="A76" s="65" t="s">
        <v>298</v>
      </c>
      <c r="B76" s="65" t="s">
        <v>410</v>
      </c>
      <c r="C76" s="66"/>
      <c r="D76" s="67"/>
      <c r="E76" s="66"/>
      <c r="F76" s="69"/>
      <c r="G76" s="66"/>
      <c r="H76" s="70"/>
      <c r="I76" s="71"/>
      <c r="J76" s="71"/>
      <c r="K76" s="34" t="s">
        <v>65</v>
      </c>
      <c r="L76" s="72">
        <v>124</v>
      </c>
      <c r="M76" s="72"/>
      <c r="N76" s="73"/>
      <c r="O76" s="87" t="s">
        <v>448</v>
      </c>
      <c r="P76" s="90">
        <v>43690.358125</v>
      </c>
      <c r="Q76" s="87" t="s">
        <v>485</v>
      </c>
      <c r="R76" s="87"/>
      <c r="S76" s="87"/>
      <c r="T76" s="87"/>
      <c r="U76" s="87"/>
      <c r="V76" s="92" t="s">
        <v>742</v>
      </c>
      <c r="W76" s="90">
        <v>43690.358125</v>
      </c>
      <c r="X76" s="96">
        <v>43690</v>
      </c>
      <c r="Y76" s="99" t="s">
        <v>868</v>
      </c>
      <c r="Z76" s="92" t="s">
        <v>1106</v>
      </c>
      <c r="AA76" s="87"/>
      <c r="AB76" s="87"/>
      <c r="AC76" s="99" t="s">
        <v>1352</v>
      </c>
      <c r="AD76" s="99" t="s">
        <v>1542</v>
      </c>
      <c r="AE76" s="87" t="b">
        <v>0</v>
      </c>
      <c r="AF76" s="87">
        <v>0</v>
      </c>
      <c r="AG76" s="99" t="s">
        <v>1577</v>
      </c>
      <c r="AH76" s="87" t="b">
        <v>0</v>
      </c>
      <c r="AI76" s="87" t="s">
        <v>1595</v>
      </c>
      <c r="AJ76" s="87"/>
      <c r="AK76" s="99" t="s">
        <v>1564</v>
      </c>
      <c r="AL76" s="87" t="b">
        <v>0</v>
      </c>
      <c r="AM76" s="87">
        <v>0</v>
      </c>
      <c r="AN76" s="99" t="s">
        <v>1564</v>
      </c>
      <c r="AO76" s="87" t="s">
        <v>1605</v>
      </c>
      <c r="AP76" s="87" t="b">
        <v>0</v>
      </c>
      <c r="AQ76" s="99" t="s">
        <v>1542</v>
      </c>
      <c r="AR76" s="87" t="s">
        <v>197</v>
      </c>
      <c r="AS76" s="87">
        <v>0</v>
      </c>
      <c r="AT76" s="87">
        <v>0</v>
      </c>
      <c r="AU76" s="87"/>
      <c r="AV76" s="87"/>
      <c r="AW76" s="87"/>
      <c r="AX76" s="87"/>
      <c r="AY76" s="87"/>
      <c r="AZ76" s="87"/>
      <c r="BA76" s="87"/>
      <c r="BB76" s="87"/>
      <c r="BC76">
        <v>1</v>
      </c>
      <c r="BD76" s="86" t="str">
        <f>REPLACE(INDEX(GroupVertices[Group],MATCH(Edges25[[#This Row],[Vertex 1]],GroupVertices[Vertex],0)),1,1,"")</f>
        <v>13</v>
      </c>
      <c r="BE76" s="86" t="str">
        <f>REPLACE(INDEX(GroupVertices[Group],MATCH(Edges25[[#This Row],[Vertex 2]],GroupVertices[Vertex],0)),1,1,"")</f>
        <v>13</v>
      </c>
      <c r="BF76" s="48"/>
      <c r="BG76" s="49"/>
      <c r="BH76" s="48"/>
      <c r="BI76" s="49"/>
      <c r="BJ76" s="48"/>
      <c r="BK76" s="49"/>
      <c r="BL76" s="48"/>
      <c r="BM76" s="49"/>
      <c r="BN76" s="48"/>
    </row>
    <row r="77" spans="1:66" ht="15">
      <c r="A77" s="65" t="s">
        <v>299</v>
      </c>
      <c r="B77" s="65" t="s">
        <v>355</v>
      </c>
      <c r="C77" s="66"/>
      <c r="D77" s="67"/>
      <c r="E77" s="66"/>
      <c r="F77" s="69"/>
      <c r="G77" s="66"/>
      <c r="H77" s="70"/>
      <c r="I77" s="71"/>
      <c r="J77" s="71"/>
      <c r="K77" s="34" t="s">
        <v>65</v>
      </c>
      <c r="L77" s="72">
        <v>126</v>
      </c>
      <c r="M77" s="72"/>
      <c r="N77" s="73"/>
      <c r="O77" s="87" t="s">
        <v>450</v>
      </c>
      <c r="P77" s="90">
        <v>43690.372766203705</v>
      </c>
      <c r="Q77" s="87" t="s">
        <v>486</v>
      </c>
      <c r="R77" s="92" t="s">
        <v>605</v>
      </c>
      <c r="S77" s="87" t="s">
        <v>649</v>
      </c>
      <c r="T77" s="87"/>
      <c r="U77" s="87"/>
      <c r="V77" s="92" t="s">
        <v>743</v>
      </c>
      <c r="W77" s="90">
        <v>43690.372766203705</v>
      </c>
      <c r="X77" s="96">
        <v>43690</v>
      </c>
      <c r="Y77" s="99" t="s">
        <v>869</v>
      </c>
      <c r="Z77" s="92" t="s">
        <v>1107</v>
      </c>
      <c r="AA77" s="87"/>
      <c r="AB77" s="87"/>
      <c r="AC77" s="99" t="s">
        <v>1353</v>
      </c>
      <c r="AD77" s="87"/>
      <c r="AE77" s="87" t="b">
        <v>0</v>
      </c>
      <c r="AF77" s="87">
        <v>0</v>
      </c>
      <c r="AG77" s="99" t="s">
        <v>1564</v>
      </c>
      <c r="AH77" s="87" t="b">
        <v>0</v>
      </c>
      <c r="AI77" s="87" t="s">
        <v>1597</v>
      </c>
      <c r="AJ77" s="87"/>
      <c r="AK77" s="99" t="s">
        <v>1564</v>
      </c>
      <c r="AL77" s="87" t="b">
        <v>0</v>
      </c>
      <c r="AM77" s="87">
        <v>2</v>
      </c>
      <c r="AN77" s="99" t="s">
        <v>1468</v>
      </c>
      <c r="AO77" s="87" t="s">
        <v>1605</v>
      </c>
      <c r="AP77" s="87" t="b">
        <v>0</v>
      </c>
      <c r="AQ77" s="99" t="s">
        <v>1468</v>
      </c>
      <c r="AR77" s="87" t="s">
        <v>197</v>
      </c>
      <c r="AS77" s="87">
        <v>0</v>
      </c>
      <c r="AT77" s="87">
        <v>0</v>
      </c>
      <c r="AU77" s="87"/>
      <c r="AV77" s="87"/>
      <c r="AW77" s="87"/>
      <c r="AX77" s="87"/>
      <c r="AY77" s="87"/>
      <c r="AZ77" s="87"/>
      <c r="BA77" s="87"/>
      <c r="BB77" s="87"/>
      <c r="BC77">
        <v>1</v>
      </c>
      <c r="BD77" s="86" t="str">
        <f>REPLACE(INDEX(GroupVertices[Group],MATCH(Edges25[[#This Row],[Vertex 1]],GroupVertices[Vertex],0)),1,1,"")</f>
        <v>4</v>
      </c>
      <c r="BE77" s="86" t="str">
        <f>REPLACE(INDEX(GroupVertices[Group],MATCH(Edges25[[#This Row],[Vertex 2]],GroupVertices[Vertex],0)),1,1,"")</f>
        <v>4</v>
      </c>
      <c r="BF77" s="48"/>
      <c r="BG77" s="49"/>
      <c r="BH77" s="48"/>
      <c r="BI77" s="49"/>
      <c r="BJ77" s="48"/>
      <c r="BK77" s="49"/>
      <c r="BL77" s="48"/>
      <c r="BM77" s="49"/>
      <c r="BN77" s="48"/>
    </row>
    <row r="78" spans="1:66" ht="15">
      <c r="A78" s="65" t="s">
        <v>300</v>
      </c>
      <c r="B78" s="65" t="s">
        <v>300</v>
      </c>
      <c r="C78" s="66"/>
      <c r="D78" s="67"/>
      <c r="E78" s="66"/>
      <c r="F78" s="69"/>
      <c r="G78" s="66"/>
      <c r="H78" s="70"/>
      <c r="I78" s="71"/>
      <c r="J78" s="71"/>
      <c r="K78" s="34" t="s">
        <v>65</v>
      </c>
      <c r="L78" s="72">
        <v>128</v>
      </c>
      <c r="M78" s="72"/>
      <c r="N78" s="73"/>
      <c r="O78" s="87" t="s">
        <v>197</v>
      </c>
      <c r="P78" s="90">
        <v>43690.38251157408</v>
      </c>
      <c r="Q78" s="87" t="s">
        <v>487</v>
      </c>
      <c r="R78" s="87"/>
      <c r="S78" s="87"/>
      <c r="T78" s="87"/>
      <c r="U78" s="87"/>
      <c r="V78" s="92" t="s">
        <v>744</v>
      </c>
      <c r="W78" s="90">
        <v>43690.38251157408</v>
      </c>
      <c r="X78" s="96">
        <v>43690</v>
      </c>
      <c r="Y78" s="99" t="s">
        <v>870</v>
      </c>
      <c r="Z78" s="92" t="s">
        <v>1108</v>
      </c>
      <c r="AA78" s="87"/>
      <c r="AB78" s="87"/>
      <c r="AC78" s="99" t="s">
        <v>1354</v>
      </c>
      <c r="AD78" s="87"/>
      <c r="AE78" s="87" t="b">
        <v>0</v>
      </c>
      <c r="AF78" s="87">
        <v>2</v>
      </c>
      <c r="AG78" s="99" t="s">
        <v>1564</v>
      </c>
      <c r="AH78" s="87" t="b">
        <v>0</v>
      </c>
      <c r="AI78" s="87" t="s">
        <v>1598</v>
      </c>
      <c r="AJ78" s="87"/>
      <c r="AK78" s="99" t="s">
        <v>1564</v>
      </c>
      <c r="AL78" s="87" t="b">
        <v>0</v>
      </c>
      <c r="AM78" s="87">
        <v>0</v>
      </c>
      <c r="AN78" s="99" t="s">
        <v>1564</v>
      </c>
      <c r="AO78" s="87" t="s">
        <v>1608</v>
      </c>
      <c r="AP78" s="87" t="b">
        <v>0</v>
      </c>
      <c r="AQ78" s="99" t="s">
        <v>1354</v>
      </c>
      <c r="AR78" s="87" t="s">
        <v>197</v>
      </c>
      <c r="AS78" s="87">
        <v>0</v>
      </c>
      <c r="AT78" s="87">
        <v>0</v>
      </c>
      <c r="AU78" s="87"/>
      <c r="AV78" s="87"/>
      <c r="AW78" s="87"/>
      <c r="AX78" s="87"/>
      <c r="AY78" s="87"/>
      <c r="AZ78" s="87"/>
      <c r="BA78" s="87"/>
      <c r="BB78" s="87"/>
      <c r="BC78">
        <v>1</v>
      </c>
      <c r="BD78" s="86" t="str">
        <f>REPLACE(INDEX(GroupVertices[Group],MATCH(Edges25[[#This Row],[Vertex 1]],GroupVertices[Vertex],0)),1,1,"")</f>
        <v>3</v>
      </c>
      <c r="BE78" s="86" t="str">
        <f>REPLACE(INDEX(GroupVertices[Group],MATCH(Edges25[[#This Row],[Vertex 2]],GroupVertices[Vertex],0)),1,1,"")</f>
        <v>3</v>
      </c>
      <c r="BF78" s="48">
        <v>0</v>
      </c>
      <c r="BG78" s="49">
        <v>0</v>
      </c>
      <c r="BH78" s="48">
        <v>0</v>
      </c>
      <c r="BI78" s="49">
        <v>0</v>
      </c>
      <c r="BJ78" s="48">
        <v>0</v>
      </c>
      <c r="BK78" s="49">
        <v>0</v>
      </c>
      <c r="BL78" s="48">
        <v>47</v>
      </c>
      <c r="BM78" s="49">
        <v>100</v>
      </c>
      <c r="BN78" s="48">
        <v>47</v>
      </c>
    </row>
    <row r="79" spans="1:66" ht="15">
      <c r="A79" s="65" t="s">
        <v>301</v>
      </c>
      <c r="B79" s="65" t="s">
        <v>302</v>
      </c>
      <c r="C79" s="66"/>
      <c r="D79" s="67"/>
      <c r="E79" s="66"/>
      <c r="F79" s="69"/>
      <c r="G79" s="66"/>
      <c r="H79" s="70"/>
      <c r="I79" s="71"/>
      <c r="J79" s="71"/>
      <c r="K79" s="34" t="s">
        <v>65</v>
      </c>
      <c r="L79" s="72">
        <v>129</v>
      </c>
      <c r="M79" s="72"/>
      <c r="N79" s="73"/>
      <c r="O79" s="87" t="s">
        <v>450</v>
      </c>
      <c r="P79" s="90">
        <v>43690.43020833333</v>
      </c>
      <c r="Q79" s="87" t="s">
        <v>480</v>
      </c>
      <c r="R79" s="87"/>
      <c r="S79" s="87"/>
      <c r="T79" s="87"/>
      <c r="U79" s="87"/>
      <c r="V79" s="92" t="s">
        <v>745</v>
      </c>
      <c r="W79" s="90">
        <v>43690.43020833333</v>
      </c>
      <c r="X79" s="96">
        <v>43690</v>
      </c>
      <c r="Y79" s="99" t="s">
        <v>871</v>
      </c>
      <c r="Z79" s="92" t="s">
        <v>1109</v>
      </c>
      <c r="AA79" s="87"/>
      <c r="AB79" s="87"/>
      <c r="AC79" s="99" t="s">
        <v>1355</v>
      </c>
      <c r="AD79" s="87"/>
      <c r="AE79" s="87" t="b">
        <v>0</v>
      </c>
      <c r="AF79" s="87">
        <v>0</v>
      </c>
      <c r="AG79" s="99" t="s">
        <v>1564</v>
      </c>
      <c r="AH79" s="87" t="b">
        <v>0</v>
      </c>
      <c r="AI79" s="87" t="s">
        <v>1598</v>
      </c>
      <c r="AJ79" s="87"/>
      <c r="AK79" s="99" t="s">
        <v>1564</v>
      </c>
      <c r="AL79" s="87" t="b">
        <v>0</v>
      </c>
      <c r="AM79" s="87">
        <v>14</v>
      </c>
      <c r="AN79" s="99" t="s">
        <v>1356</v>
      </c>
      <c r="AO79" s="87" t="s">
        <v>1604</v>
      </c>
      <c r="AP79" s="87" t="b">
        <v>0</v>
      </c>
      <c r="AQ79" s="99" t="s">
        <v>1356</v>
      </c>
      <c r="AR79" s="87" t="s">
        <v>197</v>
      </c>
      <c r="AS79" s="87">
        <v>0</v>
      </c>
      <c r="AT79" s="87">
        <v>0</v>
      </c>
      <c r="AU79" s="87"/>
      <c r="AV79" s="87"/>
      <c r="AW79" s="87"/>
      <c r="AX79" s="87"/>
      <c r="AY79" s="87"/>
      <c r="AZ79" s="87"/>
      <c r="BA79" s="87"/>
      <c r="BB79" s="87"/>
      <c r="BC79">
        <v>1</v>
      </c>
      <c r="BD79" s="86" t="str">
        <f>REPLACE(INDEX(GroupVertices[Group],MATCH(Edges25[[#This Row],[Vertex 1]],GroupVertices[Vertex],0)),1,1,"")</f>
        <v>6</v>
      </c>
      <c r="BE79" s="86" t="str">
        <f>REPLACE(INDEX(GroupVertices[Group],MATCH(Edges25[[#This Row],[Vertex 2]],GroupVertices[Vertex],0)),1,1,"")</f>
        <v>6</v>
      </c>
      <c r="BF79" s="48">
        <v>0</v>
      </c>
      <c r="BG79" s="49">
        <v>0</v>
      </c>
      <c r="BH79" s="48">
        <v>0</v>
      </c>
      <c r="BI79" s="49">
        <v>0</v>
      </c>
      <c r="BJ79" s="48">
        <v>0</v>
      </c>
      <c r="BK79" s="49">
        <v>0</v>
      </c>
      <c r="BL79" s="48">
        <v>41</v>
      </c>
      <c r="BM79" s="49">
        <v>100</v>
      </c>
      <c r="BN79" s="48">
        <v>41</v>
      </c>
    </row>
    <row r="80" spans="1:66" ht="15">
      <c r="A80" s="65" t="s">
        <v>302</v>
      </c>
      <c r="B80" s="65" t="s">
        <v>302</v>
      </c>
      <c r="C80" s="66"/>
      <c r="D80" s="67"/>
      <c r="E80" s="66"/>
      <c r="F80" s="69"/>
      <c r="G80" s="66"/>
      <c r="H80" s="70"/>
      <c r="I80" s="71"/>
      <c r="J80" s="71"/>
      <c r="K80" s="34" t="s">
        <v>65</v>
      </c>
      <c r="L80" s="72">
        <v>130</v>
      </c>
      <c r="M80" s="72"/>
      <c r="N80" s="73"/>
      <c r="O80" s="87" t="s">
        <v>197</v>
      </c>
      <c r="P80" s="90">
        <v>43689.723032407404</v>
      </c>
      <c r="Q80" s="87" t="s">
        <v>480</v>
      </c>
      <c r="R80" s="92" t="s">
        <v>606</v>
      </c>
      <c r="S80" s="87" t="s">
        <v>651</v>
      </c>
      <c r="T80" s="87"/>
      <c r="U80" s="87"/>
      <c r="V80" s="92" t="s">
        <v>746</v>
      </c>
      <c r="W80" s="90">
        <v>43689.723032407404</v>
      </c>
      <c r="X80" s="96">
        <v>43689</v>
      </c>
      <c r="Y80" s="99" t="s">
        <v>872</v>
      </c>
      <c r="Z80" s="92" t="s">
        <v>1110</v>
      </c>
      <c r="AA80" s="87"/>
      <c r="AB80" s="87"/>
      <c r="AC80" s="99" t="s">
        <v>1356</v>
      </c>
      <c r="AD80" s="87"/>
      <c r="AE80" s="87" t="b">
        <v>0</v>
      </c>
      <c r="AF80" s="87">
        <v>92</v>
      </c>
      <c r="AG80" s="99" t="s">
        <v>1564</v>
      </c>
      <c r="AH80" s="87" t="b">
        <v>0</v>
      </c>
      <c r="AI80" s="87" t="s">
        <v>1598</v>
      </c>
      <c r="AJ80" s="87"/>
      <c r="AK80" s="99" t="s">
        <v>1564</v>
      </c>
      <c r="AL80" s="87" t="b">
        <v>0</v>
      </c>
      <c r="AM80" s="87">
        <v>14</v>
      </c>
      <c r="AN80" s="99" t="s">
        <v>1564</v>
      </c>
      <c r="AO80" s="87" t="s">
        <v>1604</v>
      </c>
      <c r="AP80" s="87" t="b">
        <v>0</v>
      </c>
      <c r="AQ80" s="99" t="s">
        <v>1356</v>
      </c>
      <c r="AR80" s="87" t="s">
        <v>197</v>
      </c>
      <c r="AS80" s="87">
        <v>0</v>
      </c>
      <c r="AT80" s="87">
        <v>0</v>
      </c>
      <c r="AU80" s="87" t="s">
        <v>1615</v>
      </c>
      <c r="AV80" s="87" t="s">
        <v>1618</v>
      </c>
      <c r="AW80" s="87" t="s">
        <v>1621</v>
      </c>
      <c r="AX80" s="87" t="s">
        <v>1624</v>
      </c>
      <c r="AY80" s="87" t="s">
        <v>1627</v>
      </c>
      <c r="AZ80" s="87" t="s">
        <v>1630</v>
      </c>
      <c r="BA80" s="87" t="s">
        <v>1632</v>
      </c>
      <c r="BB80" s="92" t="s">
        <v>1634</v>
      </c>
      <c r="BC80">
        <v>1</v>
      </c>
      <c r="BD80" s="86" t="str">
        <f>REPLACE(INDEX(GroupVertices[Group],MATCH(Edges25[[#This Row],[Vertex 1]],GroupVertices[Vertex],0)),1,1,"")</f>
        <v>6</v>
      </c>
      <c r="BE80" s="86" t="str">
        <f>REPLACE(INDEX(GroupVertices[Group],MATCH(Edges25[[#This Row],[Vertex 2]],GroupVertices[Vertex],0)),1,1,"")</f>
        <v>6</v>
      </c>
      <c r="BF80" s="48">
        <v>0</v>
      </c>
      <c r="BG80" s="49">
        <v>0</v>
      </c>
      <c r="BH80" s="48">
        <v>0</v>
      </c>
      <c r="BI80" s="49">
        <v>0</v>
      </c>
      <c r="BJ80" s="48">
        <v>0</v>
      </c>
      <c r="BK80" s="49">
        <v>0</v>
      </c>
      <c r="BL80" s="48">
        <v>41</v>
      </c>
      <c r="BM80" s="49">
        <v>100</v>
      </c>
      <c r="BN80" s="48">
        <v>41</v>
      </c>
    </row>
    <row r="81" spans="1:66" ht="15">
      <c r="A81" s="65" t="s">
        <v>303</v>
      </c>
      <c r="B81" s="65" t="s">
        <v>302</v>
      </c>
      <c r="C81" s="66"/>
      <c r="D81" s="67"/>
      <c r="E81" s="66"/>
      <c r="F81" s="69"/>
      <c r="G81" s="66"/>
      <c r="H81" s="70"/>
      <c r="I81" s="71"/>
      <c r="J81" s="71"/>
      <c r="K81" s="34" t="s">
        <v>65</v>
      </c>
      <c r="L81" s="72">
        <v>131</v>
      </c>
      <c r="M81" s="72"/>
      <c r="N81" s="73"/>
      <c r="O81" s="87" t="s">
        <v>450</v>
      </c>
      <c r="P81" s="90">
        <v>43690.56768518518</v>
      </c>
      <c r="Q81" s="87" t="s">
        <v>480</v>
      </c>
      <c r="R81" s="87"/>
      <c r="S81" s="87"/>
      <c r="T81" s="87"/>
      <c r="U81" s="87"/>
      <c r="V81" s="92" t="s">
        <v>747</v>
      </c>
      <c r="W81" s="90">
        <v>43690.56768518518</v>
      </c>
      <c r="X81" s="96">
        <v>43690</v>
      </c>
      <c r="Y81" s="99" t="s">
        <v>873</v>
      </c>
      <c r="Z81" s="92" t="s">
        <v>1111</v>
      </c>
      <c r="AA81" s="87"/>
      <c r="AB81" s="87"/>
      <c r="AC81" s="99" t="s">
        <v>1357</v>
      </c>
      <c r="AD81" s="87"/>
      <c r="AE81" s="87" t="b">
        <v>0</v>
      </c>
      <c r="AF81" s="87">
        <v>0</v>
      </c>
      <c r="AG81" s="99" t="s">
        <v>1564</v>
      </c>
      <c r="AH81" s="87" t="b">
        <v>0</v>
      </c>
      <c r="AI81" s="87" t="s">
        <v>1598</v>
      </c>
      <c r="AJ81" s="87"/>
      <c r="AK81" s="99" t="s">
        <v>1564</v>
      </c>
      <c r="AL81" s="87" t="b">
        <v>0</v>
      </c>
      <c r="AM81" s="87">
        <v>14</v>
      </c>
      <c r="AN81" s="99" t="s">
        <v>1356</v>
      </c>
      <c r="AO81" s="87" t="s">
        <v>1604</v>
      </c>
      <c r="AP81" s="87" t="b">
        <v>0</v>
      </c>
      <c r="AQ81" s="99" t="s">
        <v>1356</v>
      </c>
      <c r="AR81" s="87" t="s">
        <v>197</v>
      </c>
      <c r="AS81" s="87">
        <v>0</v>
      </c>
      <c r="AT81" s="87">
        <v>0</v>
      </c>
      <c r="AU81" s="87"/>
      <c r="AV81" s="87"/>
      <c r="AW81" s="87"/>
      <c r="AX81" s="87"/>
      <c r="AY81" s="87"/>
      <c r="AZ81" s="87"/>
      <c r="BA81" s="87"/>
      <c r="BB81" s="87"/>
      <c r="BC81">
        <v>1</v>
      </c>
      <c r="BD81" s="86" t="str">
        <f>REPLACE(INDEX(GroupVertices[Group],MATCH(Edges25[[#This Row],[Vertex 1]],GroupVertices[Vertex],0)),1,1,"")</f>
        <v>6</v>
      </c>
      <c r="BE81" s="86" t="str">
        <f>REPLACE(INDEX(GroupVertices[Group],MATCH(Edges25[[#This Row],[Vertex 2]],GroupVertices[Vertex],0)),1,1,"")</f>
        <v>6</v>
      </c>
      <c r="BF81" s="48">
        <v>0</v>
      </c>
      <c r="BG81" s="49">
        <v>0</v>
      </c>
      <c r="BH81" s="48">
        <v>0</v>
      </c>
      <c r="BI81" s="49">
        <v>0</v>
      </c>
      <c r="BJ81" s="48">
        <v>0</v>
      </c>
      <c r="BK81" s="49">
        <v>0</v>
      </c>
      <c r="BL81" s="48">
        <v>41</v>
      </c>
      <c r="BM81" s="49">
        <v>100</v>
      </c>
      <c r="BN81" s="48">
        <v>41</v>
      </c>
    </row>
    <row r="82" spans="1:66" ht="15">
      <c r="A82" s="65" t="s">
        <v>304</v>
      </c>
      <c r="B82" s="65" t="s">
        <v>304</v>
      </c>
      <c r="C82" s="66"/>
      <c r="D82" s="67"/>
      <c r="E82" s="66"/>
      <c r="F82" s="69"/>
      <c r="G82" s="66"/>
      <c r="H82" s="70"/>
      <c r="I82" s="71"/>
      <c r="J82" s="71"/>
      <c r="K82" s="34" t="s">
        <v>65</v>
      </c>
      <c r="L82" s="72">
        <v>132</v>
      </c>
      <c r="M82" s="72"/>
      <c r="N82" s="73"/>
      <c r="O82" s="87" t="s">
        <v>197</v>
      </c>
      <c r="P82" s="90">
        <v>43690.61386574074</v>
      </c>
      <c r="Q82" s="87" t="s">
        <v>488</v>
      </c>
      <c r="R82" s="92" t="s">
        <v>607</v>
      </c>
      <c r="S82" s="87" t="s">
        <v>647</v>
      </c>
      <c r="T82" s="87"/>
      <c r="U82" s="87"/>
      <c r="V82" s="92" t="s">
        <v>748</v>
      </c>
      <c r="W82" s="90">
        <v>43690.61386574074</v>
      </c>
      <c r="X82" s="96">
        <v>43690</v>
      </c>
      <c r="Y82" s="99" t="s">
        <v>874</v>
      </c>
      <c r="Z82" s="92" t="s">
        <v>1112</v>
      </c>
      <c r="AA82" s="87"/>
      <c r="AB82" s="87"/>
      <c r="AC82" s="99" t="s">
        <v>1358</v>
      </c>
      <c r="AD82" s="87"/>
      <c r="AE82" s="87" t="b">
        <v>0</v>
      </c>
      <c r="AF82" s="87">
        <v>2</v>
      </c>
      <c r="AG82" s="99" t="s">
        <v>1564</v>
      </c>
      <c r="AH82" s="87" t="b">
        <v>0</v>
      </c>
      <c r="AI82" s="87" t="s">
        <v>1597</v>
      </c>
      <c r="AJ82" s="87"/>
      <c r="AK82" s="99" t="s">
        <v>1564</v>
      </c>
      <c r="AL82" s="87" t="b">
        <v>0</v>
      </c>
      <c r="AM82" s="87">
        <v>1</v>
      </c>
      <c r="AN82" s="99" t="s">
        <v>1564</v>
      </c>
      <c r="AO82" s="87" t="s">
        <v>1605</v>
      </c>
      <c r="AP82" s="87" t="b">
        <v>0</v>
      </c>
      <c r="AQ82" s="99" t="s">
        <v>1358</v>
      </c>
      <c r="AR82" s="87" t="s">
        <v>197</v>
      </c>
      <c r="AS82" s="87">
        <v>0</v>
      </c>
      <c r="AT82" s="87">
        <v>0</v>
      </c>
      <c r="AU82" s="87"/>
      <c r="AV82" s="87"/>
      <c r="AW82" s="87"/>
      <c r="AX82" s="87"/>
      <c r="AY82" s="87"/>
      <c r="AZ82" s="87"/>
      <c r="BA82" s="87"/>
      <c r="BB82" s="87"/>
      <c r="BC82">
        <v>1</v>
      </c>
      <c r="BD82" s="86" t="str">
        <f>REPLACE(INDEX(GroupVertices[Group],MATCH(Edges25[[#This Row],[Vertex 1]],GroupVertices[Vertex],0)),1,1,"")</f>
        <v>3</v>
      </c>
      <c r="BE82" s="86" t="str">
        <f>REPLACE(INDEX(GroupVertices[Group],MATCH(Edges25[[#This Row],[Vertex 2]],GroupVertices[Vertex],0)),1,1,"")</f>
        <v>3</v>
      </c>
      <c r="BF82" s="48">
        <v>0</v>
      </c>
      <c r="BG82" s="49">
        <v>0</v>
      </c>
      <c r="BH82" s="48">
        <v>0</v>
      </c>
      <c r="BI82" s="49">
        <v>0</v>
      </c>
      <c r="BJ82" s="48">
        <v>0</v>
      </c>
      <c r="BK82" s="49">
        <v>0</v>
      </c>
      <c r="BL82" s="48">
        <v>6</v>
      </c>
      <c r="BM82" s="49">
        <v>100</v>
      </c>
      <c r="BN82" s="48">
        <v>6</v>
      </c>
    </row>
    <row r="83" spans="1:66" ht="15">
      <c r="A83" s="65" t="s">
        <v>305</v>
      </c>
      <c r="B83" s="65" t="s">
        <v>305</v>
      </c>
      <c r="C83" s="66"/>
      <c r="D83" s="67"/>
      <c r="E83" s="66"/>
      <c r="F83" s="69"/>
      <c r="G83" s="66"/>
      <c r="H83" s="70"/>
      <c r="I83" s="71"/>
      <c r="J83" s="71"/>
      <c r="K83" s="34" t="s">
        <v>65</v>
      </c>
      <c r="L83" s="72">
        <v>133</v>
      </c>
      <c r="M83" s="72"/>
      <c r="N83" s="73"/>
      <c r="O83" s="87" t="s">
        <v>197</v>
      </c>
      <c r="P83" s="90">
        <v>43690.76472222222</v>
      </c>
      <c r="Q83" s="87" t="s">
        <v>489</v>
      </c>
      <c r="R83" s="87"/>
      <c r="S83" s="87"/>
      <c r="T83" s="87"/>
      <c r="U83" s="87"/>
      <c r="V83" s="92" t="s">
        <v>749</v>
      </c>
      <c r="W83" s="90">
        <v>43690.76472222222</v>
      </c>
      <c r="X83" s="96">
        <v>43690</v>
      </c>
      <c r="Y83" s="99" t="s">
        <v>875</v>
      </c>
      <c r="Z83" s="92" t="s">
        <v>1113</v>
      </c>
      <c r="AA83" s="87"/>
      <c r="AB83" s="87"/>
      <c r="AC83" s="99" t="s">
        <v>1359</v>
      </c>
      <c r="AD83" s="99" t="s">
        <v>1543</v>
      </c>
      <c r="AE83" s="87" t="b">
        <v>0</v>
      </c>
      <c r="AF83" s="87">
        <v>0</v>
      </c>
      <c r="AG83" s="99" t="s">
        <v>1578</v>
      </c>
      <c r="AH83" s="87" t="b">
        <v>0</v>
      </c>
      <c r="AI83" s="87" t="s">
        <v>1600</v>
      </c>
      <c r="AJ83" s="87"/>
      <c r="AK83" s="99" t="s">
        <v>1564</v>
      </c>
      <c r="AL83" s="87" t="b">
        <v>0</v>
      </c>
      <c r="AM83" s="87">
        <v>0</v>
      </c>
      <c r="AN83" s="99" t="s">
        <v>1564</v>
      </c>
      <c r="AO83" s="87" t="s">
        <v>1605</v>
      </c>
      <c r="AP83" s="87" t="b">
        <v>0</v>
      </c>
      <c r="AQ83" s="99" t="s">
        <v>1543</v>
      </c>
      <c r="AR83" s="87" t="s">
        <v>197</v>
      </c>
      <c r="AS83" s="87">
        <v>0</v>
      </c>
      <c r="AT83" s="87">
        <v>0</v>
      </c>
      <c r="AU83" s="87"/>
      <c r="AV83" s="87"/>
      <c r="AW83" s="87"/>
      <c r="AX83" s="87"/>
      <c r="AY83" s="87"/>
      <c r="AZ83" s="87"/>
      <c r="BA83" s="87"/>
      <c r="BB83" s="87"/>
      <c r="BC83">
        <v>1</v>
      </c>
      <c r="BD83" s="86" t="str">
        <f>REPLACE(INDEX(GroupVertices[Group],MATCH(Edges25[[#This Row],[Vertex 1]],GroupVertices[Vertex],0)),1,1,"")</f>
        <v>3</v>
      </c>
      <c r="BE83" s="86" t="str">
        <f>REPLACE(INDEX(GroupVertices[Group],MATCH(Edges25[[#This Row],[Vertex 2]],GroupVertices[Vertex],0)),1,1,"")</f>
        <v>3</v>
      </c>
      <c r="BF83" s="48">
        <v>0</v>
      </c>
      <c r="BG83" s="49">
        <v>0</v>
      </c>
      <c r="BH83" s="48">
        <v>0</v>
      </c>
      <c r="BI83" s="49">
        <v>0</v>
      </c>
      <c r="BJ83" s="48">
        <v>0</v>
      </c>
      <c r="BK83" s="49">
        <v>0</v>
      </c>
      <c r="BL83" s="48">
        <v>7</v>
      </c>
      <c r="BM83" s="49">
        <v>100</v>
      </c>
      <c r="BN83" s="48">
        <v>7</v>
      </c>
    </row>
    <row r="84" spans="1:66" ht="15">
      <c r="A84" s="65" t="s">
        <v>306</v>
      </c>
      <c r="B84" s="65" t="s">
        <v>306</v>
      </c>
      <c r="C84" s="66"/>
      <c r="D84" s="67"/>
      <c r="E84" s="66"/>
      <c r="F84" s="69"/>
      <c r="G84" s="66"/>
      <c r="H84" s="70"/>
      <c r="I84" s="71"/>
      <c r="J84" s="71"/>
      <c r="K84" s="34" t="s">
        <v>65</v>
      </c>
      <c r="L84" s="72">
        <v>134</v>
      </c>
      <c r="M84" s="72"/>
      <c r="N84" s="73"/>
      <c r="O84" s="87" t="s">
        <v>197</v>
      </c>
      <c r="P84" s="90">
        <v>43690.830717592595</v>
      </c>
      <c r="Q84" s="87" t="s">
        <v>490</v>
      </c>
      <c r="R84" s="92" t="s">
        <v>608</v>
      </c>
      <c r="S84" s="87" t="s">
        <v>647</v>
      </c>
      <c r="T84" s="87"/>
      <c r="U84" s="87"/>
      <c r="V84" s="92" t="s">
        <v>750</v>
      </c>
      <c r="W84" s="90">
        <v>43690.830717592595</v>
      </c>
      <c r="X84" s="96">
        <v>43690</v>
      </c>
      <c r="Y84" s="99" t="s">
        <v>876</v>
      </c>
      <c r="Z84" s="92" t="s">
        <v>1114</v>
      </c>
      <c r="AA84" s="87"/>
      <c r="AB84" s="87"/>
      <c r="AC84" s="99" t="s">
        <v>1360</v>
      </c>
      <c r="AD84" s="87"/>
      <c r="AE84" s="87" t="b">
        <v>0</v>
      </c>
      <c r="AF84" s="87">
        <v>0</v>
      </c>
      <c r="AG84" s="99" t="s">
        <v>1564</v>
      </c>
      <c r="AH84" s="87" t="b">
        <v>0</v>
      </c>
      <c r="AI84" s="87" t="s">
        <v>1597</v>
      </c>
      <c r="AJ84" s="87"/>
      <c r="AK84" s="99" t="s">
        <v>1564</v>
      </c>
      <c r="AL84" s="87" t="b">
        <v>0</v>
      </c>
      <c r="AM84" s="87">
        <v>0</v>
      </c>
      <c r="AN84" s="99" t="s">
        <v>1564</v>
      </c>
      <c r="AO84" s="87" t="s">
        <v>1605</v>
      </c>
      <c r="AP84" s="87" t="b">
        <v>0</v>
      </c>
      <c r="AQ84" s="99" t="s">
        <v>1360</v>
      </c>
      <c r="AR84" s="87" t="s">
        <v>197</v>
      </c>
      <c r="AS84" s="87">
        <v>0</v>
      </c>
      <c r="AT84" s="87">
        <v>0</v>
      </c>
      <c r="AU84" s="87"/>
      <c r="AV84" s="87"/>
      <c r="AW84" s="87"/>
      <c r="AX84" s="87"/>
      <c r="AY84" s="87"/>
      <c r="AZ84" s="87"/>
      <c r="BA84" s="87"/>
      <c r="BB84" s="87"/>
      <c r="BC84">
        <v>1</v>
      </c>
      <c r="BD84" s="86" t="str">
        <f>REPLACE(INDEX(GroupVertices[Group],MATCH(Edges25[[#This Row],[Vertex 1]],GroupVertices[Vertex],0)),1,1,"")</f>
        <v>3</v>
      </c>
      <c r="BE84" s="86" t="str">
        <f>REPLACE(INDEX(GroupVertices[Group],MATCH(Edges25[[#This Row],[Vertex 2]],GroupVertices[Vertex],0)),1,1,"")</f>
        <v>3</v>
      </c>
      <c r="BF84" s="48">
        <v>0</v>
      </c>
      <c r="BG84" s="49">
        <v>0</v>
      </c>
      <c r="BH84" s="48">
        <v>0</v>
      </c>
      <c r="BI84" s="49">
        <v>0</v>
      </c>
      <c r="BJ84" s="48">
        <v>0</v>
      </c>
      <c r="BK84" s="49">
        <v>0</v>
      </c>
      <c r="BL84" s="48">
        <v>8</v>
      </c>
      <c r="BM84" s="49">
        <v>100</v>
      </c>
      <c r="BN84" s="48">
        <v>8</v>
      </c>
    </row>
    <row r="85" spans="1:66" ht="15">
      <c r="A85" s="65" t="s">
        <v>307</v>
      </c>
      <c r="B85" s="65" t="s">
        <v>307</v>
      </c>
      <c r="C85" s="66"/>
      <c r="D85" s="67"/>
      <c r="E85" s="66"/>
      <c r="F85" s="69"/>
      <c r="G85" s="66"/>
      <c r="H85" s="70"/>
      <c r="I85" s="71"/>
      <c r="J85" s="71"/>
      <c r="K85" s="34" t="s">
        <v>65</v>
      </c>
      <c r="L85" s="72">
        <v>135</v>
      </c>
      <c r="M85" s="72"/>
      <c r="N85" s="73"/>
      <c r="O85" s="87" t="s">
        <v>197</v>
      </c>
      <c r="P85" s="90">
        <v>43690.92775462963</v>
      </c>
      <c r="Q85" s="87" t="s">
        <v>491</v>
      </c>
      <c r="R85" s="92" t="s">
        <v>609</v>
      </c>
      <c r="S85" s="87" t="s">
        <v>647</v>
      </c>
      <c r="T85" s="87" t="s">
        <v>661</v>
      </c>
      <c r="U85" s="87"/>
      <c r="V85" s="92" t="s">
        <v>751</v>
      </c>
      <c r="W85" s="90">
        <v>43690.92775462963</v>
      </c>
      <c r="X85" s="96">
        <v>43690</v>
      </c>
      <c r="Y85" s="99" t="s">
        <v>877</v>
      </c>
      <c r="Z85" s="92" t="s">
        <v>1115</v>
      </c>
      <c r="AA85" s="87"/>
      <c r="AB85" s="87"/>
      <c r="AC85" s="99" t="s">
        <v>1361</v>
      </c>
      <c r="AD85" s="87"/>
      <c r="AE85" s="87" t="b">
        <v>0</v>
      </c>
      <c r="AF85" s="87">
        <v>0</v>
      </c>
      <c r="AG85" s="99" t="s">
        <v>1564</v>
      </c>
      <c r="AH85" s="87" t="b">
        <v>0</v>
      </c>
      <c r="AI85" s="87" t="s">
        <v>1597</v>
      </c>
      <c r="AJ85" s="87"/>
      <c r="AK85" s="99" t="s">
        <v>1564</v>
      </c>
      <c r="AL85" s="87" t="b">
        <v>0</v>
      </c>
      <c r="AM85" s="87">
        <v>0</v>
      </c>
      <c r="AN85" s="99" t="s">
        <v>1564</v>
      </c>
      <c r="AO85" s="87" t="s">
        <v>1605</v>
      </c>
      <c r="AP85" s="87" t="b">
        <v>0</v>
      </c>
      <c r="AQ85" s="99" t="s">
        <v>1361</v>
      </c>
      <c r="AR85" s="87" t="s">
        <v>197</v>
      </c>
      <c r="AS85" s="87">
        <v>0</v>
      </c>
      <c r="AT85" s="87">
        <v>0</v>
      </c>
      <c r="AU85" s="87"/>
      <c r="AV85" s="87"/>
      <c r="AW85" s="87"/>
      <c r="AX85" s="87"/>
      <c r="AY85" s="87"/>
      <c r="AZ85" s="87"/>
      <c r="BA85" s="87"/>
      <c r="BB85" s="87"/>
      <c r="BC85">
        <v>1</v>
      </c>
      <c r="BD85" s="86" t="str">
        <f>REPLACE(INDEX(GroupVertices[Group],MATCH(Edges25[[#This Row],[Vertex 1]],GroupVertices[Vertex],0)),1,1,"")</f>
        <v>3</v>
      </c>
      <c r="BE85" s="86" t="str">
        <f>REPLACE(INDEX(GroupVertices[Group],MATCH(Edges25[[#This Row],[Vertex 2]],GroupVertices[Vertex],0)),1,1,"")</f>
        <v>3</v>
      </c>
      <c r="BF85" s="48">
        <v>0</v>
      </c>
      <c r="BG85" s="49">
        <v>0</v>
      </c>
      <c r="BH85" s="48">
        <v>0</v>
      </c>
      <c r="BI85" s="49">
        <v>0</v>
      </c>
      <c r="BJ85" s="48">
        <v>0</v>
      </c>
      <c r="BK85" s="49">
        <v>0</v>
      </c>
      <c r="BL85" s="48">
        <v>11</v>
      </c>
      <c r="BM85" s="49">
        <v>100</v>
      </c>
      <c r="BN85" s="48">
        <v>11</v>
      </c>
    </row>
    <row r="86" spans="1:66" ht="15">
      <c r="A86" s="65" t="s">
        <v>308</v>
      </c>
      <c r="B86" s="65" t="s">
        <v>412</v>
      </c>
      <c r="C86" s="66"/>
      <c r="D86" s="67"/>
      <c r="E86" s="66"/>
      <c r="F86" s="69"/>
      <c r="G86" s="66"/>
      <c r="H86" s="70"/>
      <c r="I86" s="71"/>
      <c r="J86" s="71"/>
      <c r="K86" s="34" t="s">
        <v>65</v>
      </c>
      <c r="L86" s="72">
        <v>136</v>
      </c>
      <c r="M86" s="72"/>
      <c r="N86" s="73"/>
      <c r="O86" s="87" t="s">
        <v>448</v>
      </c>
      <c r="P86" s="90">
        <v>43689.8768287037</v>
      </c>
      <c r="Q86" s="87" t="s">
        <v>492</v>
      </c>
      <c r="R86" s="87"/>
      <c r="S86" s="87"/>
      <c r="T86" s="87"/>
      <c r="U86" s="87"/>
      <c r="V86" s="92" t="s">
        <v>752</v>
      </c>
      <c r="W86" s="90">
        <v>43689.8768287037</v>
      </c>
      <c r="X86" s="96">
        <v>43689</v>
      </c>
      <c r="Y86" s="99" t="s">
        <v>878</v>
      </c>
      <c r="Z86" s="92" t="s">
        <v>1116</v>
      </c>
      <c r="AA86" s="87"/>
      <c r="AB86" s="87"/>
      <c r="AC86" s="99" t="s">
        <v>1362</v>
      </c>
      <c r="AD86" s="99" t="s">
        <v>1544</v>
      </c>
      <c r="AE86" s="87" t="b">
        <v>0</v>
      </c>
      <c r="AF86" s="87">
        <v>0</v>
      </c>
      <c r="AG86" s="99" t="s">
        <v>1579</v>
      </c>
      <c r="AH86" s="87" t="b">
        <v>0</v>
      </c>
      <c r="AI86" s="87" t="s">
        <v>1595</v>
      </c>
      <c r="AJ86" s="87"/>
      <c r="AK86" s="99" t="s">
        <v>1564</v>
      </c>
      <c r="AL86" s="87" t="b">
        <v>0</v>
      </c>
      <c r="AM86" s="87">
        <v>0</v>
      </c>
      <c r="AN86" s="99" t="s">
        <v>1564</v>
      </c>
      <c r="AO86" s="87" t="s">
        <v>1605</v>
      </c>
      <c r="AP86" s="87" t="b">
        <v>0</v>
      </c>
      <c r="AQ86" s="99" t="s">
        <v>1544</v>
      </c>
      <c r="AR86" s="87" t="s">
        <v>197</v>
      </c>
      <c r="AS86" s="87">
        <v>0</v>
      </c>
      <c r="AT86" s="87">
        <v>0</v>
      </c>
      <c r="AU86" s="87"/>
      <c r="AV86" s="87"/>
      <c r="AW86" s="87"/>
      <c r="AX86" s="87"/>
      <c r="AY86" s="87"/>
      <c r="AZ86" s="87"/>
      <c r="BA86" s="87"/>
      <c r="BB86" s="87"/>
      <c r="BC86">
        <v>1</v>
      </c>
      <c r="BD86" s="86" t="str">
        <f>REPLACE(INDEX(GroupVertices[Group],MATCH(Edges25[[#This Row],[Vertex 1]],GroupVertices[Vertex],0)),1,1,"")</f>
        <v>11</v>
      </c>
      <c r="BE86" s="86" t="str">
        <f>REPLACE(INDEX(GroupVertices[Group],MATCH(Edges25[[#This Row],[Vertex 2]],GroupVertices[Vertex],0)),1,1,"")</f>
        <v>11</v>
      </c>
      <c r="BF86" s="48"/>
      <c r="BG86" s="49"/>
      <c r="BH86" s="48"/>
      <c r="BI86" s="49"/>
      <c r="BJ86" s="48"/>
      <c r="BK86" s="49"/>
      <c r="BL86" s="48"/>
      <c r="BM86" s="49"/>
      <c r="BN86" s="48"/>
    </row>
    <row r="87" spans="1:66" ht="15">
      <c r="A87" s="65" t="s">
        <v>308</v>
      </c>
      <c r="B87" s="65" t="s">
        <v>416</v>
      </c>
      <c r="C87" s="66"/>
      <c r="D87" s="67"/>
      <c r="E87" s="66"/>
      <c r="F87" s="69"/>
      <c r="G87" s="66"/>
      <c r="H87" s="70"/>
      <c r="I87" s="71"/>
      <c r="J87" s="71"/>
      <c r="K87" s="34" t="s">
        <v>65</v>
      </c>
      <c r="L87" s="72">
        <v>140</v>
      </c>
      <c r="M87" s="72"/>
      <c r="N87" s="73"/>
      <c r="O87" s="87" t="s">
        <v>448</v>
      </c>
      <c r="P87" s="90">
        <v>43691.01069444444</v>
      </c>
      <c r="Q87" s="87" t="s">
        <v>493</v>
      </c>
      <c r="R87" s="87"/>
      <c r="S87" s="87"/>
      <c r="T87" s="87"/>
      <c r="U87" s="87"/>
      <c r="V87" s="92" t="s">
        <v>752</v>
      </c>
      <c r="W87" s="90">
        <v>43691.01069444444</v>
      </c>
      <c r="X87" s="96">
        <v>43691</v>
      </c>
      <c r="Y87" s="99" t="s">
        <v>879</v>
      </c>
      <c r="Z87" s="92" t="s">
        <v>1117</v>
      </c>
      <c r="AA87" s="87"/>
      <c r="AB87" s="87"/>
      <c r="AC87" s="99" t="s">
        <v>1363</v>
      </c>
      <c r="AD87" s="99" t="s">
        <v>1545</v>
      </c>
      <c r="AE87" s="87" t="b">
        <v>0</v>
      </c>
      <c r="AF87" s="87">
        <v>0</v>
      </c>
      <c r="AG87" s="99" t="s">
        <v>1580</v>
      </c>
      <c r="AH87" s="87" t="b">
        <v>0</v>
      </c>
      <c r="AI87" s="87" t="s">
        <v>1595</v>
      </c>
      <c r="AJ87" s="87"/>
      <c r="AK87" s="99" t="s">
        <v>1564</v>
      </c>
      <c r="AL87" s="87" t="b">
        <v>0</v>
      </c>
      <c r="AM87" s="87">
        <v>0</v>
      </c>
      <c r="AN87" s="99" t="s">
        <v>1564</v>
      </c>
      <c r="AO87" s="87" t="s">
        <v>1605</v>
      </c>
      <c r="AP87" s="87" t="b">
        <v>0</v>
      </c>
      <c r="AQ87" s="99" t="s">
        <v>1545</v>
      </c>
      <c r="AR87" s="87" t="s">
        <v>197</v>
      </c>
      <c r="AS87" s="87">
        <v>0</v>
      </c>
      <c r="AT87" s="87">
        <v>0</v>
      </c>
      <c r="AU87" s="87"/>
      <c r="AV87" s="87"/>
      <c r="AW87" s="87"/>
      <c r="AX87" s="87"/>
      <c r="AY87" s="87"/>
      <c r="AZ87" s="87"/>
      <c r="BA87" s="87"/>
      <c r="BB87" s="87"/>
      <c r="BC87">
        <v>1</v>
      </c>
      <c r="BD87" s="86" t="str">
        <f>REPLACE(INDEX(GroupVertices[Group],MATCH(Edges25[[#This Row],[Vertex 1]],GroupVertices[Vertex],0)),1,1,"")</f>
        <v>11</v>
      </c>
      <c r="BE87" s="86" t="str">
        <f>REPLACE(INDEX(GroupVertices[Group],MATCH(Edges25[[#This Row],[Vertex 2]],GroupVertices[Vertex],0)),1,1,"")</f>
        <v>11</v>
      </c>
      <c r="BF87" s="48"/>
      <c r="BG87" s="49"/>
      <c r="BH87" s="48"/>
      <c r="BI87" s="49"/>
      <c r="BJ87" s="48"/>
      <c r="BK87" s="49"/>
      <c r="BL87" s="48"/>
      <c r="BM87" s="49"/>
      <c r="BN87" s="48"/>
    </row>
    <row r="88" spans="1:66" ht="15">
      <c r="A88" s="65" t="s">
        <v>309</v>
      </c>
      <c r="B88" s="65" t="s">
        <v>309</v>
      </c>
      <c r="C88" s="66"/>
      <c r="D88" s="67"/>
      <c r="E88" s="66"/>
      <c r="F88" s="69"/>
      <c r="G88" s="66"/>
      <c r="H88" s="70"/>
      <c r="I88" s="71"/>
      <c r="J88" s="71"/>
      <c r="K88" s="34" t="s">
        <v>65</v>
      </c>
      <c r="L88" s="72">
        <v>142</v>
      </c>
      <c r="M88" s="72"/>
      <c r="N88" s="73"/>
      <c r="O88" s="87" t="s">
        <v>197</v>
      </c>
      <c r="P88" s="90">
        <v>43691.126967592594</v>
      </c>
      <c r="Q88" s="87" t="s">
        <v>494</v>
      </c>
      <c r="R88" s="92" t="s">
        <v>610</v>
      </c>
      <c r="S88" s="87" t="s">
        <v>652</v>
      </c>
      <c r="T88" s="87" t="s">
        <v>662</v>
      </c>
      <c r="U88" s="87"/>
      <c r="V88" s="92" t="s">
        <v>753</v>
      </c>
      <c r="W88" s="90">
        <v>43691.126967592594</v>
      </c>
      <c r="X88" s="96">
        <v>43691</v>
      </c>
      <c r="Y88" s="99" t="s">
        <v>880</v>
      </c>
      <c r="Z88" s="92" t="s">
        <v>1118</v>
      </c>
      <c r="AA88" s="87"/>
      <c r="AB88" s="87"/>
      <c r="AC88" s="99" t="s">
        <v>1364</v>
      </c>
      <c r="AD88" s="87"/>
      <c r="AE88" s="87" t="b">
        <v>0</v>
      </c>
      <c r="AF88" s="87">
        <v>1</v>
      </c>
      <c r="AG88" s="99" t="s">
        <v>1564</v>
      </c>
      <c r="AH88" s="87" t="b">
        <v>0</v>
      </c>
      <c r="AI88" s="87" t="s">
        <v>1601</v>
      </c>
      <c r="AJ88" s="87"/>
      <c r="AK88" s="99" t="s">
        <v>1564</v>
      </c>
      <c r="AL88" s="87" t="b">
        <v>0</v>
      </c>
      <c r="AM88" s="87">
        <v>0</v>
      </c>
      <c r="AN88" s="99" t="s">
        <v>1564</v>
      </c>
      <c r="AO88" s="87" t="s">
        <v>1605</v>
      </c>
      <c r="AP88" s="87" t="b">
        <v>0</v>
      </c>
      <c r="AQ88" s="99" t="s">
        <v>1364</v>
      </c>
      <c r="AR88" s="87" t="s">
        <v>197</v>
      </c>
      <c r="AS88" s="87">
        <v>0</v>
      </c>
      <c r="AT88" s="87">
        <v>0</v>
      </c>
      <c r="AU88" s="87"/>
      <c r="AV88" s="87"/>
      <c r="AW88" s="87"/>
      <c r="AX88" s="87"/>
      <c r="AY88" s="87"/>
      <c r="AZ88" s="87"/>
      <c r="BA88" s="87"/>
      <c r="BB88" s="87"/>
      <c r="BC88">
        <v>1</v>
      </c>
      <c r="BD88" s="86" t="str">
        <f>REPLACE(INDEX(GroupVertices[Group],MATCH(Edges25[[#This Row],[Vertex 1]],GroupVertices[Vertex],0)),1,1,"")</f>
        <v>3</v>
      </c>
      <c r="BE88" s="86" t="str">
        <f>REPLACE(INDEX(GroupVertices[Group],MATCH(Edges25[[#This Row],[Vertex 2]],GroupVertices[Vertex],0)),1,1,"")</f>
        <v>3</v>
      </c>
      <c r="BF88" s="48">
        <v>0</v>
      </c>
      <c r="BG88" s="49">
        <v>0</v>
      </c>
      <c r="BH88" s="48">
        <v>0</v>
      </c>
      <c r="BI88" s="49">
        <v>0</v>
      </c>
      <c r="BJ88" s="48">
        <v>0</v>
      </c>
      <c r="BK88" s="49">
        <v>0</v>
      </c>
      <c r="BL88" s="48">
        <v>12</v>
      </c>
      <c r="BM88" s="49">
        <v>100</v>
      </c>
      <c r="BN88" s="48">
        <v>12</v>
      </c>
    </row>
    <row r="89" spans="1:66" ht="15">
      <c r="A89" s="65" t="s">
        <v>310</v>
      </c>
      <c r="B89" s="65" t="s">
        <v>340</v>
      </c>
      <c r="C89" s="66"/>
      <c r="D89" s="67"/>
      <c r="E89" s="66"/>
      <c r="F89" s="69"/>
      <c r="G89" s="66"/>
      <c r="H89" s="70"/>
      <c r="I89" s="71"/>
      <c r="J89" s="71"/>
      <c r="K89" s="34" t="s">
        <v>65</v>
      </c>
      <c r="L89" s="72">
        <v>143</v>
      </c>
      <c r="M89" s="72"/>
      <c r="N89" s="73"/>
      <c r="O89" s="87" t="s">
        <v>450</v>
      </c>
      <c r="P89" s="90">
        <v>43691.285949074074</v>
      </c>
      <c r="Q89" s="87" t="s">
        <v>495</v>
      </c>
      <c r="R89" s="87"/>
      <c r="S89" s="87"/>
      <c r="T89" s="87"/>
      <c r="U89" s="87"/>
      <c r="V89" s="92" t="s">
        <v>754</v>
      </c>
      <c r="W89" s="90">
        <v>43691.285949074074</v>
      </c>
      <c r="X89" s="96">
        <v>43691</v>
      </c>
      <c r="Y89" s="99" t="s">
        <v>881</v>
      </c>
      <c r="Z89" s="92" t="s">
        <v>1119</v>
      </c>
      <c r="AA89" s="87"/>
      <c r="AB89" s="87"/>
      <c r="AC89" s="99" t="s">
        <v>1365</v>
      </c>
      <c r="AD89" s="87"/>
      <c r="AE89" s="87" t="b">
        <v>0</v>
      </c>
      <c r="AF89" s="87">
        <v>0</v>
      </c>
      <c r="AG89" s="99" t="s">
        <v>1564</v>
      </c>
      <c r="AH89" s="87" t="b">
        <v>0</v>
      </c>
      <c r="AI89" s="87" t="s">
        <v>1598</v>
      </c>
      <c r="AJ89" s="87"/>
      <c r="AK89" s="99" t="s">
        <v>1564</v>
      </c>
      <c r="AL89" s="87" t="b">
        <v>0</v>
      </c>
      <c r="AM89" s="87">
        <v>153</v>
      </c>
      <c r="AN89" s="99" t="s">
        <v>1404</v>
      </c>
      <c r="AO89" s="87" t="s">
        <v>1604</v>
      </c>
      <c r="AP89" s="87" t="b">
        <v>0</v>
      </c>
      <c r="AQ89" s="99" t="s">
        <v>1404</v>
      </c>
      <c r="AR89" s="87" t="s">
        <v>197</v>
      </c>
      <c r="AS89" s="87">
        <v>0</v>
      </c>
      <c r="AT89" s="87">
        <v>0</v>
      </c>
      <c r="AU89" s="87"/>
      <c r="AV89" s="87"/>
      <c r="AW89" s="87"/>
      <c r="AX89" s="87"/>
      <c r="AY89" s="87"/>
      <c r="AZ89" s="87"/>
      <c r="BA89" s="87"/>
      <c r="BB89" s="87"/>
      <c r="BC89">
        <v>1</v>
      </c>
      <c r="BD89" s="86" t="str">
        <f>REPLACE(INDEX(GroupVertices[Group],MATCH(Edges25[[#This Row],[Vertex 1]],GroupVertices[Vertex],0)),1,1,"")</f>
        <v>9</v>
      </c>
      <c r="BE89" s="86" t="str">
        <f>REPLACE(INDEX(GroupVertices[Group],MATCH(Edges25[[#This Row],[Vertex 2]],GroupVertices[Vertex],0)),1,1,"")</f>
        <v>9</v>
      </c>
      <c r="BF89" s="48">
        <v>0</v>
      </c>
      <c r="BG89" s="49">
        <v>0</v>
      </c>
      <c r="BH89" s="48">
        <v>0</v>
      </c>
      <c r="BI89" s="49">
        <v>0</v>
      </c>
      <c r="BJ89" s="48">
        <v>0</v>
      </c>
      <c r="BK89" s="49">
        <v>0</v>
      </c>
      <c r="BL89" s="48">
        <v>24</v>
      </c>
      <c r="BM89" s="49">
        <v>100</v>
      </c>
      <c r="BN89" s="48">
        <v>24</v>
      </c>
    </row>
    <row r="90" spans="1:66" ht="15">
      <c r="A90" s="65" t="s">
        <v>311</v>
      </c>
      <c r="B90" s="65" t="s">
        <v>340</v>
      </c>
      <c r="C90" s="66"/>
      <c r="D90" s="67"/>
      <c r="E90" s="66"/>
      <c r="F90" s="69"/>
      <c r="G90" s="66"/>
      <c r="H90" s="70"/>
      <c r="I90" s="71"/>
      <c r="J90" s="71"/>
      <c r="K90" s="34" t="s">
        <v>65</v>
      </c>
      <c r="L90" s="72">
        <v>144</v>
      </c>
      <c r="M90" s="72"/>
      <c r="N90" s="73"/>
      <c r="O90" s="87" t="s">
        <v>450</v>
      </c>
      <c r="P90" s="90">
        <v>43691.29398148148</v>
      </c>
      <c r="Q90" s="87" t="s">
        <v>495</v>
      </c>
      <c r="R90" s="87"/>
      <c r="S90" s="87"/>
      <c r="T90" s="87"/>
      <c r="U90" s="87"/>
      <c r="V90" s="92" t="s">
        <v>755</v>
      </c>
      <c r="W90" s="90">
        <v>43691.29398148148</v>
      </c>
      <c r="X90" s="96">
        <v>43691</v>
      </c>
      <c r="Y90" s="99" t="s">
        <v>882</v>
      </c>
      <c r="Z90" s="92" t="s">
        <v>1120</v>
      </c>
      <c r="AA90" s="87"/>
      <c r="AB90" s="87"/>
      <c r="AC90" s="99" t="s">
        <v>1366</v>
      </c>
      <c r="AD90" s="87"/>
      <c r="AE90" s="87" t="b">
        <v>0</v>
      </c>
      <c r="AF90" s="87">
        <v>0</v>
      </c>
      <c r="AG90" s="99" t="s">
        <v>1564</v>
      </c>
      <c r="AH90" s="87" t="b">
        <v>0</v>
      </c>
      <c r="AI90" s="87" t="s">
        <v>1598</v>
      </c>
      <c r="AJ90" s="87"/>
      <c r="AK90" s="99" t="s">
        <v>1564</v>
      </c>
      <c r="AL90" s="87" t="b">
        <v>0</v>
      </c>
      <c r="AM90" s="87">
        <v>153</v>
      </c>
      <c r="AN90" s="99" t="s">
        <v>1404</v>
      </c>
      <c r="AO90" s="87" t="s">
        <v>1605</v>
      </c>
      <c r="AP90" s="87" t="b">
        <v>0</v>
      </c>
      <c r="AQ90" s="99" t="s">
        <v>1404</v>
      </c>
      <c r="AR90" s="87" t="s">
        <v>197</v>
      </c>
      <c r="AS90" s="87">
        <v>0</v>
      </c>
      <c r="AT90" s="87">
        <v>0</v>
      </c>
      <c r="AU90" s="87"/>
      <c r="AV90" s="87"/>
      <c r="AW90" s="87"/>
      <c r="AX90" s="87"/>
      <c r="AY90" s="87"/>
      <c r="AZ90" s="87"/>
      <c r="BA90" s="87"/>
      <c r="BB90" s="87"/>
      <c r="BC90">
        <v>1</v>
      </c>
      <c r="BD90" s="86" t="str">
        <f>REPLACE(INDEX(GroupVertices[Group],MATCH(Edges25[[#This Row],[Vertex 1]],GroupVertices[Vertex],0)),1,1,"")</f>
        <v>9</v>
      </c>
      <c r="BE90" s="86" t="str">
        <f>REPLACE(INDEX(GroupVertices[Group],MATCH(Edges25[[#This Row],[Vertex 2]],GroupVertices[Vertex],0)),1,1,"")</f>
        <v>9</v>
      </c>
      <c r="BF90" s="48">
        <v>0</v>
      </c>
      <c r="BG90" s="49">
        <v>0</v>
      </c>
      <c r="BH90" s="48">
        <v>0</v>
      </c>
      <c r="BI90" s="49">
        <v>0</v>
      </c>
      <c r="BJ90" s="48">
        <v>0</v>
      </c>
      <c r="BK90" s="49">
        <v>0</v>
      </c>
      <c r="BL90" s="48">
        <v>24</v>
      </c>
      <c r="BM90" s="49">
        <v>100</v>
      </c>
      <c r="BN90" s="48">
        <v>24</v>
      </c>
    </row>
    <row r="91" spans="1:66" ht="15">
      <c r="A91" s="65" t="s">
        <v>312</v>
      </c>
      <c r="B91" s="65" t="s">
        <v>418</v>
      </c>
      <c r="C91" s="66"/>
      <c r="D91" s="67"/>
      <c r="E91" s="66"/>
      <c r="F91" s="69"/>
      <c r="G91" s="66"/>
      <c r="H91" s="70"/>
      <c r="I91" s="71"/>
      <c r="J91" s="71"/>
      <c r="K91" s="34" t="s">
        <v>65</v>
      </c>
      <c r="L91" s="72">
        <v>145</v>
      </c>
      <c r="M91" s="72"/>
      <c r="N91" s="73"/>
      <c r="O91" s="87" t="s">
        <v>449</v>
      </c>
      <c r="P91" s="90">
        <v>43691.43304398148</v>
      </c>
      <c r="Q91" s="87" t="s">
        <v>496</v>
      </c>
      <c r="R91" s="87"/>
      <c r="S91" s="87"/>
      <c r="T91" s="87"/>
      <c r="U91" s="87"/>
      <c r="V91" s="92" t="s">
        <v>756</v>
      </c>
      <c r="W91" s="90">
        <v>43691.43304398148</v>
      </c>
      <c r="X91" s="96">
        <v>43691</v>
      </c>
      <c r="Y91" s="99" t="s">
        <v>883</v>
      </c>
      <c r="Z91" s="92" t="s">
        <v>1121</v>
      </c>
      <c r="AA91" s="87"/>
      <c r="AB91" s="87"/>
      <c r="AC91" s="99" t="s">
        <v>1367</v>
      </c>
      <c r="AD91" s="99" t="s">
        <v>1546</v>
      </c>
      <c r="AE91" s="87" t="b">
        <v>0</v>
      </c>
      <c r="AF91" s="87">
        <v>3</v>
      </c>
      <c r="AG91" s="99" t="s">
        <v>1581</v>
      </c>
      <c r="AH91" s="87" t="b">
        <v>0</v>
      </c>
      <c r="AI91" s="87" t="s">
        <v>1598</v>
      </c>
      <c r="AJ91" s="87"/>
      <c r="AK91" s="99" t="s">
        <v>1564</v>
      </c>
      <c r="AL91" s="87" t="b">
        <v>0</v>
      </c>
      <c r="AM91" s="87">
        <v>0</v>
      </c>
      <c r="AN91" s="99" t="s">
        <v>1564</v>
      </c>
      <c r="AO91" s="87" t="s">
        <v>1605</v>
      </c>
      <c r="AP91" s="87" t="b">
        <v>0</v>
      </c>
      <c r="AQ91" s="99" t="s">
        <v>1546</v>
      </c>
      <c r="AR91" s="87" t="s">
        <v>197</v>
      </c>
      <c r="AS91" s="87">
        <v>0</v>
      </c>
      <c r="AT91" s="87">
        <v>0</v>
      </c>
      <c r="AU91" s="87"/>
      <c r="AV91" s="87"/>
      <c r="AW91" s="87"/>
      <c r="AX91" s="87"/>
      <c r="AY91" s="87"/>
      <c r="AZ91" s="87"/>
      <c r="BA91" s="87"/>
      <c r="BB91" s="87"/>
      <c r="BC91">
        <v>1</v>
      </c>
      <c r="BD91" s="86" t="str">
        <f>REPLACE(INDEX(GroupVertices[Group],MATCH(Edges25[[#This Row],[Vertex 1]],GroupVertices[Vertex],0)),1,1,"")</f>
        <v>24</v>
      </c>
      <c r="BE91" s="86" t="str">
        <f>REPLACE(INDEX(GroupVertices[Group],MATCH(Edges25[[#This Row],[Vertex 2]],GroupVertices[Vertex],0)),1,1,"")</f>
        <v>24</v>
      </c>
      <c r="BF91" s="48">
        <v>0</v>
      </c>
      <c r="BG91" s="49">
        <v>0</v>
      </c>
      <c r="BH91" s="48">
        <v>0</v>
      </c>
      <c r="BI91" s="49">
        <v>0</v>
      </c>
      <c r="BJ91" s="48">
        <v>0</v>
      </c>
      <c r="BK91" s="49">
        <v>0</v>
      </c>
      <c r="BL91" s="48">
        <v>16</v>
      </c>
      <c r="BM91" s="49">
        <v>100</v>
      </c>
      <c r="BN91" s="48">
        <v>16</v>
      </c>
    </row>
    <row r="92" spans="1:66" ht="15">
      <c r="A92" s="65" t="s">
        <v>313</v>
      </c>
      <c r="B92" s="65" t="s">
        <v>340</v>
      </c>
      <c r="C92" s="66"/>
      <c r="D92" s="67"/>
      <c r="E92" s="66"/>
      <c r="F92" s="69"/>
      <c r="G92" s="66"/>
      <c r="H92" s="70"/>
      <c r="I92" s="71"/>
      <c r="J92" s="71"/>
      <c r="K92" s="34" t="s">
        <v>65</v>
      </c>
      <c r="L92" s="72">
        <v>146</v>
      </c>
      <c r="M92" s="72"/>
      <c r="N92" s="73"/>
      <c r="O92" s="87" t="s">
        <v>450</v>
      </c>
      <c r="P92" s="90">
        <v>43691.44289351852</v>
      </c>
      <c r="Q92" s="87" t="s">
        <v>495</v>
      </c>
      <c r="R92" s="87"/>
      <c r="S92" s="87"/>
      <c r="T92" s="87"/>
      <c r="U92" s="87"/>
      <c r="V92" s="92" t="s">
        <v>757</v>
      </c>
      <c r="W92" s="90">
        <v>43691.44289351852</v>
      </c>
      <c r="X92" s="96">
        <v>43691</v>
      </c>
      <c r="Y92" s="99" t="s">
        <v>884</v>
      </c>
      <c r="Z92" s="92" t="s">
        <v>1122</v>
      </c>
      <c r="AA92" s="87"/>
      <c r="AB92" s="87"/>
      <c r="AC92" s="99" t="s">
        <v>1368</v>
      </c>
      <c r="AD92" s="87"/>
      <c r="AE92" s="87" t="b">
        <v>0</v>
      </c>
      <c r="AF92" s="87">
        <v>0</v>
      </c>
      <c r="AG92" s="99" t="s">
        <v>1564</v>
      </c>
      <c r="AH92" s="87" t="b">
        <v>0</v>
      </c>
      <c r="AI92" s="87" t="s">
        <v>1598</v>
      </c>
      <c r="AJ92" s="87"/>
      <c r="AK92" s="99" t="s">
        <v>1564</v>
      </c>
      <c r="AL92" s="87" t="b">
        <v>0</v>
      </c>
      <c r="AM92" s="87">
        <v>153</v>
      </c>
      <c r="AN92" s="99" t="s">
        <v>1404</v>
      </c>
      <c r="AO92" s="87" t="s">
        <v>1604</v>
      </c>
      <c r="AP92" s="87" t="b">
        <v>0</v>
      </c>
      <c r="AQ92" s="99" t="s">
        <v>1404</v>
      </c>
      <c r="AR92" s="87" t="s">
        <v>197</v>
      </c>
      <c r="AS92" s="87">
        <v>0</v>
      </c>
      <c r="AT92" s="87">
        <v>0</v>
      </c>
      <c r="AU92" s="87"/>
      <c r="AV92" s="87"/>
      <c r="AW92" s="87"/>
      <c r="AX92" s="87"/>
      <c r="AY92" s="87"/>
      <c r="AZ92" s="87"/>
      <c r="BA92" s="87"/>
      <c r="BB92" s="87"/>
      <c r="BC92">
        <v>1</v>
      </c>
      <c r="BD92" s="86" t="str">
        <f>REPLACE(INDEX(GroupVertices[Group],MATCH(Edges25[[#This Row],[Vertex 1]],GroupVertices[Vertex],0)),1,1,"")</f>
        <v>9</v>
      </c>
      <c r="BE92" s="86" t="str">
        <f>REPLACE(INDEX(GroupVertices[Group],MATCH(Edges25[[#This Row],[Vertex 2]],GroupVertices[Vertex],0)),1,1,"")</f>
        <v>9</v>
      </c>
      <c r="BF92" s="48">
        <v>0</v>
      </c>
      <c r="BG92" s="49">
        <v>0</v>
      </c>
      <c r="BH92" s="48">
        <v>0</v>
      </c>
      <c r="BI92" s="49">
        <v>0</v>
      </c>
      <c r="BJ92" s="48">
        <v>0</v>
      </c>
      <c r="BK92" s="49">
        <v>0</v>
      </c>
      <c r="BL92" s="48">
        <v>24</v>
      </c>
      <c r="BM92" s="49">
        <v>100</v>
      </c>
      <c r="BN92" s="48">
        <v>24</v>
      </c>
    </row>
    <row r="93" spans="1:66" ht="15">
      <c r="A93" s="65" t="s">
        <v>314</v>
      </c>
      <c r="B93" s="65" t="s">
        <v>340</v>
      </c>
      <c r="C93" s="66"/>
      <c r="D93" s="67"/>
      <c r="E93" s="66"/>
      <c r="F93" s="69"/>
      <c r="G93" s="66"/>
      <c r="H93" s="70"/>
      <c r="I93" s="71"/>
      <c r="J93" s="71"/>
      <c r="K93" s="34" t="s">
        <v>65</v>
      </c>
      <c r="L93" s="72">
        <v>147</v>
      </c>
      <c r="M93" s="72"/>
      <c r="N93" s="73"/>
      <c r="O93" s="87" t="s">
        <v>450</v>
      </c>
      <c r="P93" s="90">
        <v>43691.46179398148</v>
      </c>
      <c r="Q93" s="87" t="s">
        <v>495</v>
      </c>
      <c r="R93" s="87"/>
      <c r="S93" s="87"/>
      <c r="T93" s="87"/>
      <c r="U93" s="87"/>
      <c r="V93" s="92" t="s">
        <v>758</v>
      </c>
      <c r="W93" s="90">
        <v>43691.46179398148</v>
      </c>
      <c r="X93" s="96">
        <v>43691</v>
      </c>
      <c r="Y93" s="99" t="s">
        <v>885</v>
      </c>
      <c r="Z93" s="92" t="s">
        <v>1123</v>
      </c>
      <c r="AA93" s="87"/>
      <c r="AB93" s="87"/>
      <c r="AC93" s="99" t="s">
        <v>1369</v>
      </c>
      <c r="AD93" s="87"/>
      <c r="AE93" s="87" t="b">
        <v>0</v>
      </c>
      <c r="AF93" s="87">
        <v>0</v>
      </c>
      <c r="AG93" s="99" t="s">
        <v>1564</v>
      </c>
      <c r="AH93" s="87" t="b">
        <v>0</v>
      </c>
      <c r="AI93" s="87" t="s">
        <v>1598</v>
      </c>
      <c r="AJ93" s="87"/>
      <c r="AK93" s="99" t="s">
        <v>1564</v>
      </c>
      <c r="AL93" s="87" t="b">
        <v>0</v>
      </c>
      <c r="AM93" s="87">
        <v>153</v>
      </c>
      <c r="AN93" s="99" t="s">
        <v>1404</v>
      </c>
      <c r="AO93" s="87" t="s">
        <v>1604</v>
      </c>
      <c r="AP93" s="87" t="b">
        <v>0</v>
      </c>
      <c r="AQ93" s="99" t="s">
        <v>1404</v>
      </c>
      <c r="AR93" s="87" t="s">
        <v>197</v>
      </c>
      <c r="AS93" s="87">
        <v>0</v>
      </c>
      <c r="AT93" s="87">
        <v>0</v>
      </c>
      <c r="AU93" s="87"/>
      <c r="AV93" s="87"/>
      <c r="AW93" s="87"/>
      <c r="AX93" s="87"/>
      <c r="AY93" s="87"/>
      <c r="AZ93" s="87"/>
      <c r="BA93" s="87"/>
      <c r="BB93" s="87"/>
      <c r="BC93">
        <v>1</v>
      </c>
      <c r="BD93" s="86" t="str">
        <f>REPLACE(INDEX(GroupVertices[Group],MATCH(Edges25[[#This Row],[Vertex 1]],GroupVertices[Vertex],0)),1,1,"")</f>
        <v>9</v>
      </c>
      <c r="BE93" s="86" t="str">
        <f>REPLACE(INDEX(GroupVertices[Group],MATCH(Edges25[[#This Row],[Vertex 2]],GroupVertices[Vertex],0)),1,1,"")</f>
        <v>9</v>
      </c>
      <c r="BF93" s="48">
        <v>0</v>
      </c>
      <c r="BG93" s="49">
        <v>0</v>
      </c>
      <c r="BH93" s="48">
        <v>0</v>
      </c>
      <c r="BI93" s="49">
        <v>0</v>
      </c>
      <c r="BJ93" s="48">
        <v>0</v>
      </c>
      <c r="BK93" s="49">
        <v>0</v>
      </c>
      <c r="BL93" s="48">
        <v>24</v>
      </c>
      <c r="BM93" s="49">
        <v>100</v>
      </c>
      <c r="BN93" s="48">
        <v>24</v>
      </c>
    </row>
    <row r="94" spans="1:66" ht="15">
      <c r="A94" s="65" t="s">
        <v>315</v>
      </c>
      <c r="B94" s="65" t="s">
        <v>340</v>
      </c>
      <c r="C94" s="66"/>
      <c r="D94" s="67"/>
      <c r="E94" s="66"/>
      <c r="F94" s="69"/>
      <c r="G94" s="66"/>
      <c r="H94" s="70"/>
      <c r="I94" s="71"/>
      <c r="J94" s="71"/>
      <c r="K94" s="34" t="s">
        <v>65</v>
      </c>
      <c r="L94" s="72">
        <v>148</v>
      </c>
      <c r="M94" s="72"/>
      <c r="N94" s="73"/>
      <c r="O94" s="87" t="s">
        <v>450</v>
      </c>
      <c r="P94" s="90">
        <v>43691.4634375</v>
      </c>
      <c r="Q94" s="87" t="s">
        <v>495</v>
      </c>
      <c r="R94" s="87"/>
      <c r="S94" s="87"/>
      <c r="T94" s="87"/>
      <c r="U94" s="87"/>
      <c r="V94" s="92" t="s">
        <v>759</v>
      </c>
      <c r="W94" s="90">
        <v>43691.4634375</v>
      </c>
      <c r="X94" s="96">
        <v>43691</v>
      </c>
      <c r="Y94" s="99" t="s">
        <v>886</v>
      </c>
      <c r="Z94" s="92" t="s">
        <v>1124</v>
      </c>
      <c r="AA94" s="87"/>
      <c r="AB94" s="87"/>
      <c r="AC94" s="99" t="s">
        <v>1370</v>
      </c>
      <c r="AD94" s="87"/>
      <c r="AE94" s="87" t="b">
        <v>0</v>
      </c>
      <c r="AF94" s="87">
        <v>0</v>
      </c>
      <c r="AG94" s="99" t="s">
        <v>1564</v>
      </c>
      <c r="AH94" s="87" t="b">
        <v>0</v>
      </c>
      <c r="AI94" s="87" t="s">
        <v>1598</v>
      </c>
      <c r="AJ94" s="87"/>
      <c r="AK94" s="99" t="s">
        <v>1564</v>
      </c>
      <c r="AL94" s="87" t="b">
        <v>0</v>
      </c>
      <c r="AM94" s="87">
        <v>153</v>
      </c>
      <c r="AN94" s="99" t="s">
        <v>1404</v>
      </c>
      <c r="AO94" s="87" t="s">
        <v>1605</v>
      </c>
      <c r="AP94" s="87" t="b">
        <v>0</v>
      </c>
      <c r="AQ94" s="99" t="s">
        <v>1404</v>
      </c>
      <c r="AR94" s="87" t="s">
        <v>197</v>
      </c>
      <c r="AS94" s="87">
        <v>0</v>
      </c>
      <c r="AT94" s="87">
        <v>0</v>
      </c>
      <c r="AU94" s="87"/>
      <c r="AV94" s="87"/>
      <c r="AW94" s="87"/>
      <c r="AX94" s="87"/>
      <c r="AY94" s="87"/>
      <c r="AZ94" s="87"/>
      <c r="BA94" s="87"/>
      <c r="BB94" s="87"/>
      <c r="BC94">
        <v>1</v>
      </c>
      <c r="BD94" s="86" t="str">
        <f>REPLACE(INDEX(GroupVertices[Group],MATCH(Edges25[[#This Row],[Vertex 1]],GroupVertices[Vertex],0)),1,1,"")</f>
        <v>9</v>
      </c>
      <c r="BE94" s="86" t="str">
        <f>REPLACE(INDEX(GroupVertices[Group],MATCH(Edges25[[#This Row],[Vertex 2]],GroupVertices[Vertex],0)),1,1,"")</f>
        <v>9</v>
      </c>
      <c r="BF94" s="48">
        <v>0</v>
      </c>
      <c r="BG94" s="49">
        <v>0</v>
      </c>
      <c r="BH94" s="48">
        <v>0</v>
      </c>
      <c r="BI94" s="49">
        <v>0</v>
      </c>
      <c r="BJ94" s="48">
        <v>0</v>
      </c>
      <c r="BK94" s="49">
        <v>0</v>
      </c>
      <c r="BL94" s="48">
        <v>24</v>
      </c>
      <c r="BM94" s="49">
        <v>100</v>
      </c>
      <c r="BN94" s="48">
        <v>24</v>
      </c>
    </row>
    <row r="95" spans="1:66" ht="15">
      <c r="A95" s="65" t="s">
        <v>316</v>
      </c>
      <c r="B95" s="65" t="s">
        <v>340</v>
      </c>
      <c r="C95" s="66"/>
      <c r="D95" s="67"/>
      <c r="E95" s="66"/>
      <c r="F95" s="69"/>
      <c r="G95" s="66"/>
      <c r="H95" s="70"/>
      <c r="I95" s="71"/>
      <c r="J95" s="71"/>
      <c r="K95" s="34" t="s">
        <v>65</v>
      </c>
      <c r="L95" s="72">
        <v>149</v>
      </c>
      <c r="M95" s="72"/>
      <c r="N95" s="73"/>
      <c r="O95" s="87" t="s">
        <v>450</v>
      </c>
      <c r="P95" s="90">
        <v>43691.467523148145</v>
      </c>
      <c r="Q95" s="87" t="s">
        <v>495</v>
      </c>
      <c r="R95" s="87"/>
      <c r="S95" s="87"/>
      <c r="T95" s="87"/>
      <c r="U95" s="87"/>
      <c r="V95" s="92" t="s">
        <v>760</v>
      </c>
      <c r="W95" s="90">
        <v>43691.467523148145</v>
      </c>
      <c r="X95" s="96">
        <v>43691</v>
      </c>
      <c r="Y95" s="99" t="s">
        <v>887</v>
      </c>
      <c r="Z95" s="92" t="s">
        <v>1125</v>
      </c>
      <c r="AA95" s="87"/>
      <c r="AB95" s="87"/>
      <c r="AC95" s="99" t="s">
        <v>1371</v>
      </c>
      <c r="AD95" s="87"/>
      <c r="AE95" s="87" t="b">
        <v>0</v>
      </c>
      <c r="AF95" s="87">
        <v>0</v>
      </c>
      <c r="AG95" s="99" t="s">
        <v>1564</v>
      </c>
      <c r="AH95" s="87" t="b">
        <v>0</v>
      </c>
      <c r="AI95" s="87" t="s">
        <v>1598</v>
      </c>
      <c r="AJ95" s="87"/>
      <c r="AK95" s="99" t="s">
        <v>1564</v>
      </c>
      <c r="AL95" s="87" t="b">
        <v>0</v>
      </c>
      <c r="AM95" s="87">
        <v>153</v>
      </c>
      <c r="AN95" s="99" t="s">
        <v>1404</v>
      </c>
      <c r="AO95" s="87" t="s">
        <v>1608</v>
      </c>
      <c r="AP95" s="87" t="b">
        <v>0</v>
      </c>
      <c r="AQ95" s="99" t="s">
        <v>1404</v>
      </c>
      <c r="AR95" s="87" t="s">
        <v>197</v>
      </c>
      <c r="AS95" s="87">
        <v>0</v>
      </c>
      <c r="AT95" s="87">
        <v>0</v>
      </c>
      <c r="AU95" s="87"/>
      <c r="AV95" s="87"/>
      <c r="AW95" s="87"/>
      <c r="AX95" s="87"/>
      <c r="AY95" s="87"/>
      <c r="AZ95" s="87"/>
      <c r="BA95" s="87"/>
      <c r="BB95" s="87"/>
      <c r="BC95">
        <v>1</v>
      </c>
      <c r="BD95" s="86" t="str">
        <f>REPLACE(INDEX(GroupVertices[Group],MATCH(Edges25[[#This Row],[Vertex 1]],GroupVertices[Vertex],0)),1,1,"")</f>
        <v>9</v>
      </c>
      <c r="BE95" s="86" t="str">
        <f>REPLACE(INDEX(GroupVertices[Group],MATCH(Edges25[[#This Row],[Vertex 2]],GroupVertices[Vertex],0)),1,1,"")</f>
        <v>9</v>
      </c>
      <c r="BF95" s="48">
        <v>0</v>
      </c>
      <c r="BG95" s="49">
        <v>0</v>
      </c>
      <c r="BH95" s="48">
        <v>0</v>
      </c>
      <c r="BI95" s="49">
        <v>0</v>
      </c>
      <c r="BJ95" s="48">
        <v>0</v>
      </c>
      <c r="BK95" s="49">
        <v>0</v>
      </c>
      <c r="BL95" s="48">
        <v>24</v>
      </c>
      <c r="BM95" s="49">
        <v>100</v>
      </c>
      <c r="BN95" s="48">
        <v>24</v>
      </c>
    </row>
    <row r="96" spans="1:66" ht="15">
      <c r="A96" s="65" t="s">
        <v>317</v>
      </c>
      <c r="B96" s="65" t="s">
        <v>419</v>
      </c>
      <c r="C96" s="66"/>
      <c r="D96" s="67"/>
      <c r="E96" s="66"/>
      <c r="F96" s="69"/>
      <c r="G96" s="66"/>
      <c r="H96" s="70"/>
      <c r="I96" s="71"/>
      <c r="J96" s="71"/>
      <c r="K96" s="34" t="s">
        <v>65</v>
      </c>
      <c r="L96" s="72">
        <v>150</v>
      </c>
      <c r="M96" s="72"/>
      <c r="N96" s="73"/>
      <c r="O96" s="87" t="s">
        <v>448</v>
      </c>
      <c r="P96" s="90">
        <v>43691.522881944446</v>
      </c>
      <c r="Q96" s="87" t="s">
        <v>497</v>
      </c>
      <c r="R96" s="87"/>
      <c r="S96" s="87"/>
      <c r="T96" s="87"/>
      <c r="U96" s="87"/>
      <c r="V96" s="92" t="s">
        <v>761</v>
      </c>
      <c r="W96" s="90">
        <v>43691.522881944446</v>
      </c>
      <c r="X96" s="96">
        <v>43691</v>
      </c>
      <c r="Y96" s="99" t="s">
        <v>888</v>
      </c>
      <c r="Z96" s="92" t="s">
        <v>1126</v>
      </c>
      <c r="AA96" s="87"/>
      <c r="AB96" s="87"/>
      <c r="AC96" s="99" t="s">
        <v>1372</v>
      </c>
      <c r="AD96" s="99" t="s">
        <v>1547</v>
      </c>
      <c r="AE96" s="87" t="b">
        <v>0</v>
      </c>
      <c r="AF96" s="87">
        <v>1</v>
      </c>
      <c r="AG96" s="99" t="s">
        <v>1582</v>
      </c>
      <c r="AH96" s="87" t="b">
        <v>0</v>
      </c>
      <c r="AI96" s="87" t="s">
        <v>1595</v>
      </c>
      <c r="AJ96" s="87"/>
      <c r="AK96" s="99" t="s">
        <v>1564</v>
      </c>
      <c r="AL96" s="87" t="b">
        <v>0</v>
      </c>
      <c r="AM96" s="87">
        <v>0</v>
      </c>
      <c r="AN96" s="99" t="s">
        <v>1564</v>
      </c>
      <c r="AO96" s="87" t="s">
        <v>1608</v>
      </c>
      <c r="AP96" s="87" t="b">
        <v>0</v>
      </c>
      <c r="AQ96" s="99" t="s">
        <v>1547</v>
      </c>
      <c r="AR96" s="87" t="s">
        <v>197</v>
      </c>
      <c r="AS96" s="87">
        <v>0</v>
      </c>
      <c r="AT96" s="87">
        <v>0</v>
      </c>
      <c r="AU96" s="87"/>
      <c r="AV96" s="87"/>
      <c r="AW96" s="87"/>
      <c r="AX96" s="87"/>
      <c r="AY96" s="87"/>
      <c r="AZ96" s="87"/>
      <c r="BA96" s="87"/>
      <c r="BB96" s="87"/>
      <c r="BC96">
        <v>1</v>
      </c>
      <c r="BD96" s="86" t="str">
        <f>REPLACE(INDEX(GroupVertices[Group],MATCH(Edges25[[#This Row],[Vertex 1]],GroupVertices[Vertex],0)),1,1,"")</f>
        <v>19</v>
      </c>
      <c r="BE96" s="86" t="str">
        <f>REPLACE(INDEX(GroupVertices[Group],MATCH(Edges25[[#This Row],[Vertex 2]],GroupVertices[Vertex],0)),1,1,"")</f>
        <v>19</v>
      </c>
      <c r="BF96" s="48"/>
      <c r="BG96" s="49"/>
      <c r="BH96" s="48"/>
      <c r="BI96" s="49"/>
      <c r="BJ96" s="48"/>
      <c r="BK96" s="49"/>
      <c r="BL96" s="48"/>
      <c r="BM96" s="49"/>
      <c r="BN96" s="48"/>
    </row>
    <row r="97" spans="1:66" ht="15">
      <c r="A97" s="65" t="s">
        <v>318</v>
      </c>
      <c r="B97" s="65" t="s">
        <v>318</v>
      </c>
      <c r="C97" s="66"/>
      <c r="D97" s="67"/>
      <c r="E97" s="66"/>
      <c r="F97" s="69"/>
      <c r="G97" s="66"/>
      <c r="H97" s="70"/>
      <c r="I97" s="71"/>
      <c r="J97" s="71"/>
      <c r="K97" s="34" t="s">
        <v>65</v>
      </c>
      <c r="L97" s="72">
        <v>152</v>
      </c>
      <c r="M97" s="72"/>
      <c r="N97" s="73"/>
      <c r="O97" s="87" t="s">
        <v>197</v>
      </c>
      <c r="P97" s="90">
        <v>43691.52804398148</v>
      </c>
      <c r="Q97" s="87" t="s">
        <v>498</v>
      </c>
      <c r="R97" s="87"/>
      <c r="S97" s="87"/>
      <c r="T97" s="87"/>
      <c r="U97" s="92" t="s">
        <v>673</v>
      </c>
      <c r="V97" s="92" t="s">
        <v>673</v>
      </c>
      <c r="W97" s="90">
        <v>43691.52804398148</v>
      </c>
      <c r="X97" s="96">
        <v>43691</v>
      </c>
      <c r="Y97" s="99" t="s">
        <v>889</v>
      </c>
      <c r="Z97" s="92" t="s">
        <v>1127</v>
      </c>
      <c r="AA97" s="87"/>
      <c r="AB97" s="87"/>
      <c r="AC97" s="99" t="s">
        <v>1373</v>
      </c>
      <c r="AD97" s="87"/>
      <c r="AE97" s="87" t="b">
        <v>0</v>
      </c>
      <c r="AF97" s="87">
        <v>7</v>
      </c>
      <c r="AG97" s="99" t="s">
        <v>1564</v>
      </c>
      <c r="AH97" s="87" t="b">
        <v>0</v>
      </c>
      <c r="AI97" s="87" t="s">
        <v>1595</v>
      </c>
      <c r="AJ97" s="87"/>
      <c r="AK97" s="99" t="s">
        <v>1564</v>
      </c>
      <c r="AL97" s="87" t="b">
        <v>0</v>
      </c>
      <c r="AM97" s="87">
        <v>0</v>
      </c>
      <c r="AN97" s="99" t="s">
        <v>1564</v>
      </c>
      <c r="AO97" s="87" t="s">
        <v>1605</v>
      </c>
      <c r="AP97" s="87" t="b">
        <v>0</v>
      </c>
      <c r="AQ97" s="99" t="s">
        <v>1373</v>
      </c>
      <c r="AR97" s="87" t="s">
        <v>197</v>
      </c>
      <c r="AS97" s="87">
        <v>0</v>
      </c>
      <c r="AT97" s="87">
        <v>0</v>
      </c>
      <c r="AU97" s="87"/>
      <c r="AV97" s="87"/>
      <c r="AW97" s="87"/>
      <c r="AX97" s="87"/>
      <c r="AY97" s="87"/>
      <c r="AZ97" s="87"/>
      <c r="BA97" s="87"/>
      <c r="BB97" s="87"/>
      <c r="BC97">
        <v>1</v>
      </c>
      <c r="BD97" s="86" t="str">
        <f>REPLACE(INDEX(GroupVertices[Group],MATCH(Edges25[[#This Row],[Vertex 1]],GroupVertices[Vertex],0)),1,1,"")</f>
        <v>3</v>
      </c>
      <c r="BE97" s="86" t="str">
        <f>REPLACE(INDEX(GroupVertices[Group],MATCH(Edges25[[#This Row],[Vertex 2]],GroupVertices[Vertex],0)),1,1,"")</f>
        <v>3</v>
      </c>
      <c r="BF97" s="48">
        <v>0</v>
      </c>
      <c r="BG97" s="49">
        <v>0</v>
      </c>
      <c r="BH97" s="48">
        <v>0</v>
      </c>
      <c r="BI97" s="49">
        <v>0</v>
      </c>
      <c r="BJ97" s="48">
        <v>0</v>
      </c>
      <c r="BK97" s="49">
        <v>0</v>
      </c>
      <c r="BL97" s="48">
        <v>49</v>
      </c>
      <c r="BM97" s="49">
        <v>100</v>
      </c>
      <c r="BN97" s="48">
        <v>49</v>
      </c>
    </row>
    <row r="98" spans="1:66" ht="15">
      <c r="A98" s="65" t="s">
        <v>319</v>
      </c>
      <c r="B98" s="65" t="s">
        <v>421</v>
      </c>
      <c r="C98" s="66"/>
      <c r="D98" s="67"/>
      <c r="E98" s="66"/>
      <c r="F98" s="69"/>
      <c r="G98" s="66"/>
      <c r="H98" s="70"/>
      <c r="I98" s="71"/>
      <c r="J98" s="71"/>
      <c r="K98" s="34" t="s">
        <v>65</v>
      </c>
      <c r="L98" s="72">
        <v>153</v>
      </c>
      <c r="M98" s="72"/>
      <c r="N98" s="73"/>
      <c r="O98" s="87" t="s">
        <v>448</v>
      </c>
      <c r="P98" s="90">
        <v>43691.551620370374</v>
      </c>
      <c r="Q98" s="87" t="s">
        <v>499</v>
      </c>
      <c r="R98" s="87"/>
      <c r="S98" s="87"/>
      <c r="T98" s="87"/>
      <c r="U98" s="87"/>
      <c r="V98" s="92" t="s">
        <v>762</v>
      </c>
      <c r="W98" s="90">
        <v>43691.551620370374</v>
      </c>
      <c r="X98" s="96">
        <v>43691</v>
      </c>
      <c r="Y98" s="99" t="s">
        <v>890</v>
      </c>
      <c r="Z98" s="92" t="s">
        <v>1128</v>
      </c>
      <c r="AA98" s="87"/>
      <c r="AB98" s="87"/>
      <c r="AC98" s="99" t="s">
        <v>1374</v>
      </c>
      <c r="AD98" s="99" t="s">
        <v>1548</v>
      </c>
      <c r="AE98" s="87" t="b">
        <v>0</v>
      </c>
      <c r="AF98" s="87">
        <v>2</v>
      </c>
      <c r="AG98" s="99" t="s">
        <v>1583</v>
      </c>
      <c r="AH98" s="87" t="b">
        <v>0</v>
      </c>
      <c r="AI98" s="87" t="s">
        <v>1595</v>
      </c>
      <c r="AJ98" s="87"/>
      <c r="AK98" s="99" t="s">
        <v>1564</v>
      </c>
      <c r="AL98" s="87" t="b">
        <v>0</v>
      </c>
      <c r="AM98" s="87">
        <v>0</v>
      </c>
      <c r="AN98" s="99" t="s">
        <v>1564</v>
      </c>
      <c r="AO98" s="87" t="s">
        <v>1605</v>
      </c>
      <c r="AP98" s="87" t="b">
        <v>0</v>
      </c>
      <c r="AQ98" s="99" t="s">
        <v>1548</v>
      </c>
      <c r="AR98" s="87" t="s">
        <v>197</v>
      </c>
      <c r="AS98" s="87">
        <v>0</v>
      </c>
      <c r="AT98" s="87">
        <v>0</v>
      </c>
      <c r="AU98" s="87"/>
      <c r="AV98" s="87"/>
      <c r="AW98" s="87"/>
      <c r="AX98" s="87"/>
      <c r="AY98" s="87"/>
      <c r="AZ98" s="87"/>
      <c r="BA98" s="87"/>
      <c r="BB98" s="87"/>
      <c r="BC98">
        <v>1</v>
      </c>
      <c r="BD98" s="86" t="str">
        <f>REPLACE(INDEX(GroupVertices[Group],MATCH(Edges25[[#This Row],[Vertex 1]],GroupVertices[Vertex],0)),1,1,"")</f>
        <v>14</v>
      </c>
      <c r="BE98" s="86" t="str">
        <f>REPLACE(INDEX(GroupVertices[Group],MATCH(Edges25[[#This Row],[Vertex 2]],GroupVertices[Vertex],0)),1,1,"")</f>
        <v>14</v>
      </c>
      <c r="BF98" s="48"/>
      <c r="BG98" s="49"/>
      <c r="BH98" s="48"/>
      <c r="BI98" s="49"/>
      <c r="BJ98" s="48"/>
      <c r="BK98" s="49"/>
      <c r="BL98" s="48"/>
      <c r="BM98" s="49"/>
      <c r="BN98" s="48"/>
    </row>
    <row r="99" spans="1:66" ht="15">
      <c r="A99" s="65" t="s">
        <v>320</v>
      </c>
      <c r="B99" s="65" t="s">
        <v>340</v>
      </c>
      <c r="C99" s="66"/>
      <c r="D99" s="67"/>
      <c r="E99" s="66"/>
      <c r="F99" s="69"/>
      <c r="G99" s="66"/>
      <c r="H99" s="70"/>
      <c r="I99" s="71"/>
      <c r="J99" s="71"/>
      <c r="K99" s="34" t="s">
        <v>65</v>
      </c>
      <c r="L99" s="72">
        <v>155</v>
      </c>
      <c r="M99" s="72"/>
      <c r="N99" s="73"/>
      <c r="O99" s="87" t="s">
        <v>450</v>
      </c>
      <c r="P99" s="90">
        <v>43691.55674768519</v>
      </c>
      <c r="Q99" s="87" t="s">
        <v>495</v>
      </c>
      <c r="R99" s="87"/>
      <c r="S99" s="87"/>
      <c r="T99" s="87"/>
      <c r="U99" s="87"/>
      <c r="V99" s="92" t="s">
        <v>763</v>
      </c>
      <c r="W99" s="90">
        <v>43691.55674768519</v>
      </c>
      <c r="X99" s="96">
        <v>43691</v>
      </c>
      <c r="Y99" s="99" t="s">
        <v>891</v>
      </c>
      <c r="Z99" s="92" t="s">
        <v>1129</v>
      </c>
      <c r="AA99" s="87"/>
      <c r="AB99" s="87"/>
      <c r="AC99" s="99" t="s">
        <v>1375</v>
      </c>
      <c r="AD99" s="87"/>
      <c r="AE99" s="87" t="b">
        <v>0</v>
      </c>
      <c r="AF99" s="87">
        <v>0</v>
      </c>
      <c r="AG99" s="99" t="s">
        <v>1564</v>
      </c>
      <c r="AH99" s="87" t="b">
        <v>0</v>
      </c>
      <c r="AI99" s="87" t="s">
        <v>1598</v>
      </c>
      <c r="AJ99" s="87"/>
      <c r="AK99" s="99" t="s">
        <v>1564</v>
      </c>
      <c r="AL99" s="87" t="b">
        <v>0</v>
      </c>
      <c r="AM99" s="87">
        <v>153</v>
      </c>
      <c r="AN99" s="99" t="s">
        <v>1404</v>
      </c>
      <c r="AO99" s="87" t="s">
        <v>1608</v>
      </c>
      <c r="AP99" s="87" t="b">
        <v>0</v>
      </c>
      <c r="AQ99" s="99" t="s">
        <v>1404</v>
      </c>
      <c r="AR99" s="87" t="s">
        <v>197</v>
      </c>
      <c r="AS99" s="87">
        <v>0</v>
      </c>
      <c r="AT99" s="87">
        <v>0</v>
      </c>
      <c r="AU99" s="87"/>
      <c r="AV99" s="87"/>
      <c r="AW99" s="87"/>
      <c r="AX99" s="87"/>
      <c r="AY99" s="87"/>
      <c r="AZ99" s="87"/>
      <c r="BA99" s="87"/>
      <c r="BB99" s="87"/>
      <c r="BC99">
        <v>1</v>
      </c>
      <c r="BD99" s="86" t="str">
        <f>REPLACE(INDEX(GroupVertices[Group],MATCH(Edges25[[#This Row],[Vertex 1]],GroupVertices[Vertex],0)),1,1,"")</f>
        <v>9</v>
      </c>
      <c r="BE99" s="86" t="str">
        <f>REPLACE(INDEX(GroupVertices[Group],MATCH(Edges25[[#This Row],[Vertex 2]],GroupVertices[Vertex],0)),1,1,"")</f>
        <v>9</v>
      </c>
      <c r="BF99" s="48">
        <v>0</v>
      </c>
      <c r="BG99" s="49">
        <v>0</v>
      </c>
      <c r="BH99" s="48">
        <v>0</v>
      </c>
      <c r="BI99" s="49">
        <v>0</v>
      </c>
      <c r="BJ99" s="48">
        <v>0</v>
      </c>
      <c r="BK99" s="49">
        <v>0</v>
      </c>
      <c r="BL99" s="48">
        <v>24</v>
      </c>
      <c r="BM99" s="49">
        <v>100</v>
      </c>
      <c r="BN99" s="48">
        <v>24</v>
      </c>
    </row>
    <row r="100" spans="1:66" ht="15">
      <c r="A100" s="65" t="s">
        <v>321</v>
      </c>
      <c r="B100" s="65" t="s">
        <v>333</v>
      </c>
      <c r="C100" s="66"/>
      <c r="D100" s="67"/>
      <c r="E100" s="66"/>
      <c r="F100" s="69"/>
      <c r="G100" s="66"/>
      <c r="H100" s="70"/>
      <c r="I100" s="71"/>
      <c r="J100" s="71"/>
      <c r="K100" s="34" t="s">
        <v>65</v>
      </c>
      <c r="L100" s="72">
        <v>156</v>
      </c>
      <c r="M100" s="72"/>
      <c r="N100" s="73"/>
      <c r="O100" s="87" t="s">
        <v>450</v>
      </c>
      <c r="P100" s="90">
        <v>43691.8615625</v>
      </c>
      <c r="Q100" s="87" t="s">
        <v>458</v>
      </c>
      <c r="R100" s="87"/>
      <c r="S100" s="87"/>
      <c r="T100" s="87"/>
      <c r="U100" s="87"/>
      <c r="V100" s="92" t="s">
        <v>764</v>
      </c>
      <c r="W100" s="90">
        <v>43691.8615625</v>
      </c>
      <c r="X100" s="96">
        <v>43691</v>
      </c>
      <c r="Y100" s="99" t="s">
        <v>892</v>
      </c>
      <c r="Z100" s="92" t="s">
        <v>1130</v>
      </c>
      <c r="AA100" s="87"/>
      <c r="AB100" s="87"/>
      <c r="AC100" s="99" t="s">
        <v>1376</v>
      </c>
      <c r="AD100" s="87"/>
      <c r="AE100" s="87" t="b">
        <v>0</v>
      </c>
      <c r="AF100" s="87">
        <v>0</v>
      </c>
      <c r="AG100" s="99" t="s">
        <v>1564</v>
      </c>
      <c r="AH100" s="87" t="b">
        <v>0</v>
      </c>
      <c r="AI100" s="87" t="s">
        <v>1595</v>
      </c>
      <c r="AJ100" s="87"/>
      <c r="AK100" s="99" t="s">
        <v>1564</v>
      </c>
      <c r="AL100" s="87" t="b">
        <v>0</v>
      </c>
      <c r="AM100" s="87">
        <v>4</v>
      </c>
      <c r="AN100" s="99" t="s">
        <v>1393</v>
      </c>
      <c r="AO100" s="87" t="s">
        <v>1605</v>
      </c>
      <c r="AP100" s="87" t="b">
        <v>0</v>
      </c>
      <c r="AQ100" s="99" t="s">
        <v>1393</v>
      </c>
      <c r="AR100" s="87" t="s">
        <v>197</v>
      </c>
      <c r="AS100" s="87">
        <v>0</v>
      </c>
      <c r="AT100" s="87">
        <v>0</v>
      </c>
      <c r="AU100" s="87"/>
      <c r="AV100" s="87"/>
      <c r="AW100" s="87"/>
      <c r="AX100" s="87"/>
      <c r="AY100" s="87"/>
      <c r="AZ100" s="87"/>
      <c r="BA100" s="87"/>
      <c r="BB100" s="87"/>
      <c r="BC100">
        <v>1</v>
      </c>
      <c r="BD100" s="86" t="str">
        <f>REPLACE(INDEX(GroupVertices[Group],MATCH(Edges25[[#This Row],[Vertex 1]],GroupVertices[Vertex],0)),1,1,"")</f>
        <v>2</v>
      </c>
      <c r="BE100" s="86" t="str">
        <f>REPLACE(INDEX(GroupVertices[Group],MATCH(Edges25[[#This Row],[Vertex 2]],GroupVertices[Vertex],0)),1,1,"")</f>
        <v>2</v>
      </c>
      <c r="BF100" s="48"/>
      <c r="BG100" s="49"/>
      <c r="BH100" s="48"/>
      <c r="BI100" s="49"/>
      <c r="BJ100" s="48"/>
      <c r="BK100" s="49"/>
      <c r="BL100" s="48"/>
      <c r="BM100" s="49"/>
      <c r="BN100" s="48"/>
    </row>
    <row r="101" spans="1:66" ht="15">
      <c r="A101" s="65" t="s">
        <v>322</v>
      </c>
      <c r="B101" s="65" t="s">
        <v>322</v>
      </c>
      <c r="C101" s="66"/>
      <c r="D101" s="67"/>
      <c r="E101" s="66"/>
      <c r="F101" s="69"/>
      <c r="G101" s="66"/>
      <c r="H101" s="70"/>
      <c r="I101" s="71"/>
      <c r="J101" s="71"/>
      <c r="K101" s="34" t="s">
        <v>65</v>
      </c>
      <c r="L101" s="72">
        <v>158</v>
      </c>
      <c r="M101" s="72"/>
      <c r="N101" s="73"/>
      <c r="O101" s="87" t="s">
        <v>197</v>
      </c>
      <c r="P101" s="90">
        <v>43692.22075231482</v>
      </c>
      <c r="Q101" s="92" t="s">
        <v>500</v>
      </c>
      <c r="R101" s="92" t="s">
        <v>611</v>
      </c>
      <c r="S101" s="87" t="s">
        <v>653</v>
      </c>
      <c r="T101" s="87"/>
      <c r="U101" s="87"/>
      <c r="V101" s="92" t="s">
        <v>765</v>
      </c>
      <c r="W101" s="90">
        <v>43692.22075231482</v>
      </c>
      <c r="X101" s="96">
        <v>43692</v>
      </c>
      <c r="Y101" s="99" t="s">
        <v>893</v>
      </c>
      <c r="Z101" s="92" t="s">
        <v>1131</v>
      </c>
      <c r="AA101" s="87"/>
      <c r="AB101" s="87"/>
      <c r="AC101" s="99" t="s">
        <v>1377</v>
      </c>
      <c r="AD101" s="87"/>
      <c r="AE101" s="87" t="b">
        <v>0</v>
      </c>
      <c r="AF101" s="87">
        <v>1</v>
      </c>
      <c r="AG101" s="99" t="s">
        <v>1564</v>
      </c>
      <c r="AH101" s="87" t="b">
        <v>0</v>
      </c>
      <c r="AI101" s="87" t="s">
        <v>1601</v>
      </c>
      <c r="AJ101" s="87"/>
      <c r="AK101" s="99" t="s">
        <v>1564</v>
      </c>
      <c r="AL101" s="87" t="b">
        <v>0</v>
      </c>
      <c r="AM101" s="87">
        <v>1</v>
      </c>
      <c r="AN101" s="99" t="s">
        <v>1564</v>
      </c>
      <c r="AO101" s="87" t="s">
        <v>1607</v>
      </c>
      <c r="AP101" s="87" t="b">
        <v>0</v>
      </c>
      <c r="AQ101" s="99" t="s">
        <v>1377</v>
      </c>
      <c r="AR101" s="87" t="s">
        <v>197</v>
      </c>
      <c r="AS101" s="87">
        <v>0</v>
      </c>
      <c r="AT101" s="87">
        <v>0</v>
      </c>
      <c r="AU101" s="87"/>
      <c r="AV101" s="87"/>
      <c r="AW101" s="87"/>
      <c r="AX101" s="87"/>
      <c r="AY101" s="87"/>
      <c r="AZ101" s="87"/>
      <c r="BA101" s="87"/>
      <c r="BB101" s="87"/>
      <c r="BC101">
        <v>2</v>
      </c>
      <c r="BD101" s="86" t="str">
        <f>REPLACE(INDEX(GroupVertices[Group],MATCH(Edges25[[#This Row],[Vertex 1]],GroupVertices[Vertex],0)),1,1,"")</f>
        <v>3</v>
      </c>
      <c r="BE101" s="86" t="str">
        <f>REPLACE(INDEX(GroupVertices[Group],MATCH(Edges25[[#This Row],[Vertex 2]],GroupVertices[Vertex],0)),1,1,"")</f>
        <v>3</v>
      </c>
      <c r="BF101" s="48">
        <v>0</v>
      </c>
      <c r="BG101" s="49">
        <v>0</v>
      </c>
      <c r="BH101" s="48">
        <v>0</v>
      </c>
      <c r="BI101" s="49">
        <v>0</v>
      </c>
      <c r="BJ101" s="48">
        <v>0</v>
      </c>
      <c r="BK101" s="49">
        <v>0</v>
      </c>
      <c r="BL101" s="48">
        <v>0</v>
      </c>
      <c r="BM101" s="49">
        <v>0</v>
      </c>
      <c r="BN101" s="48">
        <v>0</v>
      </c>
    </row>
    <row r="102" spans="1:66" ht="15">
      <c r="A102" s="65" t="s">
        <v>322</v>
      </c>
      <c r="B102" s="65" t="s">
        <v>322</v>
      </c>
      <c r="C102" s="66"/>
      <c r="D102" s="67"/>
      <c r="E102" s="66"/>
      <c r="F102" s="69"/>
      <c r="G102" s="66"/>
      <c r="H102" s="70"/>
      <c r="I102" s="71"/>
      <c r="J102" s="71"/>
      <c r="K102" s="34" t="s">
        <v>65</v>
      </c>
      <c r="L102" s="72">
        <v>159</v>
      </c>
      <c r="M102" s="72"/>
      <c r="N102" s="73"/>
      <c r="O102" s="87" t="s">
        <v>197</v>
      </c>
      <c r="P102" s="90">
        <v>43692.2208912037</v>
      </c>
      <c r="Q102" s="92" t="s">
        <v>501</v>
      </c>
      <c r="R102" s="92" t="s">
        <v>611</v>
      </c>
      <c r="S102" s="87" t="s">
        <v>653</v>
      </c>
      <c r="T102" s="87"/>
      <c r="U102" s="87"/>
      <c r="V102" s="92" t="s">
        <v>765</v>
      </c>
      <c r="W102" s="90">
        <v>43692.2208912037</v>
      </c>
      <c r="X102" s="96">
        <v>43692</v>
      </c>
      <c r="Y102" s="99" t="s">
        <v>894</v>
      </c>
      <c r="Z102" s="92" t="s">
        <v>1132</v>
      </c>
      <c r="AA102" s="87"/>
      <c r="AB102" s="87"/>
      <c r="AC102" s="99" t="s">
        <v>1378</v>
      </c>
      <c r="AD102" s="87"/>
      <c r="AE102" s="87" t="b">
        <v>0</v>
      </c>
      <c r="AF102" s="87">
        <v>1</v>
      </c>
      <c r="AG102" s="99" t="s">
        <v>1564</v>
      </c>
      <c r="AH102" s="87" t="b">
        <v>0</v>
      </c>
      <c r="AI102" s="87" t="s">
        <v>1601</v>
      </c>
      <c r="AJ102" s="87"/>
      <c r="AK102" s="99" t="s">
        <v>1564</v>
      </c>
      <c r="AL102" s="87" t="b">
        <v>0</v>
      </c>
      <c r="AM102" s="87">
        <v>1</v>
      </c>
      <c r="AN102" s="99" t="s">
        <v>1564</v>
      </c>
      <c r="AO102" s="87" t="s">
        <v>1607</v>
      </c>
      <c r="AP102" s="87" t="b">
        <v>0</v>
      </c>
      <c r="AQ102" s="99" t="s">
        <v>1378</v>
      </c>
      <c r="AR102" s="87" t="s">
        <v>197</v>
      </c>
      <c r="AS102" s="87">
        <v>0</v>
      </c>
      <c r="AT102" s="87">
        <v>0</v>
      </c>
      <c r="AU102" s="87"/>
      <c r="AV102" s="87"/>
      <c r="AW102" s="87"/>
      <c r="AX102" s="87"/>
      <c r="AY102" s="87"/>
      <c r="AZ102" s="87"/>
      <c r="BA102" s="87"/>
      <c r="BB102" s="87"/>
      <c r="BC102">
        <v>2</v>
      </c>
      <c r="BD102" s="86" t="str">
        <f>REPLACE(INDEX(GroupVertices[Group],MATCH(Edges25[[#This Row],[Vertex 1]],GroupVertices[Vertex],0)),1,1,"")</f>
        <v>3</v>
      </c>
      <c r="BE102" s="86" t="str">
        <f>REPLACE(INDEX(GroupVertices[Group],MATCH(Edges25[[#This Row],[Vertex 2]],GroupVertices[Vertex],0)),1,1,"")</f>
        <v>3</v>
      </c>
      <c r="BF102" s="48">
        <v>0</v>
      </c>
      <c r="BG102" s="49">
        <v>0</v>
      </c>
      <c r="BH102" s="48">
        <v>0</v>
      </c>
      <c r="BI102" s="49">
        <v>0</v>
      </c>
      <c r="BJ102" s="48">
        <v>0</v>
      </c>
      <c r="BK102" s="49">
        <v>0</v>
      </c>
      <c r="BL102" s="48">
        <v>0</v>
      </c>
      <c r="BM102" s="49">
        <v>0</v>
      </c>
      <c r="BN102" s="48">
        <v>0</v>
      </c>
    </row>
    <row r="103" spans="1:66" ht="15">
      <c r="A103" s="65" t="s">
        <v>323</v>
      </c>
      <c r="B103" s="65" t="s">
        <v>324</v>
      </c>
      <c r="C103" s="66"/>
      <c r="D103" s="67"/>
      <c r="E103" s="66"/>
      <c r="F103" s="69"/>
      <c r="G103" s="66"/>
      <c r="H103" s="70"/>
      <c r="I103" s="71"/>
      <c r="J103" s="71"/>
      <c r="K103" s="34" t="s">
        <v>65</v>
      </c>
      <c r="L103" s="72">
        <v>160</v>
      </c>
      <c r="M103" s="72"/>
      <c r="N103" s="73"/>
      <c r="O103" s="87" t="s">
        <v>450</v>
      </c>
      <c r="P103" s="90">
        <v>43692.27686342593</v>
      </c>
      <c r="Q103" s="87" t="s">
        <v>502</v>
      </c>
      <c r="R103" s="87"/>
      <c r="S103" s="87"/>
      <c r="T103" s="87" t="s">
        <v>663</v>
      </c>
      <c r="U103" s="87"/>
      <c r="V103" s="92" t="s">
        <v>766</v>
      </c>
      <c r="W103" s="90">
        <v>43692.27686342593</v>
      </c>
      <c r="X103" s="96">
        <v>43692</v>
      </c>
      <c r="Y103" s="99" t="s">
        <v>895</v>
      </c>
      <c r="Z103" s="92" t="s">
        <v>1133</v>
      </c>
      <c r="AA103" s="87"/>
      <c r="AB103" s="87"/>
      <c r="AC103" s="99" t="s">
        <v>1379</v>
      </c>
      <c r="AD103" s="87"/>
      <c r="AE103" s="87" t="b">
        <v>0</v>
      </c>
      <c r="AF103" s="87">
        <v>0</v>
      </c>
      <c r="AG103" s="99" t="s">
        <v>1564</v>
      </c>
      <c r="AH103" s="87" t="b">
        <v>0</v>
      </c>
      <c r="AI103" s="87" t="s">
        <v>1597</v>
      </c>
      <c r="AJ103" s="87"/>
      <c r="AK103" s="99" t="s">
        <v>1564</v>
      </c>
      <c r="AL103" s="87" t="b">
        <v>0</v>
      </c>
      <c r="AM103" s="87">
        <v>2</v>
      </c>
      <c r="AN103" s="99" t="s">
        <v>1380</v>
      </c>
      <c r="AO103" s="87" t="s">
        <v>1608</v>
      </c>
      <c r="AP103" s="87" t="b">
        <v>0</v>
      </c>
      <c r="AQ103" s="99" t="s">
        <v>1380</v>
      </c>
      <c r="AR103" s="87" t="s">
        <v>197</v>
      </c>
      <c r="AS103" s="87">
        <v>0</v>
      </c>
      <c r="AT103" s="87">
        <v>0</v>
      </c>
      <c r="AU103" s="87"/>
      <c r="AV103" s="87"/>
      <c r="AW103" s="87"/>
      <c r="AX103" s="87"/>
      <c r="AY103" s="87"/>
      <c r="AZ103" s="87"/>
      <c r="BA103" s="87"/>
      <c r="BB103" s="87"/>
      <c r="BC103">
        <v>1</v>
      </c>
      <c r="BD103" s="86" t="str">
        <f>REPLACE(INDEX(GroupVertices[Group],MATCH(Edges25[[#This Row],[Vertex 1]],GroupVertices[Vertex],0)),1,1,"")</f>
        <v>18</v>
      </c>
      <c r="BE103" s="86" t="str">
        <f>REPLACE(INDEX(GroupVertices[Group],MATCH(Edges25[[#This Row],[Vertex 2]],GroupVertices[Vertex],0)),1,1,"")</f>
        <v>18</v>
      </c>
      <c r="BF103" s="48">
        <v>0</v>
      </c>
      <c r="BG103" s="49">
        <v>0</v>
      </c>
      <c r="BH103" s="48">
        <v>0</v>
      </c>
      <c r="BI103" s="49">
        <v>0</v>
      </c>
      <c r="BJ103" s="48">
        <v>0</v>
      </c>
      <c r="BK103" s="49">
        <v>0</v>
      </c>
      <c r="BL103" s="48">
        <v>24</v>
      </c>
      <c r="BM103" s="49">
        <v>100</v>
      </c>
      <c r="BN103" s="48">
        <v>24</v>
      </c>
    </row>
    <row r="104" spans="1:66" ht="15">
      <c r="A104" s="65" t="s">
        <v>324</v>
      </c>
      <c r="B104" s="65" t="s">
        <v>324</v>
      </c>
      <c r="C104" s="66"/>
      <c r="D104" s="67"/>
      <c r="E104" s="66"/>
      <c r="F104" s="69"/>
      <c r="G104" s="66"/>
      <c r="H104" s="70"/>
      <c r="I104" s="71"/>
      <c r="J104" s="71"/>
      <c r="K104" s="34" t="s">
        <v>65</v>
      </c>
      <c r="L104" s="72">
        <v>161</v>
      </c>
      <c r="M104" s="72"/>
      <c r="N104" s="73"/>
      <c r="O104" s="87" t="s">
        <v>197</v>
      </c>
      <c r="P104" s="90">
        <v>43692.25336805556</v>
      </c>
      <c r="Q104" s="87" t="s">
        <v>502</v>
      </c>
      <c r="R104" s="87"/>
      <c r="S104" s="87"/>
      <c r="T104" s="87" t="s">
        <v>663</v>
      </c>
      <c r="U104" s="92" t="s">
        <v>674</v>
      </c>
      <c r="V104" s="92" t="s">
        <v>674</v>
      </c>
      <c r="W104" s="90">
        <v>43692.25336805556</v>
      </c>
      <c r="X104" s="96">
        <v>43692</v>
      </c>
      <c r="Y104" s="99" t="s">
        <v>896</v>
      </c>
      <c r="Z104" s="92" t="s">
        <v>1134</v>
      </c>
      <c r="AA104" s="87"/>
      <c r="AB104" s="87"/>
      <c r="AC104" s="99" t="s">
        <v>1380</v>
      </c>
      <c r="AD104" s="87"/>
      <c r="AE104" s="87" t="b">
        <v>0</v>
      </c>
      <c r="AF104" s="87">
        <v>24</v>
      </c>
      <c r="AG104" s="99" t="s">
        <v>1564</v>
      </c>
      <c r="AH104" s="87" t="b">
        <v>0</v>
      </c>
      <c r="AI104" s="87" t="s">
        <v>1597</v>
      </c>
      <c r="AJ104" s="87"/>
      <c r="AK104" s="99" t="s">
        <v>1564</v>
      </c>
      <c r="AL104" s="87" t="b">
        <v>0</v>
      </c>
      <c r="AM104" s="87">
        <v>2</v>
      </c>
      <c r="AN104" s="99" t="s">
        <v>1564</v>
      </c>
      <c r="AO104" s="87" t="s">
        <v>1605</v>
      </c>
      <c r="AP104" s="87" t="b">
        <v>0</v>
      </c>
      <c r="AQ104" s="99" t="s">
        <v>1380</v>
      </c>
      <c r="AR104" s="87" t="s">
        <v>197</v>
      </c>
      <c r="AS104" s="87">
        <v>0</v>
      </c>
      <c r="AT104" s="87">
        <v>0</v>
      </c>
      <c r="AU104" s="87"/>
      <c r="AV104" s="87"/>
      <c r="AW104" s="87"/>
      <c r="AX104" s="87"/>
      <c r="AY104" s="87"/>
      <c r="AZ104" s="87"/>
      <c r="BA104" s="87"/>
      <c r="BB104" s="87"/>
      <c r="BC104">
        <v>1</v>
      </c>
      <c r="BD104" s="86" t="str">
        <f>REPLACE(INDEX(GroupVertices[Group],MATCH(Edges25[[#This Row],[Vertex 1]],GroupVertices[Vertex],0)),1,1,"")</f>
        <v>18</v>
      </c>
      <c r="BE104" s="86" t="str">
        <f>REPLACE(INDEX(GroupVertices[Group],MATCH(Edges25[[#This Row],[Vertex 2]],GroupVertices[Vertex],0)),1,1,"")</f>
        <v>18</v>
      </c>
      <c r="BF104" s="48">
        <v>0</v>
      </c>
      <c r="BG104" s="49">
        <v>0</v>
      </c>
      <c r="BH104" s="48">
        <v>0</v>
      </c>
      <c r="BI104" s="49">
        <v>0</v>
      </c>
      <c r="BJ104" s="48">
        <v>0</v>
      </c>
      <c r="BK104" s="49">
        <v>0</v>
      </c>
      <c r="BL104" s="48">
        <v>24</v>
      </c>
      <c r="BM104" s="49">
        <v>100</v>
      </c>
      <c r="BN104" s="48">
        <v>24</v>
      </c>
    </row>
    <row r="105" spans="1:66" ht="15">
      <c r="A105" s="65" t="s">
        <v>325</v>
      </c>
      <c r="B105" s="65" t="s">
        <v>324</v>
      </c>
      <c r="C105" s="66"/>
      <c r="D105" s="67"/>
      <c r="E105" s="66"/>
      <c r="F105" s="69"/>
      <c r="G105" s="66"/>
      <c r="H105" s="70"/>
      <c r="I105" s="71"/>
      <c r="J105" s="71"/>
      <c r="K105" s="34" t="s">
        <v>65</v>
      </c>
      <c r="L105" s="72">
        <v>162</v>
      </c>
      <c r="M105" s="72"/>
      <c r="N105" s="73"/>
      <c r="O105" s="87" t="s">
        <v>450</v>
      </c>
      <c r="P105" s="90">
        <v>43692.295752314814</v>
      </c>
      <c r="Q105" s="87" t="s">
        <v>502</v>
      </c>
      <c r="R105" s="87"/>
      <c r="S105" s="87"/>
      <c r="T105" s="87" t="s">
        <v>663</v>
      </c>
      <c r="U105" s="87"/>
      <c r="V105" s="92" t="s">
        <v>767</v>
      </c>
      <c r="W105" s="90">
        <v>43692.295752314814</v>
      </c>
      <c r="X105" s="96">
        <v>43692</v>
      </c>
      <c r="Y105" s="99" t="s">
        <v>897</v>
      </c>
      <c r="Z105" s="92" t="s">
        <v>1135</v>
      </c>
      <c r="AA105" s="87"/>
      <c r="AB105" s="87"/>
      <c r="AC105" s="99" t="s">
        <v>1381</v>
      </c>
      <c r="AD105" s="87"/>
      <c r="AE105" s="87" t="b">
        <v>0</v>
      </c>
      <c r="AF105" s="87">
        <v>0</v>
      </c>
      <c r="AG105" s="99" t="s">
        <v>1564</v>
      </c>
      <c r="AH105" s="87" t="b">
        <v>0</v>
      </c>
      <c r="AI105" s="87" t="s">
        <v>1597</v>
      </c>
      <c r="AJ105" s="87"/>
      <c r="AK105" s="99" t="s">
        <v>1564</v>
      </c>
      <c r="AL105" s="87" t="b">
        <v>0</v>
      </c>
      <c r="AM105" s="87">
        <v>2</v>
      </c>
      <c r="AN105" s="99" t="s">
        <v>1380</v>
      </c>
      <c r="AO105" s="87" t="s">
        <v>1608</v>
      </c>
      <c r="AP105" s="87" t="b">
        <v>0</v>
      </c>
      <c r="AQ105" s="99" t="s">
        <v>1380</v>
      </c>
      <c r="AR105" s="87" t="s">
        <v>197</v>
      </c>
      <c r="AS105" s="87">
        <v>0</v>
      </c>
      <c r="AT105" s="87">
        <v>0</v>
      </c>
      <c r="AU105" s="87"/>
      <c r="AV105" s="87"/>
      <c r="AW105" s="87"/>
      <c r="AX105" s="87"/>
      <c r="AY105" s="87"/>
      <c r="AZ105" s="87"/>
      <c r="BA105" s="87"/>
      <c r="BB105" s="87"/>
      <c r="BC105">
        <v>1</v>
      </c>
      <c r="BD105" s="86" t="str">
        <f>REPLACE(INDEX(GroupVertices[Group],MATCH(Edges25[[#This Row],[Vertex 1]],GroupVertices[Vertex],0)),1,1,"")</f>
        <v>18</v>
      </c>
      <c r="BE105" s="86" t="str">
        <f>REPLACE(INDEX(GroupVertices[Group],MATCH(Edges25[[#This Row],[Vertex 2]],GroupVertices[Vertex],0)),1,1,"")</f>
        <v>18</v>
      </c>
      <c r="BF105" s="48">
        <v>0</v>
      </c>
      <c r="BG105" s="49">
        <v>0</v>
      </c>
      <c r="BH105" s="48">
        <v>0</v>
      </c>
      <c r="BI105" s="49">
        <v>0</v>
      </c>
      <c r="BJ105" s="48">
        <v>0</v>
      </c>
      <c r="BK105" s="49">
        <v>0</v>
      </c>
      <c r="BL105" s="48">
        <v>24</v>
      </c>
      <c r="BM105" s="49">
        <v>100</v>
      </c>
      <c r="BN105" s="48">
        <v>24</v>
      </c>
    </row>
    <row r="106" spans="1:66" ht="15">
      <c r="A106" s="65" t="s">
        <v>326</v>
      </c>
      <c r="B106" s="65" t="s">
        <v>423</v>
      </c>
      <c r="C106" s="66"/>
      <c r="D106" s="67"/>
      <c r="E106" s="66"/>
      <c r="F106" s="69"/>
      <c r="G106" s="66"/>
      <c r="H106" s="70"/>
      <c r="I106" s="71"/>
      <c r="J106" s="71"/>
      <c r="K106" s="34" t="s">
        <v>65</v>
      </c>
      <c r="L106" s="72">
        <v>163</v>
      </c>
      <c r="M106" s="72"/>
      <c r="N106" s="73"/>
      <c r="O106" s="87" t="s">
        <v>448</v>
      </c>
      <c r="P106" s="90">
        <v>43692.296319444446</v>
      </c>
      <c r="Q106" s="87" t="s">
        <v>503</v>
      </c>
      <c r="R106" s="87"/>
      <c r="S106" s="87"/>
      <c r="T106" s="87"/>
      <c r="U106" s="87"/>
      <c r="V106" s="92" t="s">
        <v>768</v>
      </c>
      <c r="W106" s="90">
        <v>43692.296319444446</v>
      </c>
      <c r="X106" s="96">
        <v>43692</v>
      </c>
      <c r="Y106" s="99" t="s">
        <v>898</v>
      </c>
      <c r="Z106" s="92" t="s">
        <v>1136</v>
      </c>
      <c r="AA106" s="87"/>
      <c r="AB106" s="87"/>
      <c r="AC106" s="99" t="s">
        <v>1382</v>
      </c>
      <c r="AD106" s="99" t="s">
        <v>1549</v>
      </c>
      <c r="AE106" s="87" t="b">
        <v>0</v>
      </c>
      <c r="AF106" s="87">
        <v>4</v>
      </c>
      <c r="AG106" s="99" t="s">
        <v>1584</v>
      </c>
      <c r="AH106" s="87" t="b">
        <v>0</v>
      </c>
      <c r="AI106" s="87" t="s">
        <v>1595</v>
      </c>
      <c r="AJ106" s="87"/>
      <c r="AK106" s="99" t="s">
        <v>1564</v>
      </c>
      <c r="AL106" s="87" t="b">
        <v>0</v>
      </c>
      <c r="AM106" s="87">
        <v>0</v>
      </c>
      <c r="AN106" s="99" t="s">
        <v>1564</v>
      </c>
      <c r="AO106" s="87" t="s">
        <v>1604</v>
      </c>
      <c r="AP106" s="87" t="b">
        <v>0</v>
      </c>
      <c r="AQ106" s="99" t="s">
        <v>1549</v>
      </c>
      <c r="AR106" s="87" t="s">
        <v>197</v>
      </c>
      <c r="AS106" s="87">
        <v>0</v>
      </c>
      <c r="AT106" s="87">
        <v>0</v>
      </c>
      <c r="AU106" s="87"/>
      <c r="AV106" s="87"/>
      <c r="AW106" s="87"/>
      <c r="AX106" s="87"/>
      <c r="AY106" s="87"/>
      <c r="AZ106" s="87"/>
      <c r="BA106" s="87"/>
      <c r="BB106" s="87"/>
      <c r="BC106">
        <v>1</v>
      </c>
      <c r="BD106" s="86" t="str">
        <f>REPLACE(INDEX(GroupVertices[Group],MATCH(Edges25[[#This Row],[Vertex 1]],GroupVertices[Vertex],0)),1,1,"")</f>
        <v>7</v>
      </c>
      <c r="BE106" s="86" t="str">
        <f>REPLACE(INDEX(GroupVertices[Group],MATCH(Edges25[[#This Row],[Vertex 2]],GroupVertices[Vertex],0)),1,1,"")</f>
        <v>7</v>
      </c>
      <c r="BF106" s="48"/>
      <c r="BG106" s="49"/>
      <c r="BH106" s="48"/>
      <c r="BI106" s="49"/>
      <c r="BJ106" s="48"/>
      <c r="BK106" s="49"/>
      <c r="BL106" s="48"/>
      <c r="BM106" s="49"/>
      <c r="BN106" s="48"/>
    </row>
    <row r="107" spans="1:66" ht="15">
      <c r="A107" s="65" t="s">
        <v>327</v>
      </c>
      <c r="B107" s="65" t="s">
        <v>361</v>
      </c>
      <c r="C107" s="66"/>
      <c r="D107" s="67"/>
      <c r="E107" s="66"/>
      <c r="F107" s="69"/>
      <c r="G107" s="66"/>
      <c r="H107" s="70"/>
      <c r="I107" s="71"/>
      <c r="J107" s="71"/>
      <c r="K107" s="34" t="s">
        <v>65</v>
      </c>
      <c r="L107" s="72">
        <v>166</v>
      </c>
      <c r="M107" s="72"/>
      <c r="N107" s="73"/>
      <c r="O107" s="87" t="s">
        <v>450</v>
      </c>
      <c r="P107" s="90">
        <v>43692.39695601852</v>
      </c>
      <c r="Q107" s="87" t="s">
        <v>504</v>
      </c>
      <c r="R107" s="87"/>
      <c r="S107" s="87"/>
      <c r="T107" s="87" t="s">
        <v>664</v>
      </c>
      <c r="U107" s="87"/>
      <c r="V107" s="92" t="s">
        <v>769</v>
      </c>
      <c r="W107" s="90">
        <v>43692.39695601852</v>
      </c>
      <c r="X107" s="96">
        <v>43692</v>
      </c>
      <c r="Y107" s="99" t="s">
        <v>899</v>
      </c>
      <c r="Z107" s="92" t="s">
        <v>1137</v>
      </c>
      <c r="AA107" s="87"/>
      <c r="AB107" s="87"/>
      <c r="AC107" s="99" t="s">
        <v>1383</v>
      </c>
      <c r="AD107" s="87"/>
      <c r="AE107" s="87" t="b">
        <v>0</v>
      </c>
      <c r="AF107" s="87">
        <v>0</v>
      </c>
      <c r="AG107" s="99" t="s">
        <v>1564</v>
      </c>
      <c r="AH107" s="87" t="b">
        <v>0</v>
      </c>
      <c r="AI107" s="87" t="s">
        <v>1597</v>
      </c>
      <c r="AJ107" s="87"/>
      <c r="AK107" s="99" t="s">
        <v>1564</v>
      </c>
      <c r="AL107" s="87" t="b">
        <v>0</v>
      </c>
      <c r="AM107" s="87">
        <v>2</v>
      </c>
      <c r="AN107" s="99" t="s">
        <v>1506</v>
      </c>
      <c r="AO107" s="87" t="s">
        <v>1605</v>
      </c>
      <c r="AP107" s="87" t="b">
        <v>0</v>
      </c>
      <c r="AQ107" s="99" t="s">
        <v>1506</v>
      </c>
      <c r="AR107" s="87" t="s">
        <v>197</v>
      </c>
      <c r="AS107" s="87">
        <v>0</v>
      </c>
      <c r="AT107" s="87">
        <v>0</v>
      </c>
      <c r="AU107" s="87"/>
      <c r="AV107" s="87"/>
      <c r="AW107" s="87"/>
      <c r="AX107" s="87"/>
      <c r="AY107" s="87"/>
      <c r="AZ107" s="87"/>
      <c r="BA107" s="87"/>
      <c r="BB107" s="87"/>
      <c r="BC107">
        <v>1</v>
      </c>
      <c r="BD107" s="86" t="str">
        <f>REPLACE(INDEX(GroupVertices[Group],MATCH(Edges25[[#This Row],[Vertex 1]],GroupVertices[Vertex],0)),1,1,"")</f>
        <v>4</v>
      </c>
      <c r="BE107" s="86" t="str">
        <f>REPLACE(INDEX(GroupVertices[Group],MATCH(Edges25[[#This Row],[Vertex 2]],GroupVertices[Vertex],0)),1,1,"")</f>
        <v>4</v>
      </c>
      <c r="BF107" s="48">
        <v>0</v>
      </c>
      <c r="BG107" s="49">
        <v>0</v>
      </c>
      <c r="BH107" s="48">
        <v>0</v>
      </c>
      <c r="BI107" s="49">
        <v>0</v>
      </c>
      <c r="BJ107" s="48">
        <v>0</v>
      </c>
      <c r="BK107" s="49">
        <v>0</v>
      </c>
      <c r="BL107" s="48">
        <v>21</v>
      </c>
      <c r="BM107" s="49">
        <v>100</v>
      </c>
      <c r="BN107" s="48">
        <v>21</v>
      </c>
    </row>
    <row r="108" spans="1:66" ht="15">
      <c r="A108" s="65" t="s">
        <v>328</v>
      </c>
      <c r="B108" s="65" t="s">
        <v>328</v>
      </c>
      <c r="C108" s="66"/>
      <c r="D108" s="67"/>
      <c r="E108" s="66"/>
      <c r="F108" s="69"/>
      <c r="G108" s="66"/>
      <c r="H108" s="70"/>
      <c r="I108" s="71"/>
      <c r="J108" s="71"/>
      <c r="K108" s="34" t="s">
        <v>65</v>
      </c>
      <c r="L108" s="72">
        <v>167</v>
      </c>
      <c r="M108" s="72"/>
      <c r="N108" s="73"/>
      <c r="O108" s="87" t="s">
        <v>197</v>
      </c>
      <c r="P108" s="90">
        <v>43692.5884375</v>
      </c>
      <c r="Q108" s="87" t="s">
        <v>505</v>
      </c>
      <c r="R108" s="92" t="s">
        <v>612</v>
      </c>
      <c r="S108" s="87" t="s">
        <v>647</v>
      </c>
      <c r="T108" s="87" t="s">
        <v>665</v>
      </c>
      <c r="U108" s="92" t="s">
        <v>675</v>
      </c>
      <c r="V108" s="92" t="s">
        <v>675</v>
      </c>
      <c r="W108" s="90">
        <v>43692.5884375</v>
      </c>
      <c r="X108" s="96">
        <v>43692</v>
      </c>
      <c r="Y108" s="99" t="s">
        <v>900</v>
      </c>
      <c r="Z108" s="92" t="s">
        <v>1138</v>
      </c>
      <c r="AA108" s="87"/>
      <c r="AB108" s="87"/>
      <c r="AC108" s="99" t="s">
        <v>1384</v>
      </c>
      <c r="AD108" s="87"/>
      <c r="AE108" s="87" t="b">
        <v>0</v>
      </c>
      <c r="AF108" s="87">
        <v>2</v>
      </c>
      <c r="AG108" s="99" t="s">
        <v>1564</v>
      </c>
      <c r="AH108" s="87" t="b">
        <v>0</v>
      </c>
      <c r="AI108" s="87" t="s">
        <v>1597</v>
      </c>
      <c r="AJ108" s="87"/>
      <c r="AK108" s="99" t="s">
        <v>1564</v>
      </c>
      <c r="AL108" s="87" t="b">
        <v>0</v>
      </c>
      <c r="AM108" s="87">
        <v>0</v>
      </c>
      <c r="AN108" s="99" t="s">
        <v>1564</v>
      </c>
      <c r="AO108" s="87" t="s">
        <v>1604</v>
      </c>
      <c r="AP108" s="87" t="b">
        <v>0</v>
      </c>
      <c r="AQ108" s="99" t="s">
        <v>1384</v>
      </c>
      <c r="AR108" s="87" t="s">
        <v>197</v>
      </c>
      <c r="AS108" s="87">
        <v>0</v>
      </c>
      <c r="AT108" s="87">
        <v>0</v>
      </c>
      <c r="AU108" s="87"/>
      <c r="AV108" s="87"/>
      <c r="AW108" s="87"/>
      <c r="AX108" s="87"/>
      <c r="AY108" s="87"/>
      <c r="AZ108" s="87"/>
      <c r="BA108" s="87"/>
      <c r="BB108" s="87"/>
      <c r="BC108">
        <v>1</v>
      </c>
      <c r="BD108" s="86" t="str">
        <f>REPLACE(INDEX(GroupVertices[Group],MATCH(Edges25[[#This Row],[Vertex 1]],GroupVertices[Vertex],0)),1,1,"")</f>
        <v>3</v>
      </c>
      <c r="BE108" s="86" t="str">
        <f>REPLACE(INDEX(GroupVertices[Group],MATCH(Edges25[[#This Row],[Vertex 2]],GroupVertices[Vertex],0)),1,1,"")</f>
        <v>3</v>
      </c>
      <c r="BF108" s="48">
        <v>0</v>
      </c>
      <c r="BG108" s="49">
        <v>0</v>
      </c>
      <c r="BH108" s="48">
        <v>0</v>
      </c>
      <c r="BI108" s="49">
        <v>0</v>
      </c>
      <c r="BJ108" s="48">
        <v>0</v>
      </c>
      <c r="BK108" s="49">
        <v>0</v>
      </c>
      <c r="BL108" s="48">
        <v>7</v>
      </c>
      <c r="BM108" s="49">
        <v>100</v>
      </c>
      <c r="BN108" s="48">
        <v>7</v>
      </c>
    </row>
    <row r="109" spans="1:66" ht="15">
      <c r="A109" s="65" t="s">
        <v>329</v>
      </c>
      <c r="B109" s="65" t="s">
        <v>425</v>
      </c>
      <c r="C109" s="66"/>
      <c r="D109" s="67"/>
      <c r="E109" s="66"/>
      <c r="F109" s="69"/>
      <c r="G109" s="66"/>
      <c r="H109" s="70"/>
      <c r="I109" s="71"/>
      <c r="J109" s="71"/>
      <c r="K109" s="34" t="s">
        <v>65</v>
      </c>
      <c r="L109" s="72">
        <v>168</v>
      </c>
      <c r="M109" s="72"/>
      <c r="N109" s="73"/>
      <c r="O109" s="87" t="s">
        <v>448</v>
      </c>
      <c r="P109" s="90">
        <v>43692.62210648148</v>
      </c>
      <c r="Q109" s="87" t="s">
        <v>506</v>
      </c>
      <c r="R109" s="87"/>
      <c r="S109" s="87"/>
      <c r="T109" s="87"/>
      <c r="U109" s="87"/>
      <c r="V109" s="92" t="s">
        <v>770</v>
      </c>
      <c r="W109" s="90">
        <v>43692.62210648148</v>
      </c>
      <c r="X109" s="96">
        <v>43692</v>
      </c>
      <c r="Y109" s="99" t="s">
        <v>901</v>
      </c>
      <c r="Z109" s="92" t="s">
        <v>1139</v>
      </c>
      <c r="AA109" s="87"/>
      <c r="AB109" s="87"/>
      <c r="AC109" s="99" t="s">
        <v>1385</v>
      </c>
      <c r="AD109" s="87"/>
      <c r="AE109" s="87" t="b">
        <v>0</v>
      </c>
      <c r="AF109" s="87">
        <v>10</v>
      </c>
      <c r="AG109" s="99" t="s">
        <v>1564</v>
      </c>
      <c r="AH109" s="87" t="b">
        <v>0</v>
      </c>
      <c r="AI109" s="87" t="s">
        <v>1597</v>
      </c>
      <c r="AJ109" s="87"/>
      <c r="AK109" s="99" t="s">
        <v>1564</v>
      </c>
      <c r="AL109" s="87" t="b">
        <v>0</v>
      </c>
      <c r="AM109" s="87">
        <v>0</v>
      </c>
      <c r="AN109" s="99" t="s">
        <v>1564</v>
      </c>
      <c r="AO109" s="87" t="s">
        <v>1608</v>
      </c>
      <c r="AP109" s="87" t="b">
        <v>0</v>
      </c>
      <c r="AQ109" s="99" t="s">
        <v>1385</v>
      </c>
      <c r="AR109" s="87" t="s">
        <v>197</v>
      </c>
      <c r="AS109" s="87">
        <v>0</v>
      </c>
      <c r="AT109" s="87">
        <v>0</v>
      </c>
      <c r="AU109" s="87"/>
      <c r="AV109" s="87"/>
      <c r="AW109" s="87"/>
      <c r="AX109" s="87"/>
      <c r="AY109" s="87"/>
      <c r="AZ109" s="87"/>
      <c r="BA109" s="87"/>
      <c r="BB109" s="87"/>
      <c r="BC109">
        <v>1</v>
      </c>
      <c r="BD109" s="86" t="str">
        <f>REPLACE(INDEX(GroupVertices[Group],MATCH(Edges25[[#This Row],[Vertex 1]],GroupVertices[Vertex],0)),1,1,"")</f>
        <v>23</v>
      </c>
      <c r="BE109" s="86" t="str">
        <f>REPLACE(INDEX(GroupVertices[Group],MATCH(Edges25[[#This Row],[Vertex 2]],GroupVertices[Vertex],0)),1,1,"")</f>
        <v>23</v>
      </c>
      <c r="BF109" s="48">
        <v>0</v>
      </c>
      <c r="BG109" s="49">
        <v>0</v>
      </c>
      <c r="BH109" s="48">
        <v>0</v>
      </c>
      <c r="BI109" s="49">
        <v>0</v>
      </c>
      <c r="BJ109" s="48">
        <v>0</v>
      </c>
      <c r="BK109" s="49">
        <v>0</v>
      </c>
      <c r="BL109" s="48">
        <v>32</v>
      </c>
      <c r="BM109" s="49">
        <v>100</v>
      </c>
      <c r="BN109" s="48">
        <v>32</v>
      </c>
    </row>
    <row r="110" spans="1:66" ht="15">
      <c r="A110" s="65" t="s">
        <v>330</v>
      </c>
      <c r="B110" s="65" t="s">
        <v>426</v>
      </c>
      <c r="C110" s="66"/>
      <c r="D110" s="67"/>
      <c r="E110" s="66"/>
      <c r="F110" s="69"/>
      <c r="G110" s="66"/>
      <c r="H110" s="70"/>
      <c r="I110" s="71"/>
      <c r="J110" s="71"/>
      <c r="K110" s="34" t="s">
        <v>65</v>
      </c>
      <c r="L110" s="72">
        <v>169</v>
      </c>
      <c r="M110" s="72"/>
      <c r="N110" s="73"/>
      <c r="O110" s="87" t="s">
        <v>448</v>
      </c>
      <c r="P110" s="90">
        <v>43692.76424768518</v>
      </c>
      <c r="Q110" s="87" t="s">
        <v>507</v>
      </c>
      <c r="R110" s="87"/>
      <c r="S110" s="87"/>
      <c r="T110" s="87"/>
      <c r="U110" s="87"/>
      <c r="V110" s="92" t="s">
        <v>752</v>
      </c>
      <c r="W110" s="90">
        <v>43692.76424768518</v>
      </c>
      <c r="X110" s="96">
        <v>43692</v>
      </c>
      <c r="Y110" s="99" t="s">
        <v>902</v>
      </c>
      <c r="Z110" s="92" t="s">
        <v>1140</v>
      </c>
      <c r="AA110" s="87"/>
      <c r="AB110" s="87"/>
      <c r="AC110" s="99" t="s">
        <v>1386</v>
      </c>
      <c r="AD110" s="99" t="s">
        <v>1550</v>
      </c>
      <c r="AE110" s="87" t="b">
        <v>0</v>
      </c>
      <c r="AF110" s="87">
        <v>0</v>
      </c>
      <c r="AG110" s="99" t="s">
        <v>1585</v>
      </c>
      <c r="AH110" s="87" t="b">
        <v>0</v>
      </c>
      <c r="AI110" s="87" t="s">
        <v>1595</v>
      </c>
      <c r="AJ110" s="87"/>
      <c r="AK110" s="99" t="s">
        <v>1564</v>
      </c>
      <c r="AL110" s="87" t="b">
        <v>0</v>
      </c>
      <c r="AM110" s="87">
        <v>0</v>
      </c>
      <c r="AN110" s="99" t="s">
        <v>1564</v>
      </c>
      <c r="AO110" s="87" t="s">
        <v>1605</v>
      </c>
      <c r="AP110" s="87" t="b">
        <v>0</v>
      </c>
      <c r="AQ110" s="99" t="s">
        <v>1550</v>
      </c>
      <c r="AR110" s="87" t="s">
        <v>197</v>
      </c>
      <c r="AS110" s="87">
        <v>0</v>
      </c>
      <c r="AT110" s="87">
        <v>0</v>
      </c>
      <c r="AU110" s="87"/>
      <c r="AV110" s="87"/>
      <c r="AW110" s="87"/>
      <c r="AX110" s="87"/>
      <c r="AY110" s="87"/>
      <c r="AZ110" s="87"/>
      <c r="BA110" s="87"/>
      <c r="BB110" s="87"/>
      <c r="BC110">
        <v>1</v>
      </c>
      <c r="BD110" s="86" t="str">
        <f>REPLACE(INDEX(GroupVertices[Group],MATCH(Edges25[[#This Row],[Vertex 1]],GroupVertices[Vertex],0)),1,1,"")</f>
        <v>7</v>
      </c>
      <c r="BE110" s="86" t="str">
        <f>REPLACE(INDEX(GroupVertices[Group],MATCH(Edges25[[#This Row],[Vertex 2]],GroupVertices[Vertex],0)),1,1,"")</f>
        <v>7</v>
      </c>
      <c r="BF110" s="48"/>
      <c r="BG110" s="49"/>
      <c r="BH110" s="48"/>
      <c r="BI110" s="49"/>
      <c r="BJ110" s="48"/>
      <c r="BK110" s="49"/>
      <c r="BL110" s="48"/>
      <c r="BM110" s="49"/>
      <c r="BN110" s="48"/>
    </row>
    <row r="111" spans="1:66" ht="15">
      <c r="A111" s="65" t="s">
        <v>331</v>
      </c>
      <c r="B111" s="65" t="s">
        <v>421</v>
      </c>
      <c r="C111" s="66"/>
      <c r="D111" s="67"/>
      <c r="E111" s="66"/>
      <c r="F111" s="69"/>
      <c r="G111" s="66"/>
      <c r="H111" s="70"/>
      <c r="I111" s="71"/>
      <c r="J111" s="71"/>
      <c r="K111" s="34" t="s">
        <v>65</v>
      </c>
      <c r="L111" s="72">
        <v>174</v>
      </c>
      <c r="M111" s="72"/>
      <c r="N111" s="73"/>
      <c r="O111" s="87" t="s">
        <v>448</v>
      </c>
      <c r="P111" s="90">
        <v>43693.6719212963</v>
      </c>
      <c r="Q111" s="87" t="s">
        <v>508</v>
      </c>
      <c r="R111" s="87"/>
      <c r="S111" s="87"/>
      <c r="T111" s="87"/>
      <c r="U111" s="87"/>
      <c r="V111" s="92" t="s">
        <v>771</v>
      </c>
      <c r="W111" s="90">
        <v>43693.6719212963</v>
      </c>
      <c r="X111" s="96">
        <v>43693</v>
      </c>
      <c r="Y111" s="99" t="s">
        <v>903</v>
      </c>
      <c r="Z111" s="92" t="s">
        <v>1141</v>
      </c>
      <c r="AA111" s="87"/>
      <c r="AB111" s="87"/>
      <c r="AC111" s="99" t="s">
        <v>1387</v>
      </c>
      <c r="AD111" s="99" t="s">
        <v>1548</v>
      </c>
      <c r="AE111" s="87" t="b">
        <v>0</v>
      </c>
      <c r="AF111" s="87">
        <v>0</v>
      </c>
      <c r="AG111" s="99" t="s">
        <v>1583</v>
      </c>
      <c r="AH111" s="87" t="b">
        <v>0</v>
      </c>
      <c r="AI111" s="87" t="s">
        <v>1595</v>
      </c>
      <c r="AJ111" s="87"/>
      <c r="AK111" s="99" t="s">
        <v>1564</v>
      </c>
      <c r="AL111" s="87" t="b">
        <v>0</v>
      </c>
      <c r="AM111" s="87">
        <v>0</v>
      </c>
      <c r="AN111" s="99" t="s">
        <v>1564</v>
      </c>
      <c r="AO111" s="87" t="s">
        <v>1604</v>
      </c>
      <c r="AP111" s="87" t="b">
        <v>0</v>
      </c>
      <c r="AQ111" s="99" t="s">
        <v>1548</v>
      </c>
      <c r="AR111" s="87" t="s">
        <v>197</v>
      </c>
      <c r="AS111" s="87">
        <v>0</v>
      </c>
      <c r="AT111" s="87">
        <v>0</v>
      </c>
      <c r="AU111" s="87"/>
      <c r="AV111" s="87"/>
      <c r="AW111" s="87"/>
      <c r="AX111" s="87"/>
      <c r="AY111" s="87"/>
      <c r="AZ111" s="87"/>
      <c r="BA111" s="87"/>
      <c r="BB111" s="87"/>
      <c r="BC111">
        <v>1</v>
      </c>
      <c r="BD111" s="86" t="str">
        <f>REPLACE(INDEX(GroupVertices[Group],MATCH(Edges25[[#This Row],[Vertex 1]],GroupVertices[Vertex],0)),1,1,"")</f>
        <v>14</v>
      </c>
      <c r="BE111" s="86" t="str">
        <f>REPLACE(INDEX(GroupVertices[Group],MATCH(Edges25[[#This Row],[Vertex 2]],GroupVertices[Vertex],0)),1,1,"")</f>
        <v>14</v>
      </c>
      <c r="BF111" s="48"/>
      <c r="BG111" s="49"/>
      <c r="BH111" s="48"/>
      <c r="BI111" s="49"/>
      <c r="BJ111" s="48"/>
      <c r="BK111" s="49"/>
      <c r="BL111" s="48"/>
      <c r="BM111" s="49"/>
      <c r="BN111" s="48"/>
    </row>
    <row r="112" spans="1:66" ht="15">
      <c r="A112" s="65" t="s">
        <v>332</v>
      </c>
      <c r="B112" s="65" t="s">
        <v>363</v>
      </c>
      <c r="C112" s="66"/>
      <c r="D112" s="67"/>
      <c r="E112" s="66"/>
      <c r="F112" s="69"/>
      <c r="G112" s="66"/>
      <c r="H112" s="70"/>
      <c r="I112" s="71"/>
      <c r="J112" s="71"/>
      <c r="K112" s="34" t="s">
        <v>65</v>
      </c>
      <c r="L112" s="72">
        <v>176</v>
      </c>
      <c r="M112" s="72"/>
      <c r="N112" s="73"/>
      <c r="O112" s="87" t="s">
        <v>450</v>
      </c>
      <c r="P112" s="90">
        <v>43692.028020833335</v>
      </c>
      <c r="Q112" s="87" t="s">
        <v>509</v>
      </c>
      <c r="R112" s="92" t="s">
        <v>613</v>
      </c>
      <c r="S112" s="87" t="s">
        <v>647</v>
      </c>
      <c r="T112" s="87"/>
      <c r="U112" s="87"/>
      <c r="V112" s="92" t="s">
        <v>772</v>
      </c>
      <c r="W112" s="90">
        <v>43692.028020833335</v>
      </c>
      <c r="X112" s="96">
        <v>43692</v>
      </c>
      <c r="Y112" s="99" t="s">
        <v>904</v>
      </c>
      <c r="Z112" s="92" t="s">
        <v>1142</v>
      </c>
      <c r="AA112" s="87"/>
      <c r="AB112" s="87"/>
      <c r="AC112" s="99" t="s">
        <v>1388</v>
      </c>
      <c r="AD112" s="87"/>
      <c r="AE112" s="87" t="b">
        <v>0</v>
      </c>
      <c r="AF112" s="87">
        <v>0</v>
      </c>
      <c r="AG112" s="99" t="s">
        <v>1564</v>
      </c>
      <c r="AH112" s="87" t="b">
        <v>0</v>
      </c>
      <c r="AI112" s="87" t="s">
        <v>1597</v>
      </c>
      <c r="AJ112" s="87"/>
      <c r="AK112" s="99" t="s">
        <v>1564</v>
      </c>
      <c r="AL112" s="87" t="b">
        <v>0</v>
      </c>
      <c r="AM112" s="87">
        <v>1</v>
      </c>
      <c r="AN112" s="99" t="s">
        <v>1511</v>
      </c>
      <c r="AO112" s="87" t="s">
        <v>1605</v>
      </c>
      <c r="AP112" s="87" t="b">
        <v>0</v>
      </c>
      <c r="AQ112" s="99" t="s">
        <v>1511</v>
      </c>
      <c r="AR112" s="87" t="s">
        <v>197</v>
      </c>
      <c r="AS112" s="87">
        <v>0</v>
      </c>
      <c r="AT112" s="87">
        <v>0</v>
      </c>
      <c r="AU112" s="87"/>
      <c r="AV112" s="87"/>
      <c r="AW112" s="87"/>
      <c r="AX112" s="87"/>
      <c r="AY112" s="87"/>
      <c r="AZ112" s="87"/>
      <c r="BA112" s="87"/>
      <c r="BB112" s="87"/>
      <c r="BC112">
        <v>4</v>
      </c>
      <c r="BD112" s="86" t="str">
        <f>REPLACE(INDEX(GroupVertices[Group],MATCH(Edges25[[#This Row],[Vertex 1]],GroupVertices[Vertex],0)),1,1,"")</f>
        <v>4</v>
      </c>
      <c r="BE112" s="86" t="str">
        <f>REPLACE(INDEX(GroupVertices[Group],MATCH(Edges25[[#This Row],[Vertex 2]],GroupVertices[Vertex],0)),1,1,"")</f>
        <v>4</v>
      </c>
      <c r="BF112" s="48">
        <v>0</v>
      </c>
      <c r="BG112" s="49">
        <v>0</v>
      </c>
      <c r="BH112" s="48">
        <v>0</v>
      </c>
      <c r="BI112" s="49">
        <v>0</v>
      </c>
      <c r="BJ112" s="48">
        <v>0</v>
      </c>
      <c r="BK112" s="49">
        <v>0</v>
      </c>
      <c r="BL112" s="48">
        <v>3</v>
      </c>
      <c r="BM112" s="49">
        <v>100</v>
      </c>
      <c r="BN112" s="48">
        <v>3</v>
      </c>
    </row>
    <row r="113" spans="1:66" ht="15">
      <c r="A113" s="65" t="s">
        <v>332</v>
      </c>
      <c r="B113" s="65" t="s">
        <v>363</v>
      </c>
      <c r="C113" s="66"/>
      <c r="D113" s="67"/>
      <c r="E113" s="66"/>
      <c r="F113" s="69"/>
      <c r="G113" s="66"/>
      <c r="H113" s="70"/>
      <c r="I113" s="71"/>
      <c r="J113" s="71"/>
      <c r="K113" s="34" t="s">
        <v>65</v>
      </c>
      <c r="L113" s="72">
        <v>177</v>
      </c>
      <c r="M113" s="72"/>
      <c r="N113" s="73"/>
      <c r="O113" s="87" t="s">
        <v>450</v>
      </c>
      <c r="P113" s="90">
        <v>43692.23626157407</v>
      </c>
      <c r="Q113" s="87" t="s">
        <v>510</v>
      </c>
      <c r="R113" s="92" t="s">
        <v>614</v>
      </c>
      <c r="S113" s="87" t="s">
        <v>647</v>
      </c>
      <c r="T113" s="87"/>
      <c r="U113" s="87"/>
      <c r="V113" s="92" t="s">
        <v>772</v>
      </c>
      <c r="W113" s="90">
        <v>43692.23626157407</v>
      </c>
      <c r="X113" s="96">
        <v>43692</v>
      </c>
      <c r="Y113" s="99" t="s">
        <v>905</v>
      </c>
      <c r="Z113" s="92" t="s">
        <v>1143</v>
      </c>
      <c r="AA113" s="87"/>
      <c r="AB113" s="87"/>
      <c r="AC113" s="99" t="s">
        <v>1389</v>
      </c>
      <c r="AD113" s="87"/>
      <c r="AE113" s="87" t="b">
        <v>0</v>
      </c>
      <c r="AF113" s="87">
        <v>0</v>
      </c>
      <c r="AG113" s="99" t="s">
        <v>1564</v>
      </c>
      <c r="AH113" s="87" t="b">
        <v>0</v>
      </c>
      <c r="AI113" s="87" t="s">
        <v>1597</v>
      </c>
      <c r="AJ113" s="87"/>
      <c r="AK113" s="99" t="s">
        <v>1564</v>
      </c>
      <c r="AL113" s="87" t="b">
        <v>0</v>
      </c>
      <c r="AM113" s="87">
        <v>1</v>
      </c>
      <c r="AN113" s="99" t="s">
        <v>1512</v>
      </c>
      <c r="AO113" s="87" t="s">
        <v>1605</v>
      </c>
      <c r="AP113" s="87" t="b">
        <v>0</v>
      </c>
      <c r="AQ113" s="99" t="s">
        <v>1512</v>
      </c>
      <c r="AR113" s="87" t="s">
        <v>197</v>
      </c>
      <c r="AS113" s="87">
        <v>0</v>
      </c>
      <c r="AT113" s="87">
        <v>0</v>
      </c>
      <c r="AU113" s="87"/>
      <c r="AV113" s="87"/>
      <c r="AW113" s="87"/>
      <c r="AX113" s="87"/>
      <c r="AY113" s="87"/>
      <c r="AZ113" s="87"/>
      <c r="BA113" s="87"/>
      <c r="BB113" s="87"/>
      <c r="BC113">
        <v>4</v>
      </c>
      <c r="BD113" s="86" t="str">
        <f>REPLACE(INDEX(GroupVertices[Group],MATCH(Edges25[[#This Row],[Vertex 1]],GroupVertices[Vertex],0)),1,1,"")</f>
        <v>4</v>
      </c>
      <c r="BE113" s="86" t="str">
        <f>REPLACE(INDEX(GroupVertices[Group],MATCH(Edges25[[#This Row],[Vertex 2]],GroupVertices[Vertex],0)),1,1,"")</f>
        <v>4</v>
      </c>
      <c r="BF113" s="48">
        <v>0</v>
      </c>
      <c r="BG113" s="49">
        <v>0</v>
      </c>
      <c r="BH113" s="48">
        <v>0</v>
      </c>
      <c r="BI113" s="49">
        <v>0</v>
      </c>
      <c r="BJ113" s="48">
        <v>0</v>
      </c>
      <c r="BK113" s="49">
        <v>0</v>
      </c>
      <c r="BL113" s="48">
        <v>6</v>
      </c>
      <c r="BM113" s="49">
        <v>100</v>
      </c>
      <c r="BN113" s="48">
        <v>6</v>
      </c>
    </row>
    <row r="114" spans="1:66" ht="15">
      <c r="A114" s="65" t="s">
        <v>332</v>
      </c>
      <c r="B114" s="65" t="s">
        <v>363</v>
      </c>
      <c r="C114" s="66"/>
      <c r="D114" s="67"/>
      <c r="E114" s="66"/>
      <c r="F114" s="69"/>
      <c r="G114" s="66"/>
      <c r="H114" s="70"/>
      <c r="I114" s="71"/>
      <c r="J114" s="71"/>
      <c r="K114" s="34" t="s">
        <v>65</v>
      </c>
      <c r="L114" s="72">
        <v>178</v>
      </c>
      <c r="M114" s="72"/>
      <c r="N114" s="73"/>
      <c r="O114" s="87" t="s">
        <v>450</v>
      </c>
      <c r="P114" s="90">
        <v>43692.39709490741</v>
      </c>
      <c r="Q114" s="87" t="s">
        <v>511</v>
      </c>
      <c r="R114" s="92" t="s">
        <v>612</v>
      </c>
      <c r="S114" s="87" t="s">
        <v>647</v>
      </c>
      <c r="T114" s="87"/>
      <c r="U114" s="87"/>
      <c r="V114" s="92" t="s">
        <v>772</v>
      </c>
      <c r="W114" s="90">
        <v>43692.39709490741</v>
      </c>
      <c r="X114" s="96">
        <v>43692</v>
      </c>
      <c r="Y114" s="99" t="s">
        <v>906</v>
      </c>
      <c r="Z114" s="92" t="s">
        <v>1144</v>
      </c>
      <c r="AA114" s="87"/>
      <c r="AB114" s="87"/>
      <c r="AC114" s="99" t="s">
        <v>1390</v>
      </c>
      <c r="AD114" s="87"/>
      <c r="AE114" s="87" t="b">
        <v>0</v>
      </c>
      <c r="AF114" s="87">
        <v>0</v>
      </c>
      <c r="AG114" s="99" t="s">
        <v>1564</v>
      </c>
      <c r="AH114" s="87" t="b">
        <v>0</v>
      </c>
      <c r="AI114" s="87" t="s">
        <v>1597</v>
      </c>
      <c r="AJ114" s="87"/>
      <c r="AK114" s="99" t="s">
        <v>1564</v>
      </c>
      <c r="AL114" s="87" t="b">
        <v>0</v>
      </c>
      <c r="AM114" s="87">
        <v>2</v>
      </c>
      <c r="AN114" s="99" t="s">
        <v>1513</v>
      </c>
      <c r="AO114" s="87" t="s">
        <v>1605</v>
      </c>
      <c r="AP114" s="87" t="b">
        <v>0</v>
      </c>
      <c r="AQ114" s="99" t="s">
        <v>1513</v>
      </c>
      <c r="AR114" s="87" t="s">
        <v>197</v>
      </c>
      <c r="AS114" s="87">
        <v>0</v>
      </c>
      <c r="AT114" s="87">
        <v>0</v>
      </c>
      <c r="AU114" s="87"/>
      <c r="AV114" s="87"/>
      <c r="AW114" s="87"/>
      <c r="AX114" s="87"/>
      <c r="AY114" s="87"/>
      <c r="AZ114" s="87"/>
      <c r="BA114" s="87"/>
      <c r="BB114" s="87"/>
      <c r="BC114">
        <v>4</v>
      </c>
      <c r="BD114" s="86" t="str">
        <f>REPLACE(INDEX(GroupVertices[Group],MATCH(Edges25[[#This Row],[Vertex 1]],GroupVertices[Vertex],0)),1,1,"")</f>
        <v>4</v>
      </c>
      <c r="BE114" s="86" t="str">
        <f>REPLACE(INDEX(GroupVertices[Group],MATCH(Edges25[[#This Row],[Vertex 2]],GroupVertices[Vertex],0)),1,1,"")</f>
        <v>4</v>
      </c>
      <c r="BF114" s="48">
        <v>0</v>
      </c>
      <c r="BG114" s="49">
        <v>0</v>
      </c>
      <c r="BH114" s="48">
        <v>0</v>
      </c>
      <c r="BI114" s="49">
        <v>0</v>
      </c>
      <c r="BJ114" s="48">
        <v>0</v>
      </c>
      <c r="BK114" s="49">
        <v>0</v>
      </c>
      <c r="BL114" s="48">
        <v>6</v>
      </c>
      <c r="BM114" s="49">
        <v>100</v>
      </c>
      <c r="BN114" s="48">
        <v>6</v>
      </c>
    </row>
    <row r="115" spans="1:66" ht="15">
      <c r="A115" s="65" t="s">
        <v>332</v>
      </c>
      <c r="B115" s="65" t="s">
        <v>363</v>
      </c>
      <c r="C115" s="66"/>
      <c r="D115" s="67"/>
      <c r="E115" s="66"/>
      <c r="F115" s="69"/>
      <c r="G115" s="66"/>
      <c r="H115" s="70"/>
      <c r="I115" s="71"/>
      <c r="J115" s="71"/>
      <c r="K115" s="34" t="s">
        <v>65</v>
      </c>
      <c r="L115" s="72">
        <v>179</v>
      </c>
      <c r="M115" s="72"/>
      <c r="N115" s="73"/>
      <c r="O115" s="87" t="s">
        <v>450</v>
      </c>
      <c r="P115" s="90">
        <v>43693.86136574074</v>
      </c>
      <c r="Q115" s="87" t="s">
        <v>512</v>
      </c>
      <c r="R115" s="92" t="s">
        <v>615</v>
      </c>
      <c r="S115" s="87" t="s">
        <v>647</v>
      </c>
      <c r="T115" s="87"/>
      <c r="U115" s="87"/>
      <c r="V115" s="92" t="s">
        <v>772</v>
      </c>
      <c r="W115" s="90">
        <v>43693.86136574074</v>
      </c>
      <c r="X115" s="96">
        <v>43693</v>
      </c>
      <c r="Y115" s="99" t="s">
        <v>907</v>
      </c>
      <c r="Z115" s="92" t="s">
        <v>1145</v>
      </c>
      <c r="AA115" s="87"/>
      <c r="AB115" s="87"/>
      <c r="AC115" s="99" t="s">
        <v>1391</v>
      </c>
      <c r="AD115" s="87"/>
      <c r="AE115" s="87" t="b">
        <v>0</v>
      </c>
      <c r="AF115" s="87">
        <v>0</v>
      </c>
      <c r="AG115" s="99" t="s">
        <v>1564</v>
      </c>
      <c r="AH115" s="87" t="b">
        <v>0</v>
      </c>
      <c r="AI115" s="87" t="s">
        <v>1602</v>
      </c>
      <c r="AJ115" s="87"/>
      <c r="AK115" s="99" t="s">
        <v>1564</v>
      </c>
      <c r="AL115" s="87" t="b">
        <v>0</v>
      </c>
      <c r="AM115" s="87">
        <v>3</v>
      </c>
      <c r="AN115" s="99" t="s">
        <v>1516</v>
      </c>
      <c r="AO115" s="87" t="s">
        <v>1605</v>
      </c>
      <c r="AP115" s="87" t="b">
        <v>0</v>
      </c>
      <c r="AQ115" s="99" t="s">
        <v>1516</v>
      </c>
      <c r="AR115" s="87" t="s">
        <v>197</v>
      </c>
      <c r="AS115" s="87">
        <v>0</v>
      </c>
      <c r="AT115" s="87">
        <v>0</v>
      </c>
      <c r="AU115" s="87"/>
      <c r="AV115" s="87"/>
      <c r="AW115" s="87"/>
      <c r="AX115" s="87"/>
      <c r="AY115" s="87"/>
      <c r="AZ115" s="87"/>
      <c r="BA115" s="87"/>
      <c r="BB115" s="87"/>
      <c r="BC115">
        <v>4</v>
      </c>
      <c r="BD115" s="86" t="str">
        <f>REPLACE(INDEX(GroupVertices[Group],MATCH(Edges25[[#This Row],[Vertex 1]],GroupVertices[Vertex],0)),1,1,"")</f>
        <v>4</v>
      </c>
      <c r="BE115" s="86" t="str">
        <f>REPLACE(INDEX(GroupVertices[Group],MATCH(Edges25[[#This Row],[Vertex 2]],GroupVertices[Vertex],0)),1,1,"")</f>
        <v>4</v>
      </c>
      <c r="BF115" s="48">
        <v>0</v>
      </c>
      <c r="BG115" s="49">
        <v>0</v>
      </c>
      <c r="BH115" s="48">
        <v>0</v>
      </c>
      <c r="BI115" s="49">
        <v>0</v>
      </c>
      <c r="BJ115" s="48">
        <v>0</v>
      </c>
      <c r="BK115" s="49">
        <v>0</v>
      </c>
      <c r="BL115" s="48">
        <v>6</v>
      </c>
      <c r="BM115" s="49">
        <v>100</v>
      </c>
      <c r="BN115" s="48">
        <v>6</v>
      </c>
    </row>
    <row r="116" spans="1:66" ht="15">
      <c r="A116" s="65" t="s">
        <v>333</v>
      </c>
      <c r="B116" s="65" t="s">
        <v>385</v>
      </c>
      <c r="C116" s="66"/>
      <c r="D116" s="67"/>
      <c r="E116" s="66"/>
      <c r="F116" s="69"/>
      <c r="G116" s="66"/>
      <c r="H116" s="70"/>
      <c r="I116" s="71"/>
      <c r="J116" s="71"/>
      <c r="K116" s="34" t="s">
        <v>65</v>
      </c>
      <c r="L116" s="72">
        <v>180</v>
      </c>
      <c r="M116" s="72"/>
      <c r="N116" s="73"/>
      <c r="O116" s="87" t="s">
        <v>448</v>
      </c>
      <c r="P116" s="90">
        <v>43693.98384259259</v>
      </c>
      <c r="Q116" s="87" t="s">
        <v>513</v>
      </c>
      <c r="R116" s="87"/>
      <c r="S116" s="87"/>
      <c r="T116" s="87"/>
      <c r="U116" s="87"/>
      <c r="V116" s="92" t="s">
        <v>773</v>
      </c>
      <c r="W116" s="90">
        <v>43693.98384259259</v>
      </c>
      <c r="X116" s="96">
        <v>43693</v>
      </c>
      <c r="Y116" s="99" t="s">
        <v>908</v>
      </c>
      <c r="Z116" s="92" t="s">
        <v>1146</v>
      </c>
      <c r="AA116" s="87"/>
      <c r="AB116" s="87"/>
      <c r="AC116" s="99" t="s">
        <v>1392</v>
      </c>
      <c r="AD116" s="99" t="s">
        <v>1551</v>
      </c>
      <c r="AE116" s="87" t="b">
        <v>0</v>
      </c>
      <c r="AF116" s="87">
        <v>1</v>
      </c>
      <c r="AG116" s="99" t="s">
        <v>1586</v>
      </c>
      <c r="AH116" s="87" t="b">
        <v>0</v>
      </c>
      <c r="AI116" s="87" t="s">
        <v>1595</v>
      </c>
      <c r="AJ116" s="87"/>
      <c r="AK116" s="99" t="s">
        <v>1564</v>
      </c>
      <c r="AL116" s="87" t="b">
        <v>0</v>
      </c>
      <c r="AM116" s="87">
        <v>0</v>
      </c>
      <c r="AN116" s="99" t="s">
        <v>1564</v>
      </c>
      <c r="AO116" s="87" t="s">
        <v>1605</v>
      </c>
      <c r="AP116" s="87" t="b">
        <v>0</v>
      </c>
      <c r="AQ116" s="99" t="s">
        <v>1551</v>
      </c>
      <c r="AR116" s="87" t="s">
        <v>197</v>
      </c>
      <c r="AS116" s="87">
        <v>0</v>
      </c>
      <c r="AT116" s="87">
        <v>0</v>
      </c>
      <c r="AU116" s="87"/>
      <c r="AV116" s="87"/>
      <c r="AW116" s="87"/>
      <c r="AX116" s="87"/>
      <c r="AY116" s="87"/>
      <c r="AZ116" s="87"/>
      <c r="BA116" s="87"/>
      <c r="BB116" s="87"/>
      <c r="BC116">
        <v>1</v>
      </c>
      <c r="BD116" s="86" t="str">
        <f>REPLACE(INDEX(GroupVertices[Group],MATCH(Edges25[[#This Row],[Vertex 1]],GroupVertices[Vertex],0)),1,1,"")</f>
        <v>2</v>
      </c>
      <c r="BE116" s="86" t="str">
        <f>REPLACE(INDEX(GroupVertices[Group],MATCH(Edges25[[#This Row],[Vertex 2]],GroupVertices[Vertex],0)),1,1,"")</f>
        <v>2</v>
      </c>
      <c r="BF116" s="48"/>
      <c r="BG116" s="49"/>
      <c r="BH116" s="48"/>
      <c r="BI116" s="49"/>
      <c r="BJ116" s="48"/>
      <c r="BK116" s="49"/>
      <c r="BL116" s="48"/>
      <c r="BM116" s="49"/>
      <c r="BN116" s="48"/>
    </row>
    <row r="117" spans="1:66" ht="15">
      <c r="A117" s="65" t="s">
        <v>333</v>
      </c>
      <c r="B117" s="65" t="s">
        <v>351</v>
      </c>
      <c r="C117" s="66"/>
      <c r="D117" s="67"/>
      <c r="E117" s="66"/>
      <c r="F117" s="69"/>
      <c r="G117" s="66"/>
      <c r="H117" s="70"/>
      <c r="I117" s="71"/>
      <c r="J117" s="71"/>
      <c r="K117" s="34" t="s">
        <v>65</v>
      </c>
      <c r="L117" s="72">
        <v>184</v>
      </c>
      <c r="M117" s="72"/>
      <c r="N117" s="73"/>
      <c r="O117" s="87" t="s">
        <v>448</v>
      </c>
      <c r="P117" s="90">
        <v>43688.56787037037</v>
      </c>
      <c r="Q117" s="87" t="s">
        <v>458</v>
      </c>
      <c r="R117" s="92" t="s">
        <v>616</v>
      </c>
      <c r="S117" s="87" t="s">
        <v>654</v>
      </c>
      <c r="T117" s="87" t="s">
        <v>666</v>
      </c>
      <c r="U117" s="87"/>
      <c r="V117" s="92" t="s">
        <v>773</v>
      </c>
      <c r="W117" s="90">
        <v>43688.56787037037</v>
      </c>
      <c r="X117" s="96">
        <v>43688</v>
      </c>
      <c r="Y117" s="99" t="s">
        <v>909</v>
      </c>
      <c r="Z117" s="92" t="s">
        <v>1147</v>
      </c>
      <c r="AA117" s="87"/>
      <c r="AB117" s="87"/>
      <c r="AC117" s="99" t="s">
        <v>1393</v>
      </c>
      <c r="AD117" s="87"/>
      <c r="AE117" s="87" t="b">
        <v>0</v>
      </c>
      <c r="AF117" s="87">
        <v>7</v>
      </c>
      <c r="AG117" s="99" t="s">
        <v>1564</v>
      </c>
      <c r="AH117" s="87" t="b">
        <v>0</v>
      </c>
      <c r="AI117" s="87" t="s">
        <v>1595</v>
      </c>
      <c r="AJ117" s="87"/>
      <c r="AK117" s="99" t="s">
        <v>1564</v>
      </c>
      <c r="AL117" s="87" t="b">
        <v>0</v>
      </c>
      <c r="AM117" s="87">
        <v>4</v>
      </c>
      <c r="AN117" s="99" t="s">
        <v>1564</v>
      </c>
      <c r="AO117" s="87" t="s">
        <v>1605</v>
      </c>
      <c r="AP117" s="87" t="b">
        <v>0</v>
      </c>
      <c r="AQ117" s="99" t="s">
        <v>1393</v>
      </c>
      <c r="AR117" s="87" t="s">
        <v>197</v>
      </c>
      <c r="AS117" s="87">
        <v>0</v>
      </c>
      <c r="AT117" s="87">
        <v>0</v>
      </c>
      <c r="AU117" s="87"/>
      <c r="AV117" s="87"/>
      <c r="AW117" s="87"/>
      <c r="AX117" s="87"/>
      <c r="AY117" s="87"/>
      <c r="AZ117" s="87"/>
      <c r="BA117" s="87"/>
      <c r="BB117" s="87"/>
      <c r="BC117">
        <v>1</v>
      </c>
      <c r="BD117" s="86" t="str">
        <f>REPLACE(INDEX(GroupVertices[Group],MATCH(Edges25[[#This Row],[Vertex 1]],GroupVertices[Vertex],0)),1,1,"")</f>
        <v>2</v>
      </c>
      <c r="BE117" s="86" t="str">
        <f>REPLACE(INDEX(GroupVertices[Group],MATCH(Edges25[[#This Row],[Vertex 2]],GroupVertices[Vertex],0)),1,1,"")</f>
        <v>2</v>
      </c>
      <c r="BF117" s="48">
        <v>0</v>
      </c>
      <c r="BG117" s="49">
        <v>0</v>
      </c>
      <c r="BH117" s="48">
        <v>0</v>
      </c>
      <c r="BI117" s="49">
        <v>0</v>
      </c>
      <c r="BJ117" s="48">
        <v>0</v>
      </c>
      <c r="BK117" s="49">
        <v>0</v>
      </c>
      <c r="BL117" s="48">
        <v>32</v>
      </c>
      <c r="BM117" s="49">
        <v>100</v>
      </c>
      <c r="BN117" s="48">
        <v>32</v>
      </c>
    </row>
    <row r="118" spans="1:66" ht="15">
      <c r="A118" s="65" t="s">
        <v>334</v>
      </c>
      <c r="B118" s="65" t="s">
        <v>361</v>
      </c>
      <c r="C118" s="66"/>
      <c r="D118" s="67"/>
      <c r="E118" s="66"/>
      <c r="F118" s="69"/>
      <c r="G118" s="66"/>
      <c r="H118" s="70"/>
      <c r="I118" s="71"/>
      <c r="J118" s="71"/>
      <c r="K118" s="34" t="s">
        <v>65</v>
      </c>
      <c r="L118" s="72">
        <v>187</v>
      </c>
      <c r="M118" s="72"/>
      <c r="N118" s="73"/>
      <c r="O118" s="87" t="s">
        <v>450</v>
      </c>
      <c r="P118" s="90">
        <v>43694.43309027778</v>
      </c>
      <c r="Q118" s="87" t="s">
        <v>514</v>
      </c>
      <c r="R118" s="87"/>
      <c r="S118" s="87"/>
      <c r="T118" s="87"/>
      <c r="U118" s="87"/>
      <c r="V118" s="92" t="s">
        <v>774</v>
      </c>
      <c r="W118" s="90">
        <v>43694.43309027778</v>
      </c>
      <c r="X118" s="96">
        <v>43694</v>
      </c>
      <c r="Y118" s="99" t="s">
        <v>910</v>
      </c>
      <c r="Z118" s="92" t="s">
        <v>1148</v>
      </c>
      <c r="AA118" s="87"/>
      <c r="AB118" s="87"/>
      <c r="AC118" s="99" t="s">
        <v>1394</v>
      </c>
      <c r="AD118" s="87"/>
      <c r="AE118" s="87" t="b">
        <v>0</v>
      </c>
      <c r="AF118" s="87">
        <v>0</v>
      </c>
      <c r="AG118" s="99" t="s">
        <v>1564</v>
      </c>
      <c r="AH118" s="87" t="b">
        <v>0</v>
      </c>
      <c r="AI118" s="87" t="s">
        <v>1597</v>
      </c>
      <c r="AJ118" s="87"/>
      <c r="AK118" s="99" t="s">
        <v>1564</v>
      </c>
      <c r="AL118" s="87" t="b">
        <v>0</v>
      </c>
      <c r="AM118" s="87">
        <v>3</v>
      </c>
      <c r="AN118" s="99" t="s">
        <v>1507</v>
      </c>
      <c r="AO118" s="87" t="s">
        <v>1604</v>
      </c>
      <c r="AP118" s="87" t="b">
        <v>0</v>
      </c>
      <c r="AQ118" s="99" t="s">
        <v>1507</v>
      </c>
      <c r="AR118" s="87" t="s">
        <v>197</v>
      </c>
      <c r="AS118" s="87">
        <v>0</v>
      </c>
      <c r="AT118" s="87">
        <v>0</v>
      </c>
      <c r="AU118" s="87"/>
      <c r="AV118" s="87"/>
      <c r="AW118" s="87"/>
      <c r="AX118" s="87"/>
      <c r="AY118" s="87"/>
      <c r="AZ118" s="87"/>
      <c r="BA118" s="87"/>
      <c r="BB118" s="87"/>
      <c r="BC118">
        <v>1</v>
      </c>
      <c r="BD118" s="86" t="str">
        <f>REPLACE(INDEX(GroupVertices[Group],MATCH(Edges25[[#This Row],[Vertex 1]],GroupVertices[Vertex],0)),1,1,"")</f>
        <v>4</v>
      </c>
      <c r="BE118" s="86" t="str">
        <f>REPLACE(INDEX(GroupVertices[Group],MATCH(Edges25[[#This Row],[Vertex 2]],GroupVertices[Vertex],0)),1,1,"")</f>
        <v>4</v>
      </c>
      <c r="BF118" s="48">
        <v>0</v>
      </c>
      <c r="BG118" s="49">
        <v>0</v>
      </c>
      <c r="BH118" s="48">
        <v>0</v>
      </c>
      <c r="BI118" s="49">
        <v>0</v>
      </c>
      <c r="BJ118" s="48">
        <v>0</v>
      </c>
      <c r="BK118" s="49">
        <v>0</v>
      </c>
      <c r="BL118" s="48">
        <v>29</v>
      </c>
      <c r="BM118" s="49">
        <v>100</v>
      </c>
      <c r="BN118" s="48">
        <v>29</v>
      </c>
    </row>
    <row r="119" spans="1:66" ht="15">
      <c r="A119" s="65" t="s">
        <v>335</v>
      </c>
      <c r="B119" s="65" t="s">
        <v>357</v>
      </c>
      <c r="C119" s="66"/>
      <c r="D119" s="67"/>
      <c r="E119" s="66"/>
      <c r="F119" s="69"/>
      <c r="G119" s="66"/>
      <c r="H119" s="70"/>
      <c r="I119" s="71"/>
      <c r="J119" s="71"/>
      <c r="K119" s="34" t="s">
        <v>65</v>
      </c>
      <c r="L119" s="72">
        <v>188</v>
      </c>
      <c r="M119" s="72"/>
      <c r="N119" s="73"/>
      <c r="O119" s="87" t="s">
        <v>450</v>
      </c>
      <c r="P119" s="90">
        <v>43692.291296296295</v>
      </c>
      <c r="Q119" s="87" t="s">
        <v>515</v>
      </c>
      <c r="R119" s="92" t="s">
        <v>612</v>
      </c>
      <c r="S119" s="87" t="s">
        <v>647</v>
      </c>
      <c r="T119" s="87"/>
      <c r="U119" s="87"/>
      <c r="V119" s="92" t="s">
        <v>775</v>
      </c>
      <c r="W119" s="90">
        <v>43692.291296296295</v>
      </c>
      <c r="X119" s="96">
        <v>43692</v>
      </c>
      <c r="Y119" s="99" t="s">
        <v>911</v>
      </c>
      <c r="Z119" s="92" t="s">
        <v>1149</v>
      </c>
      <c r="AA119" s="87"/>
      <c r="AB119" s="87"/>
      <c r="AC119" s="99" t="s">
        <v>1395</v>
      </c>
      <c r="AD119" s="87"/>
      <c r="AE119" s="87" t="b">
        <v>0</v>
      </c>
      <c r="AF119" s="87">
        <v>0</v>
      </c>
      <c r="AG119" s="99" t="s">
        <v>1564</v>
      </c>
      <c r="AH119" s="87" t="b">
        <v>0</v>
      </c>
      <c r="AI119" s="87" t="s">
        <v>1597</v>
      </c>
      <c r="AJ119" s="87"/>
      <c r="AK119" s="99" t="s">
        <v>1564</v>
      </c>
      <c r="AL119" s="87" t="b">
        <v>0</v>
      </c>
      <c r="AM119" s="87">
        <v>1</v>
      </c>
      <c r="AN119" s="99" t="s">
        <v>1492</v>
      </c>
      <c r="AO119" s="87" t="s">
        <v>1604</v>
      </c>
      <c r="AP119" s="87" t="b">
        <v>0</v>
      </c>
      <c r="AQ119" s="99" t="s">
        <v>1492</v>
      </c>
      <c r="AR119" s="87" t="s">
        <v>197</v>
      </c>
      <c r="AS119" s="87">
        <v>0</v>
      </c>
      <c r="AT119" s="87">
        <v>0</v>
      </c>
      <c r="AU119" s="87"/>
      <c r="AV119" s="87"/>
      <c r="AW119" s="87"/>
      <c r="AX119" s="87"/>
      <c r="AY119" s="87"/>
      <c r="AZ119" s="87"/>
      <c r="BA119" s="87"/>
      <c r="BB119" s="87"/>
      <c r="BC119">
        <v>1</v>
      </c>
      <c r="BD119" s="86" t="str">
        <f>REPLACE(INDEX(GroupVertices[Group],MATCH(Edges25[[#This Row],[Vertex 1]],GroupVertices[Vertex],0)),1,1,"")</f>
        <v>4</v>
      </c>
      <c r="BE119" s="86" t="str">
        <f>REPLACE(INDEX(GroupVertices[Group],MATCH(Edges25[[#This Row],[Vertex 2]],GroupVertices[Vertex],0)),1,1,"")</f>
        <v>4</v>
      </c>
      <c r="BF119" s="48">
        <v>0</v>
      </c>
      <c r="BG119" s="49">
        <v>0</v>
      </c>
      <c r="BH119" s="48">
        <v>0</v>
      </c>
      <c r="BI119" s="49">
        <v>0</v>
      </c>
      <c r="BJ119" s="48">
        <v>0</v>
      </c>
      <c r="BK119" s="49">
        <v>0</v>
      </c>
      <c r="BL119" s="48">
        <v>6</v>
      </c>
      <c r="BM119" s="49">
        <v>100</v>
      </c>
      <c r="BN119" s="48">
        <v>6</v>
      </c>
    </row>
    <row r="120" spans="1:66" ht="15">
      <c r="A120" s="65" t="s">
        <v>335</v>
      </c>
      <c r="B120" s="65" t="s">
        <v>361</v>
      </c>
      <c r="C120" s="66"/>
      <c r="D120" s="67"/>
      <c r="E120" s="66"/>
      <c r="F120" s="69"/>
      <c r="G120" s="66"/>
      <c r="H120" s="70"/>
      <c r="I120" s="71"/>
      <c r="J120" s="71"/>
      <c r="K120" s="34" t="s">
        <v>65</v>
      </c>
      <c r="L120" s="72">
        <v>189</v>
      </c>
      <c r="M120" s="72"/>
      <c r="N120" s="73"/>
      <c r="O120" s="87" t="s">
        <v>450</v>
      </c>
      <c r="P120" s="90">
        <v>43694.44446759259</v>
      </c>
      <c r="Q120" s="87" t="s">
        <v>514</v>
      </c>
      <c r="R120" s="87"/>
      <c r="S120" s="87"/>
      <c r="T120" s="87"/>
      <c r="U120" s="87"/>
      <c r="V120" s="92" t="s">
        <v>775</v>
      </c>
      <c r="W120" s="90">
        <v>43694.44446759259</v>
      </c>
      <c r="X120" s="96">
        <v>43694</v>
      </c>
      <c r="Y120" s="99" t="s">
        <v>912</v>
      </c>
      <c r="Z120" s="92" t="s">
        <v>1150</v>
      </c>
      <c r="AA120" s="87"/>
      <c r="AB120" s="87"/>
      <c r="AC120" s="99" t="s">
        <v>1396</v>
      </c>
      <c r="AD120" s="87"/>
      <c r="AE120" s="87" t="b">
        <v>0</v>
      </c>
      <c r="AF120" s="87">
        <v>0</v>
      </c>
      <c r="AG120" s="99" t="s">
        <v>1564</v>
      </c>
      <c r="AH120" s="87" t="b">
        <v>0</v>
      </c>
      <c r="AI120" s="87" t="s">
        <v>1597</v>
      </c>
      <c r="AJ120" s="87"/>
      <c r="AK120" s="99" t="s">
        <v>1564</v>
      </c>
      <c r="AL120" s="87" t="b">
        <v>0</v>
      </c>
      <c r="AM120" s="87">
        <v>3</v>
      </c>
      <c r="AN120" s="99" t="s">
        <v>1507</v>
      </c>
      <c r="AO120" s="87" t="s">
        <v>1604</v>
      </c>
      <c r="AP120" s="87" t="b">
        <v>0</v>
      </c>
      <c r="AQ120" s="99" t="s">
        <v>1507</v>
      </c>
      <c r="AR120" s="87" t="s">
        <v>197</v>
      </c>
      <c r="AS120" s="87">
        <v>0</v>
      </c>
      <c r="AT120" s="87">
        <v>0</v>
      </c>
      <c r="AU120" s="87"/>
      <c r="AV120" s="87"/>
      <c r="AW120" s="87"/>
      <c r="AX120" s="87"/>
      <c r="AY120" s="87"/>
      <c r="AZ120" s="87"/>
      <c r="BA120" s="87"/>
      <c r="BB120" s="87"/>
      <c r="BC120">
        <v>1</v>
      </c>
      <c r="BD120" s="86" t="str">
        <f>REPLACE(INDEX(GroupVertices[Group],MATCH(Edges25[[#This Row],[Vertex 1]],GroupVertices[Vertex],0)),1,1,"")</f>
        <v>4</v>
      </c>
      <c r="BE120" s="86" t="str">
        <f>REPLACE(INDEX(GroupVertices[Group],MATCH(Edges25[[#This Row],[Vertex 2]],GroupVertices[Vertex],0)),1,1,"")</f>
        <v>4</v>
      </c>
      <c r="BF120" s="48">
        <v>0</v>
      </c>
      <c r="BG120" s="49">
        <v>0</v>
      </c>
      <c r="BH120" s="48">
        <v>0</v>
      </c>
      <c r="BI120" s="49">
        <v>0</v>
      </c>
      <c r="BJ120" s="48">
        <v>0</v>
      </c>
      <c r="BK120" s="49">
        <v>0</v>
      </c>
      <c r="BL120" s="48">
        <v>29</v>
      </c>
      <c r="BM120" s="49">
        <v>100</v>
      </c>
      <c r="BN120" s="48">
        <v>29</v>
      </c>
    </row>
    <row r="121" spans="1:66" ht="15">
      <c r="A121" s="65" t="s">
        <v>336</v>
      </c>
      <c r="B121" s="65" t="s">
        <v>363</v>
      </c>
      <c r="C121" s="66"/>
      <c r="D121" s="67"/>
      <c r="E121" s="66"/>
      <c r="F121" s="69"/>
      <c r="G121" s="66"/>
      <c r="H121" s="70"/>
      <c r="I121" s="71"/>
      <c r="J121" s="71"/>
      <c r="K121" s="34" t="s">
        <v>65</v>
      </c>
      <c r="L121" s="72">
        <v>190</v>
      </c>
      <c r="M121" s="72"/>
      <c r="N121" s="73"/>
      <c r="O121" s="87" t="s">
        <v>450</v>
      </c>
      <c r="P121" s="90">
        <v>43693.83577546296</v>
      </c>
      <c r="Q121" s="87" t="s">
        <v>512</v>
      </c>
      <c r="R121" s="92" t="s">
        <v>615</v>
      </c>
      <c r="S121" s="87" t="s">
        <v>647</v>
      </c>
      <c r="T121" s="87"/>
      <c r="U121" s="87"/>
      <c r="V121" s="92" t="s">
        <v>776</v>
      </c>
      <c r="W121" s="90">
        <v>43693.83577546296</v>
      </c>
      <c r="X121" s="96">
        <v>43693</v>
      </c>
      <c r="Y121" s="99" t="s">
        <v>913</v>
      </c>
      <c r="Z121" s="92" t="s">
        <v>1151</v>
      </c>
      <c r="AA121" s="87"/>
      <c r="AB121" s="87"/>
      <c r="AC121" s="99" t="s">
        <v>1397</v>
      </c>
      <c r="AD121" s="87"/>
      <c r="AE121" s="87" t="b">
        <v>0</v>
      </c>
      <c r="AF121" s="87">
        <v>0</v>
      </c>
      <c r="AG121" s="99" t="s">
        <v>1564</v>
      </c>
      <c r="AH121" s="87" t="b">
        <v>0</v>
      </c>
      <c r="AI121" s="87" t="s">
        <v>1602</v>
      </c>
      <c r="AJ121" s="87"/>
      <c r="AK121" s="99" t="s">
        <v>1564</v>
      </c>
      <c r="AL121" s="87" t="b">
        <v>0</v>
      </c>
      <c r="AM121" s="87">
        <v>3</v>
      </c>
      <c r="AN121" s="99" t="s">
        <v>1516</v>
      </c>
      <c r="AO121" s="87" t="s">
        <v>1605</v>
      </c>
      <c r="AP121" s="87" t="b">
        <v>0</v>
      </c>
      <c r="AQ121" s="99" t="s">
        <v>1516</v>
      </c>
      <c r="AR121" s="87" t="s">
        <v>197</v>
      </c>
      <c r="AS121" s="87">
        <v>0</v>
      </c>
      <c r="AT121" s="87">
        <v>0</v>
      </c>
      <c r="AU121" s="87"/>
      <c r="AV121" s="87"/>
      <c r="AW121" s="87"/>
      <c r="AX121" s="87"/>
      <c r="AY121" s="87"/>
      <c r="AZ121" s="87"/>
      <c r="BA121" s="87"/>
      <c r="BB121" s="87"/>
      <c r="BC121">
        <v>3</v>
      </c>
      <c r="BD121" s="86" t="str">
        <f>REPLACE(INDEX(GroupVertices[Group],MATCH(Edges25[[#This Row],[Vertex 1]],GroupVertices[Vertex],0)),1,1,"")</f>
        <v>4</v>
      </c>
      <c r="BE121" s="86" t="str">
        <f>REPLACE(INDEX(GroupVertices[Group],MATCH(Edges25[[#This Row],[Vertex 2]],GroupVertices[Vertex],0)),1,1,"")</f>
        <v>4</v>
      </c>
      <c r="BF121" s="48">
        <v>0</v>
      </c>
      <c r="BG121" s="49">
        <v>0</v>
      </c>
      <c r="BH121" s="48">
        <v>0</v>
      </c>
      <c r="BI121" s="49">
        <v>0</v>
      </c>
      <c r="BJ121" s="48">
        <v>0</v>
      </c>
      <c r="BK121" s="49">
        <v>0</v>
      </c>
      <c r="BL121" s="48">
        <v>6</v>
      </c>
      <c r="BM121" s="49">
        <v>100</v>
      </c>
      <c r="BN121" s="48">
        <v>6</v>
      </c>
    </row>
    <row r="122" spans="1:66" ht="15">
      <c r="A122" s="65" t="s">
        <v>336</v>
      </c>
      <c r="B122" s="65" t="s">
        <v>363</v>
      </c>
      <c r="C122" s="66"/>
      <c r="D122" s="67"/>
      <c r="E122" s="66"/>
      <c r="F122" s="69"/>
      <c r="G122" s="66"/>
      <c r="H122" s="70"/>
      <c r="I122" s="71"/>
      <c r="J122" s="71"/>
      <c r="K122" s="34" t="s">
        <v>65</v>
      </c>
      <c r="L122" s="72">
        <v>191</v>
      </c>
      <c r="M122" s="72"/>
      <c r="N122" s="73"/>
      <c r="O122" s="87" t="s">
        <v>450</v>
      </c>
      <c r="P122" s="90">
        <v>43694.32630787037</v>
      </c>
      <c r="Q122" s="87" t="s">
        <v>516</v>
      </c>
      <c r="R122" s="92" t="s">
        <v>617</v>
      </c>
      <c r="S122" s="87" t="s">
        <v>647</v>
      </c>
      <c r="T122" s="87"/>
      <c r="U122" s="87"/>
      <c r="V122" s="92" t="s">
        <v>776</v>
      </c>
      <c r="W122" s="90">
        <v>43694.32630787037</v>
      </c>
      <c r="X122" s="96">
        <v>43694</v>
      </c>
      <c r="Y122" s="99" t="s">
        <v>914</v>
      </c>
      <c r="Z122" s="92" t="s">
        <v>1152</v>
      </c>
      <c r="AA122" s="87"/>
      <c r="AB122" s="87"/>
      <c r="AC122" s="99" t="s">
        <v>1398</v>
      </c>
      <c r="AD122" s="87"/>
      <c r="AE122" s="87" t="b">
        <v>0</v>
      </c>
      <c r="AF122" s="87">
        <v>0</v>
      </c>
      <c r="AG122" s="99" t="s">
        <v>1564</v>
      </c>
      <c r="AH122" s="87" t="b">
        <v>0</v>
      </c>
      <c r="AI122" s="87" t="s">
        <v>1597</v>
      </c>
      <c r="AJ122" s="87"/>
      <c r="AK122" s="99" t="s">
        <v>1564</v>
      </c>
      <c r="AL122" s="87" t="b">
        <v>0</v>
      </c>
      <c r="AM122" s="87">
        <v>2</v>
      </c>
      <c r="AN122" s="99" t="s">
        <v>1518</v>
      </c>
      <c r="AO122" s="87" t="s">
        <v>1605</v>
      </c>
      <c r="AP122" s="87" t="b">
        <v>0</v>
      </c>
      <c r="AQ122" s="99" t="s">
        <v>1518</v>
      </c>
      <c r="AR122" s="87" t="s">
        <v>197</v>
      </c>
      <c r="AS122" s="87">
        <v>0</v>
      </c>
      <c r="AT122" s="87">
        <v>0</v>
      </c>
      <c r="AU122" s="87"/>
      <c r="AV122" s="87"/>
      <c r="AW122" s="87"/>
      <c r="AX122" s="87"/>
      <c r="AY122" s="87"/>
      <c r="AZ122" s="87"/>
      <c r="BA122" s="87"/>
      <c r="BB122" s="87"/>
      <c r="BC122">
        <v>3</v>
      </c>
      <c r="BD122" s="86" t="str">
        <f>REPLACE(INDEX(GroupVertices[Group],MATCH(Edges25[[#This Row],[Vertex 1]],GroupVertices[Vertex],0)),1,1,"")</f>
        <v>4</v>
      </c>
      <c r="BE122" s="86" t="str">
        <f>REPLACE(INDEX(GroupVertices[Group],MATCH(Edges25[[#This Row],[Vertex 2]],GroupVertices[Vertex],0)),1,1,"")</f>
        <v>4</v>
      </c>
      <c r="BF122" s="48">
        <v>0</v>
      </c>
      <c r="BG122" s="49">
        <v>0</v>
      </c>
      <c r="BH122" s="48">
        <v>0</v>
      </c>
      <c r="BI122" s="49">
        <v>0</v>
      </c>
      <c r="BJ122" s="48">
        <v>0</v>
      </c>
      <c r="BK122" s="49">
        <v>0</v>
      </c>
      <c r="BL122" s="48">
        <v>8</v>
      </c>
      <c r="BM122" s="49">
        <v>100</v>
      </c>
      <c r="BN122" s="48">
        <v>8</v>
      </c>
    </row>
    <row r="123" spans="1:66" ht="15">
      <c r="A123" s="65" t="s">
        <v>336</v>
      </c>
      <c r="B123" s="65" t="s">
        <v>363</v>
      </c>
      <c r="C123" s="66"/>
      <c r="D123" s="67"/>
      <c r="E123" s="66"/>
      <c r="F123" s="69"/>
      <c r="G123" s="66"/>
      <c r="H123" s="70"/>
      <c r="I123" s="71"/>
      <c r="J123" s="71"/>
      <c r="K123" s="34" t="s">
        <v>65</v>
      </c>
      <c r="L123" s="72">
        <v>192</v>
      </c>
      <c r="M123" s="72"/>
      <c r="N123" s="73"/>
      <c r="O123" s="87" t="s">
        <v>450</v>
      </c>
      <c r="P123" s="90">
        <v>43694.44746527778</v>
      </c>
      <c r="Q123" s="87" t="s">
        <v>517</v>
      </c>
      <c r="R123" s="92" t="s">
        <v>618</v>
      </c>
      <c r="S123" s="87" t="s">
        <v>647</v>
      </c>
      <c r="T123" s="87"/>
      <c r="U123" s="87"/>
      <c r="V123" s="92" t="s">
        <v>776</v>
      </c>
      <c r="W123" s="90">
        <v>43694.44746527778</v>
      </c>
      <c r="X123" s="96">
        <v>43694</v>
      </c>
      <c r="Y123" s="99" t="s">
        <v>915</v>
      </c>
      <c r="Z123" s="92" t="s">
        <v>1153</v>
      </c>
      <c r="AA123" s="87"/>
      <c r="AB123" s="87"/>
      <c r="AC123" s="99" t="s">
        <v>1399</v>
      </c>
      <c r="AD123" s="87"/>
      <c r="AE123" s="87" t="b">
        <v>0</v>
      </c>
      <c r="AF123" s="87">
        <v>0</v>
      </c>
      <c r="AG123" s="99" t="s">
        <v>1564</v>
      </c>
      <c r="AH123" s="87" t="b">
        <v>0</v>
      </c>
      <c r="AI123" s="87" t="s">
        <v>1597</v>
      </c>
      <c r="AJ123" s="87"/>
      <c r="AK123" s="99" t="s">
        <v>1564</v>
      </c>
      <c r="AL123" s="87" t="b">
        <v>0</v>
      </c>
      <c r="AM123" s="87">
        <v>5</v>
      </c>
      <c r="AN123" s="99" t="s">
        <v>1519</v>
      </c>
      <c r="AO123" s="87" t="s">
        <v>1605</v>
      </c>
      <c r="AP123" s="87" t="b">
        <v>0</v>
      </c>
      <c r="AQ123" s="99" t="s">
        <v>1519</v>
      </c>
      <c r="AR123" s="87" t="s">
        <v>197</v>
      </c>
      <c r="AS123" s="87">
        <v>0</v>
      </c>
      <c r="AT123" s="87">
        <v>0</v>
      </c>
      <c r="AU123" s="87"/>
      <c r="AV123" s="87"/>
      <c r="AW123" s="87"/>
      <c r="AX123" s="87"/>
      <c r="AY123" s="87"/>
      <c r="AZ123" s="87"/>
      <c r="BA123" s="87"/>
      <c r="BB123" s="87"/>
      <c r="BC123">
        <v>3</v>
      </c>
      <c r="BD123" s="86" t="str">
        <f>REPLACE(INDEX(GroupVertices[Group],MATCH(Edges25[[#This Row],[Vertex 1]],GroupVertices[Vertex],0)),1,1,"")</f>
        <v>4</v>
      </c>
      <c r="BE123" s="86" t="str">
        <f>REPLACE(INDEX(GroupVertices[Group],MATCH(Edges25[[#This Row],[Vertex 2]],GroupVertices[Vertex],0)),1,1,"")</f>
        <v>4</v>
      </c>
      <c r="BF123" s="48">
        <v>0</v>
      </c>
      <c r="BG123" s="49">
        <v>0</v>
      </c>
      <c r="BH123" s="48">
        <v>0</v>
      </c>
      <c r="BI123" s="49">
        <v>0</v>
      </c>
      <c r="BJ123" s="48">
        <v>0</v>
      </c>
      <c r="BK123" s="49">
        <v>0</v>
      </c>
      <c r="BL123" s="48">
        <v>6</v>
      </c>
      <c r="BM123" s="49">
        <v>100</v>
      </c>
      <c r="BN123" s="48">
        <v>6</v>
      </c>
    </row>
    <row r="124" spans="1:66" ht="15">
      <c r="A124" s="65" t="s">
        <v>337</v>
      </c>
      <c r="B124" s="65" t="s">
        <v>432</v>
      </c>
      <c r="C124" s="66"/>
      <c r="D124" s="67"/>
      <c r="E124" s="66"/>
      <c r="F124" s="69"/>
      <c r="G124" s="66"/>
      <c r="H124" s="70"/>
      <c r="I124" s="71"/>
      <c r="J124" s="71"/>
      <c r="K124" s="34" t="s">
        <v>65</v>
      </c>
      <c r="L124" s="72">
        <v>193</v>
      </c>
      <c r="M124" s="72"/>
      <c r="N124" s="73"/>
      <c r="O124" s="87" t="s">
        <v>448</v>
      </c>
      <c r="P124" s="90">
        <v>43689.6652662037</v>
      </c>
      <c r="Q124" s="87" t="s">
        <v>518</v>
      </c>
      <c r="R124" s="87"/>
      <c r="S124" s="87"/>
      <c r="T124" s="87"/>
      <c r="U124" s="87"/>
      <c r="V124" s="92" t="s">
        <v>777</v>
      </c>
      <c r="W124" s="90">
        <v>43689.6652662037</v>
      </c>
      <c r="X124" s="96">
        <v>43689</v>
      </c>
      <c r="Y124" s="99" t="s">
        <v>916</v>
      </c>
      <c r="Z124" s="92" t="s">
        <v>1154</v>
      </c>
      <c r="AA124" s="87"/>
      <c r="AB124" s="87"/>
      <c r="AC124" s="99" t="s">
        <v>1400</v>
      </c>
      <c r="AD124" s="99" t="s">
        <v>1552</v>
      </c>
      <c r="AE124" s="87" t="b">
        <v>0</v>
      </c>
      <c r="AF124" s="87">
        <v>5</v>
      </c>
      <c r="AG124" s="99" t="s">
        <v>1587</v>
      </c>
      <c r="AH124" s="87" t="b">
        <v>0</v>
      </c>
      <c r="AI124" s="87" t="s">
        <v>1595</v>
      </c>
      <c r="AJ124" s="87"/>
      <c r="AK124" s="99" t="s">
        <v>1564</v>
      </c>
      <c r="AL124" s="87" t="b">
        <v>0</v>
      </c>
      <c r="AM124" s="87">
        <v>0</v>
      </c>
      <c r="AN124" s="99" t="s">
        <v>1564</v>
      </c>
      <c r="AO124" s="87" t="s">
        <v>1604</v>
      </c>
      <c r="AP124" s="87" t="b">
        <v>0</v>
      </c>
      <c r="AQ124" s="99" t="s">
        <v>1552</v>
      </c>
      <c r="AR124" s="87" t="s">
        <v>197</v>
      </c>
      <c r="AS124" s="87">
        <v>0</v>
      </c>
      <c r="AT124" s="87">
        <v>0</v>
      </c>
      <c r="AU124" s="87"/>
      <c r="AV124" s="87"/>
      <c r="AW124" s="87"/>
      <c r="AX124" s="87"/>
      <c r="AY124" s="87"/>
      <c r="AZ124" s="87"/>
      <c r="BA124" s="87"/>
      <c r="BB124" s="87"/>
      <c r="BC124">
        <v>1</v>
      </c>
      <c r="BD124" s="86" t="str">
        <f>REPLACE(INDEX(GroupVertices[Group],MATCH(Edges25[[#This Row],[Vertex 1]],GroupVertices[Vertex],0)),1,1,"")</f>
        <v>2</v>
      </c>
      <c r="BE124" s="86" t="str">
        <f>REPLACE(INDEX(GroupVertices[Group],MATCH(Edges25[[#This Row],[Vertex 2]],GroupVertices[Vertex],0)),1,1,"")</f>
        <v>2</v>
      </c>
      <c r="BF124" s="48"/>
      <c r="BG124" s="49"/>
      <c r="BH124" s="48"/>
      <c r="BI124" s="49"/>
      <c r="BJ124" s="48"/>
      <c r="BK124" s="49"/>
      <c r="BL124" s="48"/>
      <c r="BM124" s="49"/>
      <c r="BN124" s="48"/>
    </row>
    <row r="125" spans="1:66" ht="15">
      <c r="A125" s="65" t="s">
        <v>337</v>
      </c>
      <c r="B125" s="65" t="s">
        <v>350</v>
      </c>
      <c r="C125" s="66"/>
      <c r="D125" s="67"/>
      <c r="E125" s="66"/>
      <c r="F125" s="69"/>
      <c r="G125" s="66"/>
      <c r="H125" s="70"/>
      <c r="I125" s="71"/>
      <c r="J125" s="71"/>
      <c r="K125" s="34" t="s">
        <v>65</v>
      </c>
      <c r="L125" s="72">
        <v>195</v>
      </c>
      <c r="M125" s="72"/>
      <c r="N125" s="73"/>
      <c r="O125" s="87" t="s">
        <v>450</v>
      </c>
      <c r="P125" s="90">
        <v>43694.46009259259</v>
      </c>
      <c r="Q125" s="87" t="s">
        <v>519</v>
      </c>
      <c r="R125" s="92" t="s">
        <v>619</v>
      </c>
      <c r="S125" s="87" t="s">
        <v>648</v>
      </c>
      <c r="T125" s="87" t="s">
        <v>667</v>
      </c>
      <c r="U125" s="92" t="s">
        <v>676</v>
      </c>
      <c r="V125" s="92" t="s">
        <v>676</v>
      </c>
      <c r="W125" s="90">
        <v>43694.46009259259</v>
      </c>
      <c r="X125" s="96">
        <v>43694</v>
      </c>
      <c r="Y125" s="99" t="s">
        <v>917</v>
      </c>
      <c r="Z125" s="92" t="s">
        <v>1155</v>
      </c>
      <c r="AA125" s="87"/>
      <c r="AB125" s="87"/>
      <c r="AC125" s="99" t="s">
        <v>1401</v>
      </c>
      <c r="AD125" s="87"/>
      <c r="AE125" s="87" t="b">
        <v>0</v>
      </c>
      <c r="AF125" s="87">
        <v>0</v>
      </c>
      <c r="AG125" s="99" t="s">
        <v>1564</v>
      </c>
      <c r="AH125" s="87" t="b">
        <v>0</v>
      </c>
      <c r="AI125" s="87" t="s">
        <v>1601</v>
      </c>
      <c r="AJ125" s="87"/>
      <c r="AK125" s="99" t="s">
        <v>1564</v>
      </c>
      <c r="AL125" s="87" t="b">
        <v>0</v>
      </c>
      <c r="AM125" s="87">
        <v>5</v>
      </c>
      <c r="AN125" s="99" t="s">
        <v>1452</v>
      </c>
      <c r="AO125" s="87" t="s">
        <v>1604</v>
      </c>
      <c r="AP125" s="87" t="b">
        <v>0</v>
      </c>
      <c r="AQ125" s="99" t="s">
        <v>1452</v>
      </c>
      <c r="AR125" s="87" t="s">
        <v>197</v>
      </c>
      <c r="AS125" s="87">
        <v>0</v>
      </c>
      <c r="AT125" s="87">
        <v>0</v>
      </c>
      <c r="AU125" s="87"/>
      <c r="AV125" s="87"/>
      <c r="AW125" s="87"/>
      <c r="AX125" s="87"/>
      <c r="AY125" s="87"/>
      <c r="AZ125" s="87"/>
      <c r="BA125" s="87"/>
      <c r="BB125" s="87"/>
      <c r="BC125">
        <v>1</v>
      </c>
      <c r="BD125" s="86" t="str">
        <f>REPLACE(INDEX(GroupVertices[Group],MATCH(Edges25[[#This Row],[Vertex 1]],GroupVertices[Vertex],0)),1,1,"")</f>
        <v>2</v>
      </c>
      <c r="BE125" s="86" t="str">
        <f>REPLACE(INDEX(GroupVertices[Group],MATCH(Edges25[[#This Row],[Vertex 2]],GroupVertices[Vertex],0)),1,1,"")</f>
        <v>2</v>
      </c>
      <c r="BF125" s="48">
        <v>0</v>
      </c>
      <c r="BG125" s="49">
        <v>0</v>
      </c>
      <c r="BH125" s="48">
        <v>0</v>
      </c>
      <c r="BI125" s="49">
        <v>0</v>
      </c>
      <c r="BJ125" s="48">
        <v>0</v>
      </c>
      <c r="BK125" s="49">
        <v>0</v>
      </c>
      <c r="BL125" s="48">
        <v>1</v>
      </c>
      <c r="BM125" s="49">
        <v>100</v>
      </c>
      <c r="BN125" s="48">
        <v>1</v>
      </c>
    </row>
    <row r="126" spans="1:66" ht="15">
      <c r="A126" s="65" t="s">
        <v>338</v>
      </c>
      <c r="B126" s="65" t="s">
        <v>350</v>
      </c>
      <c r="C126" s="66"/>
      <c r="D126" s="67"/>
      <c r="E126" s="66"/>
      <c r="F126" s="69"/>
      <c r="G126" s="66"/>
      <c r="H126" s="70"/>
      <c r="I126" s="71"/>
      <c r="J126" s="71"/>
      <c r="K126" s="34" t="s">
        <v>65</v>
      </c>
      <c r="L126" s="72">
        <v>196</v>
      </c>
      <c r="M126" s="72"/>
      <c r="N126" s="73"/>
      <c r="O126" s="87" t="s">
        <v>450</v>
      </c>
      <c r="P126" s="90">
        <v>43694.46150462963</v>
      </c>
      <c r="Q126" s="87" t="s">
        <v>519</v>
      </c>
      <c r="R126" s="92" t="s">
        <v>619</v>
      </c>
      <c r="S126" s="87" t="s">
        <v>648</v>
      </c>
      <c r="T126" s="87" t="s">
        <v>667</v>
      </c>
      <c r="U126" s="92" t="s">
        <v>676</v>
      </c>
      <c r="V126" s="92" t="s">
        <v>676</v>
      </c>
      <c r="W126" s="90">
        <v>43694.46150462963</v>
      </c>
      <c r="X126" s="96">
        <v>43694</v>
      </c>
      <c r="Y126" s="99" t="s">
        <v>918</v>
      </c>
      <c r="Z126" s="92" t="s">
        <v>1156</v>
      </c>
      <c r="AA126" s="87"/>
      <c r="AB126" s="87"/>
      <c r="AC126" s="99" t="s">
        <v>1402</v>
      </c>
      <c r="AD126" s="87"/>
      <c r="AE126" s="87" t="b">
        <v>0</v>
      </c>
      <c r="AF126" s="87">
        <v>0</v>
      </c>
      <c r="AG126" s="99" t="s">
        <v>1564</v>
      </c>
      <c r="AH126" s="87" t="b">
        <v>0</v>
      </c>
      <c r="AI126" s="87" t="s">
        <v>1601</v>
      </c>
      <c r="AJ126" s="87"/>
      <c r="AK126" s="99" t="s">
        <v>1564</v>
      </c>
      <c r="AL126" s="87" t="b">
        <v>0</v>
      </c>
      <c r="AM126" s="87">
        <v>5</v>
      </c>
      <c r="AN126" s="99" t="s">
        <v>1452</v>
      </c>
      <c r="AO126" s="87" t="s">
        <v>1604</v>
      </c>
      <c r="AP126" s="87" t="b">
        <v>0</v>
      </c>
      <c r="AQ126" s="99" t="s">
        <v>1452</v>
      </c>
      <c r="AR126" s="87" t="s">
        <v>197</v>
      </c>
      <c r="AS126" s="87">
        <v>0</v>
      </c>
      <c r="AT126" s="87">
        <v>0</v>
      </c>
      <c r="AU126" s="87"/>
      <c r="AV126" s="87"/>
      <c r="AW126" s="87"/>
      <c r="AX126" s="87"/>
      <c r="AY126" s="87"/>
      <c r="AZ126" s="87"/>
      <c r="BA126" s="87"/>
      <c r="BB126" s="87"/>
      <c r="BC126">
        <v>1</v>
      </c>
      <c r="BD126" s="86" t="str">
        <f>REPLACE(INDEX(GroupVertices[Group],MATCH(Edges25[[#This Row],[Vertex 1]],GroupVertices[Vertex],0)),1,1,"")</f>
        <v>2</v>
      </c>
      <c r="BE126" s="86" t="str">
        <f>REPLACE(INDEX(GroupVertices[Group],MATCH(Edges25[[#This Row],[Vertex 2]],GroupVertices[Vertex],0)),1,1,"")</f>
        <v>2</v>
      </c>
      <c r="BF126" s="48">
        <v>0</v>
      </c>
      <c r="BG126" s="49">
        <v>0</v>
      </c>
      <c r="BH126" s="48">
        <v>0</v>
      </c>
      <c r="BI126" s="49">
        <v>0</v>
      </c>
      <c r="BJ126" s="48">
        <v>0</v>
      </c>
      <c r="BK126" s="49">
        <v>0</v>
      </c>
      <c r="BL126" s="48">
        <v>1</v>
      </c>
      <c r="BM126" s="49">
        <v>100</v>
      </c>
      <c r="BN126" s="48">
        <v>1</v>
      </c>
    </row>
    <row r="127" spans="1:66" ht="15">
      <c r="A127" s="65" t="s">
        <v>339</v>
      </c>
      <c r="B127" s="65" t="s">
        <v>340</v>
      </c>
      <c r="C127" s="66"/>
      <c r="D127" s="67"/>
      <c r="E127" s="66"/>
      <c r="F127" s="69"/>
      <c r="G127" s="66"/>
      <c r="H127" s="70"/>
      <c r="I127" s="71"/>
      <c r="J127" s="71"/>
      <c r="K127" s="34" t="s">
        <v>65</v>
      </c>
      <c r="L127" s="72">
        <v>197</v>
      </c>
      <c r="M127" s="72"/>
      <c r="N127" s="73"/>
      <c r="O127" s="87" t="s">
        <v>450</v>
      </c>
      <c r="P127" s="90">
        <v>43694.48453703704</v>
      </c>
      <c r="Q127" s="87" t="s">
        <v>495</v>
      </c>
      <c r="R127" s="87"/>
      <c r="S127" s="87"/>
      <c r="T127" s="87"/>
      <c r="U127" s="87"/>
      <c r="V127" s="92" t="s">
        <v>778</v>
      </c>
      <c r="W127" s="90">
        <v>43694.48453703704</v>
      </c>
      <c r="X127" s="96">
        <v>43694</v>
      </c>
      <c r="Y127" s="99" t="s">
        <v>919</v>
      </c>
      <c r="Z127" s="92" t="s">
        <v>1157</v>
      </c>
      <c r="AA127" s="87"/>
      <c r="AB127" s="87"/>
      <c r="AC127" s="99" t="s">
        <v>1403</v>
      </c>
      <c r="AD127" s="87"/>
      <c r="AE127" s="87" t="b">
        <v>0</v>
      </c>
      <c r="AF127" s="87">
        <v>0</v>
      </c>
      <c r="AG127" s="99" t="s">
        <v>1564</v>
      </c>
      <c r="AH127" s="87" t="b">
        <v>0</v>
      </c>
      <c r="AI127" s="87" t="s">
        <v>1598</v>
      </c>
      <c r="AJ127" s="87"/>
      <c r="AK127" s="99" t="s">
        <v>1564</v>
      </c>
      <c r="AL127" s="87" t="b">
        <v>0</v>
      </c>
      <c r="AM127" s="87">
        <v>153</v>
      </c>
      <c r="AN127" s="99" t="s">
        <v>1404</v>
      </c>
      <c r="AO127" s="87" t="s">
        <v>1604</v>
      </c>
      <c r="AP127" s="87" t="b">
        <v>0</v>
      </c>
      <c r="AQ127" s="99" t="s">
        <v>1404</v>
      </c>
      <c r="AR127" s="87" t="s">
        <v>197</v>
      </c>
      <c r="AS127" s="87">
        <v>0</v>
      </c>
      <c r="AT127" s="87">
        <v>0</v>
      </c>
      <c r="AU127" s="87"/>
      <c r="AV127" s="87"/>
      <c r="AW127" s="87"/>
      <c r="AX127" s="87"/>
      <c r="AY127" s="87"/>
      <c r="AZ127" s="87"/>
      <c r="BA127" s="87"/>
      <c r="BB127" s="87"/>
      <c r="BC127">
        <v>1</v>
      </c>
      <c r="BD127" s="86" t="str">
        <f>REPLACE(INDEX(GroupVertices[Group],MATCH(Edges25[[#This Row],[Vertex 1]],GroupVertices[Vertex],0)),1,1,"")</f>
        <v>9</v>
      </c>
      <c r="BE127" s="86" t="str">
        <f>REPLACE(INDEX(GroupVertices[Group],MATCH(Edges25[[#This Row],[Vertex 2]],GroupVertices[Vertex],0)),1,1,"")</f>
        <v>9</v>
      </c>
      <c r="BF127" s="48">
        <v>0</v>
      </c>
      <c r="BG127" s="49">
        <v>0</v>
      </c>
      <c r="BH127" s="48">
        <v>0</v>
      </c>
      <c r="BI127" s="49">
        <v>0</v>
      </c>
      <c r="BJ127" s="48">
        <v>0</v>
      </c>
      <c r="BK127" s="49">
        <v>0</v>
      </c>
      <c r="BL127" s="48">
        <v>24</v>
      </c>
      <c r="BM127" s="49">
        <v>100</v>
      </c>
      <c r="BN127" s="48">
        <v>24</v>
      </c>
    </row>
    <row r="128" spans="1:66" ht="15">
      <c r="A128" s="65" t="s">
        <v>340</v>
      </c>
      <c r="B128" s="65" t="s">
        <v>340</v>
      </c>
      <c r="C128" s="66"/>
      <c r="D128" s="67"/>
      <c r="E128" s="66"/>
      <c r="F128" s="69"/>
      <c r="G128" s="66"/>
      <c r="H128" s="70"/>
      <c r="I128" s="71"/>
      <c r="J128" s="71"/>
      <c r="K128" s="34" t="s">
        <v>65</v>
      </c>
      <c r="L128" s="72">
        <v>198</v>
      </c>
      <c r="M128" s="72"/>
      <c r="N128" s="73"/>
      <c r="O128" s="87" t="s">
        <v>197</v>
      </c>
      <c r="P128" s="90">
        <v>42850.54686342592</v>
      </c>
      <c r="Q128" s="87" t="s">
        <v>495</v>
      </c>
      <c r="R128" s="87"/>
      <c r="S128" s="87"/>
      <c r="T128" s="87"/>
      <c r="U128" s="87"/>
      <c r="V128" s="92" t="s">
        <v>779</v>
      </c>
      <c r="W128" s="90">
        <v>42850.54686342592</v>
      </c>
      <c r="X128" s="96">
        <v>42850</v>
      </c>
      <c r="Y128" s="99" t="s">
        <v>920</v>
      </c>
      <c r="Z128" s="92" t="s">
        <v>1158</v>
      </c>
      <c r="AA128" s="87"/>
      <c r="AB128" s="87"/>
      <c r="AC128" s="99" t="s">
        <v>1404</v>
      </c>
      <c r="AD128" s="87"/>
      <c r="AE128" s="87" t="b">
        <v>0</v>
      </c>
      <c r="AF128" s="87">
        <v>594</v>
      </c>
      <c r="AG128" s="99" t="s">
        <v>1564</v>
      </c>
      <c r="AH128" s="87" t="b">
        <v>0</v>
      </c>
      <c r="AI128" s="87" t="s">
        <v>1598</v>
      </c>
      <c r="AJ128" s="87"/>
      <c r="AK128" s="99" t="s">
        <v>1564</v>
      </c>
      <c r="AL128" s="87" t="b">
        <v>0</v>
      </c>
      <c r="AM128" s="87">
        <v>153</v>
      </c>
      <c r="AN128" s="99" t="s">
        <v>1564</v>
      </c>
      <c r="AO128" s="87" t="s">
        <v>1607</v>
      </c>
      <c r="AP128" s="87" t="b">
        <v>0</v>
      </c>
      <c r="AQ128" s="99" t="s">
        <v>1404</v>
      </c>
      <c r="AR128" s="87" t="s">
        <v>450</v>
      </c>
      <c r="AS128" s="87">
        <v>0</v>
      </c>
      <c r="AT128" s="87">
        <v>0</v>
      </c>
      <c r="AU128" s="87"/>
      <c r="AV128" s="87"/>
      <c r="AW128" s="87"/>
      <c r="AX128" s="87"/>
      <c r="AY128" s="87"/>
      <c r="AZ128" s="87"/>
      <c r="BA128" s="87"/>
      <c r="BB128" s="87"/>
      <c r="BC128">
        <v>1</v>
      </c>
      <c r="BD128" s="86" t="str">
        <f>REPLACE(INDEX(GroupVertices[Group],MATCH(Edges25[[#This Row],[Vertex 1]],GroupVertices[Vertex],0)),1,1,"")</f>
        <v>9</v>
      </c>
      <c r="BE128" s="86" t="str">
        <f>REPLACE(INDEX(GroupVertices[Group],MATCH(Edges25[[#This Row],[Vertex 2]],GroupVertices[Vertex],0)),1,1,"")</f>
        <v>9</v>
      </c>
      <c r="BF128" s="48">
        <v>0</v>
      </c>
      <c r="BG128" s="49">
        <v>0</v>
      </c>
      <c r="BH128" s="48">
        <v>0</v>
      </c>
      <c r="BI128" s="49">
        <v>0</v>
      </c>
      <c r="BJ128" s="48">
        <v>0</v>
      </c>
      <c r="BK128" s="49">
        <v>0</v>
      </c>
      <c r="BL128" s="48">
        <v>24</v>
      </c>
      <c r="BM128" s="49">
        <v>100</v>
      </c>
      <c r="BN128" s="48">
        <v>24</v>
      </c>
    </row>
    <row r="129" spans="1:66" ht="15">
      <c r="A129" s="65" t="s">
        <v>340</v>
      </c>
      <c r="B129" s="65" t="s">
        <v>340</v>
      </c>
      <c r="C129" s="66"/>
      <c r="D129" s="67"/>
      <c r="E129" s="66"/>
      <c r="F129" s="69"/>
      <c r="G129" s="66"/>
      <c r="H129" s="70"/>
      <c r="I129" s="71"/>
      <c r="J129" s="71"/>
      <c r="K129" s="34" t="s">
        <v>65</v>
      </c>
      <c r="L129" s="72">
        <v>199</v>
      </c>
      <c r="M129" s="72"/>
      <c r="N129" s="73"/>
      <c r="O129" s="87" t="s">
        <v>450</v>
      </c>
      <c r="P129" s="90">
        <v>43691.46128472222</v>
      </c>
      <c r="Q129" s="87" t="s">
        <v>495</v>
      </c>
      <c r="R129" s="87"/>
      <c r="S129" s="87"/>
      <c r="T129" s="87"/>
      <c r="U129" s="87"/>
      <c r="V129" s="92" t="s">
        <v>779</v>
      </c>
      <c r="W129" s="90">
        <v>43691.46128472222</v>
      </c>
      <c r="X129" s="96">
        <v>43691</v>
      </c>
      <c r="Y129" s="99" t="s">
        <v>921</v>
      </c>
      <c r="Z129" s="92" t="s">
        <v>1159</v>
      </c>
      <c r="AA129" s="87"/>
      <c r="AB129" s="87"/>
      <c r="AC129" s="99" t="s">
        <v>1405</v>
      </c>
      <c r="AD129" s="87"/>
      <c r="AE129" s="87" t="b">
        <v>0</v>
      </c>
      <c r="AF129" s="87">
        <v>0</v>
      </c>
      <c r="AG129" s="99" t="s">
        <v>1564</v>
      </c>
      <c r="AH129" s="87" t="b">
        <v>0</v>
      </c>
      <c r="AI129" s="87" t="s">
        <v>1598</v>
      </c>
      <c r="AJ129" s="87"/>
      <c r="AK129" s="99" t="s">
        <v>1564</v>
      </c>
      <c r="AL129" s="87" t="b">
        <v>0</v>
      </c>
      <c r="AM129" s="87">
        <v>153</v>
      </c>
      <c r="AN129" s="99" t="s">
        <v>1404</v>
      </c>
      <c r="AO129" s="87" t="s">
        <v>1608</v>
      </c>
      <c r="AP129" s="87" t="b">
        <v>0</v>
      </c>
      <c r="AQ129" s="99" t="s">
        <v>1404</v>
      </c>
      <c r="AR129" s="87" t="s">
        <v>197</v>
      </c>
      <c r="AS129" s="87">
        <v>0</v>
      </c>
      <c r="AT129" s="87">
        <v>0</v>
      </c>
      <c r="AU129" s="87"/>
      <c r="AV129" s="87"/>
      <c r="AW129" s="87"/>
      <c r="AX129" s="87"/>
      <c r="AY129" s="87"/>
      <c r="AZ129" s="87"/>
      <c r="BA129" s="87"/>
      <c r="BB129" s="87"/>
      <c r="BC129">
        <v>1</v>
      </c>
      <c r="BD129" s="86" t="str">
        <f>REPLACE(INDEX(GroupVertices[Group],MATCH(Edges25[[#This Row],[Vertex 1]],GroupVertices[Vertex],0)),1,1,"")</f>
        <v>9</v>
      </c>
      <c r="BE129" s="86" t="str">
        <f>REPLACE(INDEX(GroupVertices[Group],MATCH(Edges25[[#This Row],[Vertex 2]],GroupVertices[Vertex],0)),1,1,"")</f>
        <v>9</v>
      </c>
      <c r="BF129" s="48">
        <v>0</v>
      </c>
      <c r="BG129" s="49">
        <v>0</v>
      </c>
      <c r="BH129" s="48">
        <v>0</v>
      </c>
      <c r="BI129" s="49">
        <v>0</v>
      </c>
      <c r="BJ129" s="48">
        <v>0</v>
      </c>
      <c r="BK129" s="49">
        <v>0</v>
      </c>
      <c r="BL129" s="48">
        <v>24</v>
      </c>
      <c r="BM129" s="49">
        <v>100</v>
      </c>
      <c r="BN129" s="48">
        <v>24</v>
      </c>
    </row>
    <row r="130" spans="1:66" ht="15">
      <c r="A130" s="65" t="s">
        <v>341</v>
      </c>
      <c r="B130" s="65" t="s">
        <v>340</v>
      </c>
      <c r="C130" s="66"/>
      <c r="D130" s="67"/>
      <c r="E130" s="66"/>
      <c r="F130" s="69"/>
      <c r="G130" s="66"/>
      <c r="H130" s="70"/>
      <c r="I130" s="71"/>
      <c r="J130" s="71"/>
      <c r="K130" s="34" t="s">
        <v>65</v>
      </c>
      <c r="L130" s="72">
        <v>200</v>
      </c>
      <c r="M130" s="72"/>
      <c r="N130" s="73"/>
      <c r="O130" s="87" t="s">
        <v>450</v>
      </c>
      <c r="P130" s="90">
        <v>43694.48502314815</v>
      </c>
      <c r="Q130" s="87" t="s">
        <v>495</v>
      </c>
      <c r="R130" s="87"/>
      <c r="S130" s="87"/>
      <c r="T130" s="87"/>
      <c r="U130" s="87"/>
      <c r="V130" s="92" t="s">
        <v>780</v>
      </c>
      <c r="W130" s="90">
        <v>43694.48502314815</v>
      </c>
      <c r="X130" s="96">
        <v>43694</v>
      </c>
      <c r="Y130" s="99" t="s">
        <v>922</v>
      </c>
      <c r="Z130" s="92" t="s">
        <v>1160</v>
      </c>
      <c r="AA130" s="87"/>
      <c r="AB130" s="87"/>
      <c r="AC130" s="99" t="s">
        <v>1406</v>
      </c>
      <c r="AD130" s="87"/>
      <c r="AE130" s="87" t="b">
        <v>0</v>
      </c>
      <c r="AF130" s="87">
        <v>0</v>
      </c>
      <c r="AG130" s="99" t="s">
        <v>1564</v>
      </c>
      <c r="AH130" s="87" t="b">
        <v>0</v>
      </c>
      <c r="AI130" s="87" t="s">
        <v>1598</v>
      </c>
      <c r="AJ130" s="87"/>
      <c r="AK130" s="99" t="s">
        <v>1564</v>
      </c>
      <c r="AL130" s="87" t="b">
        <v>0</v>
      </c>
      <c r="AM130" s="87">
        <v>153</v>
      </c>
      <c r="AN130" s="99" t="s">
        <v>1404</v>
      </c>
      <c r="AO130" s="87" t="s">
        <v>1608</v>
      </c>
      <c r="AP130" s="87" t="b">
        <v>0</v>
      </c>
      <c r="AQ130" s="99" t="s">
        <v>1404</v>
      </c>
      <c r="AR130" s="87" t="s">
        <v>197</v>
      </c>
      <c r="AS130" s="87">
        <v>0</v>
      </c>
      <c r="AT130" s="87">
        <v>0</v>
      </c>
      <c r="AU130" s="87"/>
      <c r="AV130" s="87"/>
      <c r="AW130" s="87"/>
      <c r="AX130" s="87"/>
      <c r="AY130" s="87"/>
      <c r="AZ130" s="87"/>
      <c r="BA130" s="87"/>
      <c r="BB130" s="87"/>
      <c r="BC130">
        <v>1</v>
      </c>
      <c r="BD130" s="86" t="str">
        <f>REPLACE(INDEX(GroupVertices[Group],MATCH(Edges25[[#This Row],[Vertex 1]],GroupVertices[Vertex],0)),1,1,"")</f>
        <v>9</v>
      </c>
      <c r="BE130" s="86" t="str">
        <f>REPLACE(INDEX(GroupVertices[Group],MATCH(Edges25[[#This Row],[Vertex 2]],GroupVertices[Vertex],0)),1,1,"")</f>
        <v>9</v>
      </c>
      <c r="BF130" s="48">
        <v>0</v>
      </c>
      <c r="BG130" s="49">
        <v>0</v>
      </c>
      <c r="BH130" s="48">
        <v>0</v>
      </c>
      <c r="BI130" s="49">
        <v>0</v>
      </c>
      <c r="BJ130" s="48">
        <v>0</v>
      </c>
      <c r="BK130" s="49">
        <v>0</v>
      </c>
      <c r="BL130" s="48">
        <v>24</v>
      </c>
      <c r="BM130" s="49">
        <v>100</v>
      </c>
      <c r="BN130" s="48">
        <v>24</v>
      </c>
    </row>
    <row r="131" spans="1:66" ht="15">
      <c r="A131" s="65" t="s">
        <v>342</v>
      </c>
      <c r="B131" s="65" t="s">
        <v>350</v>
      </c>
      <c r="C131" s="66"/>
      <c r="D131" s="67"/>
      <c r="E131" s="66"/>
      <c r="F131" s="69"/>
      <c r="G131" s="66"/>
      <c r="H131" s="70"/>
      <c r="I131" s="71"/>
      <c r="J131" s="71"/>
      <c r="K131" s="34" t="s">
        <v>65</v>
      </c>
      <c r="L131" s="72">
        <v>201</v>
      </c>
      <c r="M131" s="72"/>
      <c r="N131" s="73"/>
      <c r="O131" s="87" t="s">
        <v>450</v>
      </c>
      <c r="P131" s="90">
        <v>43694.49054398148</v>
      </c>
      <c r="Q131" s="87" t="s">
        <v>519</v>
      </c>
      <c r="R131" s="92" t="s">
        <v>619</v>
      </c>
      <c r="S131" s="87" t="s">
        <v>648</v>
      </c>
      <c r="T131" s="87" t="s">
        <v>667</v>
      </c>
      <c r="U131" s="92" t="s">
        <v>676</v>
      </c>
      <c r="V131" s="92" t="s">
        <v>676</v>
      </c>
      <c r="W131" s="90">
        <v>43694.49054398148</v>
      </c>
      <c r="X131" s="96">
        <v>43694</v>
      </c>
      <c r="Y131" s="99" t="s">
        <v>923</v>
      </c>
      <c r="Z131" s="92" t="s">
        <v>1161</v>
      </c>
      <c r="AA131" s="87"/>
      <c r="AB131" s="87"/>
      <c r="AC131" s="99" t="s">
        <v>1407</v>
      </c>
      <c r="AD131" s="87"/>
      <c r="AE131" s="87" t="b">
        <v>0</v>
      </c>
      <c r="AF131" s="87">
        <v>0</v>
      </c>
      <c r="AG131" s="99" t="s">
        <v>1564</v>
      </c>
      <c r="AH131" s="87" t="b">
        <v>0</v>
      </c>
      <c r="AI131" s="87" t="s">
        <v>1601</v>
      </c>
      <c r="AJ131" s="87"/>
      <c r="AK131" s="99" t="s">
        <v>1564</v>
      </c>
      <c r="AL131" s="87" t="b">
        <v>0</v>
      </c>
      <c r="AM131" s="87">
        <v>5</v>
      </c>
      <c r="AN131" s="99" t="s">
        <v>1452</v>
      </c>
      <c r="AO131" s="87" t="s">
        <v>1604</v>
      </c>
      <c r="AP131" s="87" t="b">
        <v>0</v>
      </c>
      <c r="AQ131" s="99" t="s">
        <v>1452</v>
      </c>
      <c r="AR131" s="87" t="s">
        <v>197</v>
      </c>
      <c r="AS131" s="87">
        <v>0</v>
      </c>
      <c r="AT131" s="87">
        <v>0</v>
      </c>
      <c r="AU131" s="87"/>
      <c r="AV131" s="87"/>
      <c r="AW131" s="87"/>
      <c r="AX131" s="87"/>
      <c r="AY131" s="87"/>
      <c r="AZ131" s="87"/>
      <c r="BA131" s="87"/>
      <c r="BB131" s="87"/>
      <c r="BC131">
        <v>1</v>
      </c>
      <c r="BD131" s="86" t="str">
        <f>REPLACE(INDEX(GroupVertices[Group],MATCH(Edges25[[#This Row],[Vertex 1]],GroupVertices[Vertex],0)),1,1,"")</f>
        <v>2</v>
      </c>
      <c r="BE131" s="86" t="str">
        <f>REPLACE(INDEX(GroupVertices[Group],MATCH(Edges25[[#This Row],[Vertex 2]],GroupVertices[Vertex],0)),1,1,"")</f>
        <v>2</v>
      </c>
      <c r="BF131" s="48">
        <v>0</v>
      </c>
      <c r="BG131" s="49">
        <v>0</v>
      </c>
      <c r="BH131" s="48">
        <v>0</v>
      </c>
      <c r="BI131" s="49">
        <v>0</v>
      </c>
      <c r="BJ131" s="48">
        <v>0</v>
      </c>
      <c r="BK131" s="49">
        <v>0</v>
      </c>
      <c r="BL131" s="48">
        <v>1</v>
      </c>
      <c r="BM131" s="49">
        <v>100</v>
      </c>
      <c r="BN131" s="48">
        <v>1</v>
      </c>
    </row>
    <row r="132" spans="1:66" ht="15">
      <c r="A132" s="65" t="s">
        <v>343</v>
      </c>
      <c r="B132" s="65" t="s">
        <v>350</v>
      </c>
      <c r="C132" s="66"/>
      <c r="D132" s="67"/>
      <c r="E132" s="66"/>
      <c r="F132" s="69"/>
      <c r="G132" s="66"/>
      <c r="H132" s="70"/>
      <c r="I132" s="71"/>
      <c r="J132" s="71"/>
      <c r="K132" s="34" t="s">
        <v>65</v>
      </c>
      <c r="L132" s="72">
        <v>202</v>
      </c>
      <c r="M132" s="72"/>
      <c r="N132" s="73"/>
      <c r="O132" s="87" t="s">
        <v>450</v>
      </c>
      <c r="P132" s="90">
        <v>43694.54460648148</v>
      </c>
      <c r="Q132" s="87" t="s">
        <v>519</v>
      </c>
      <c r="R132" s="92" t="s">
        <v>619</v>
      </c>
      <c r="S132" s="87" t="s">
        <v>648</v>
      </c>
      <c r="T132" s="87" t="s">
        <v>667</v>
      </c>
      <c r="U132" s="92" t="s">
        <v>676</v>
      </c>
      <c r="V132" s="92" t="s">
        <v>676</v>
      </c>
      <c r="W132" s="90">
        <v>43694.54460648148</v>
      </c>
      <c r="X132" s="96">
        <v>43694</v>
      </c>
      <c r="Y132" s="99" t="s">
        <v>924</v>
      </c>
      <c r="Z132" s="92" t="s">
        <v>1162</v>
      </c>
      <c r="AA132" s="87"/>
      <c r="AB132" s="87"/>
      <c r="AC132" s="99" t="s">
        <v>1408</v>
      </c>
      <c r="AD132" s="87"/>
      <c r="AE132" s="87" t="b">
        <v>0</v>
      </c>
      <c r="AF132" s="87">
        <v>0</v>
      </c>
      <c r="AG132" s="99" t="s">
        <v>1564</v>
      </c>
      <c r="AH132" s="87" t="b">
        <v>0</v>
      </c>
      <c r="AI132" s="87" t="s">
        <v>1601</v>
      </c>
      <c r="AJ132" s="87"/>
      <c r="AK132" s="99" t="s">
        <v>1564</v>
      </c>
      <c r="AL132" s="87" t="b">
        <v>0</v>
      </c>
      <c r="AM132" s="87">
        <v>5</v>
      </c>
      <c r="AN132" s="99" t="s">
        <v>1452</v>
      </c>
      <c r="AO132" s="87" t="s">
        <v>1605</v>
      </c>
      <c r="AP132" s="87" t="b">
        <v>0</v>
      </c>
      <c r="AQ132" s="99" t="s">
        <v>1452</v>
      </c>
      <c r="AR132" s="87" t="s">
        <v>197</v>
      </c>
      <c r="AS132" s="87">
        <v>0</v>
      </c>
      <c r="AT132" s="87">
        <v>0</v>
      </c>
      <c r="AU132" s="87"/>
      <c r="AV132" s="87"/>
      <c r="AW132" s="87"/>
      <c r="AX132" s="87"/>
      <c r="AY132" s="87"/>
      <c r="AZ132" s="87"/>
      <c r="BA132" s="87"/>
      <c r="BB132" s="87"/>
      <c r="BC132">
        <v>1</v>
      </c>
      <c r="BD132" s="86" t="str">
        <f>REPLACE(INDEX(GroupVertices[Group],MATCH(Edges25[[#This Row],[Vertex 1]],GroupVertices[Vertex],0)),1,1,"")</f>
        <v>2</v>
      </c>
      <c r="BE132" s="86" t="str">
        <f>REPLACE(INDEX(GroupVertices[Group],MATCH(Edges25[[#This Row],[Vertex 2]],GroupVertices[Vertex],0)),1,1,"")</f>
        <v>2</v>
      </c>
      <c r="BF132" s="48">
        <v>0</v>
      </c>
      <c r="BG132" s="49">
        <v>0</v>
      </c>
      <c r="BH132" s="48">
        <v>0</v>
      </c>
      <c r="BI132" s="49">
        <v>0</v>
      </c>
      <c r="BJ132" s="48">
        <v>0</v>
      </c>
      <c r="BK132" s="49">
        <v>0</v>
      </c>
      <c r="BL132" s="48">
        <v>1</v>
      </c>
      <c r="BM132" s="49">
        <v>100</v>
      </c>
      <c r="BN132" s="48">
        <v>1</v>
      </c>
    </row>
    <row r="133" spans="1:66" ht="15">
      <c r="A133" s="65" t="s">
        <v>344</v>
      </c>
      <c r="B133" s="65" t="s">
        <v>350</v>
      </c>
      <c r="C133" s="66"/>
      <c r="D133" s="67"/>
      <c r="E133" s="66"/>
      <c r="F133" s="69"/>
      <c r="G133" s="66"/>
      <c r="H133" s="70"/>
      <c r="I133" s="71"/>
      <c r="J133" s="71"/>
      <c r="K133" s="34" t="s">
        <v>65</v>
      </c>
      <c r="L133" s="72">
        <v>203</v>
      </c>
      <c r="M133" s="72"/>
      <c r="N133" s="73"/>
      <c r="O133" s="87" t="s">
        <v>450</v>
      </c>
      <c r="P133" s="90">
        <v>43694.56028935185</v>
      </c>
      <c r="Q133" s="87" t="s">
        <v>519</v>
      </c>
      <c r="R133" s="92" t="s">
        <v>619</v>
      </c>
      <c r="S133" s="87" t="s">
        <v>648</v>
      </c>
      <c r="T133" s="87" t="s">
        <v>667</v>
      </c>
      <c r="U133" s="92" t="s">
        <v>676</v>
      </c>
      <c r="V133" s="92" t="s">
        <v>676</v>
      </c>
      <c r="W133" s="90">
        <v>43694.56028935185</v>
      </c>
      <c r="X133" s="96">
        <v>43694</v>
      </c>
      <c r="Y133" s="99" t="s">
        <v>925</v>
      </c>
      <c r="Z133" s="92" t="s">
        <v>1163</v>
      </c>
      <c r="AA133" s="87"/>
      <c r="AB133" s="87"/>
      <c r="AC133" s="99" t="s">
        <v>1409</v>
      </c>
      <c r="AD133" s="87"/>
      <c r="AE133" s="87" t="b">
        <v>0</v>
      </c>
      <c r="AF133" s="87">
        <v>0</v>
      </c>
      <c r="AG133" s="99" t="s">
        <v>1564</v>
      </c>
      <c r="AH133" s="87" t="b">
        <v>0</v>
      </c>
      <c r="AI133" s="87" t="s">
        <v>1601</v>
      </c>
      <c r="AJ133" s="87"/>
      <c r="AK133" s="99" t="s">
        <v>1564</v>
      </c>
      <c r="AL133" s="87" t="b">
        <v>0</v>
      </c>
      <c r="AM133" s="87">
        <v>5</v>
      </c>
      <c r="AN133" s="99" t="s">
        <v>1452</v>
      </c>
      <c r="AO133" s="87" t="s">
        <v>1605</v>
      </c>
      <c r="AP133" s="87" t="b">
        <v>0</v>
      </c>
      <c r="AQ133" s="99" t="s">
        <v>1452</v>
      </c>
      <c r="AR133" s="87" t="s">
        <v>197</v>
      </c>
      <c r="AS133" s="87">
        <v>0</v>
      </c>
      <c r="AT133" s="87">
        <v>0</v>
      </c>
      <c r="AU133" s="87"/>
      <c r="AV133" s="87"/>
      <c r="AW133" s="87"/>
      <c r="AX133" s="87"/>
      <c r="AY133" s="87"/>
      <c r="AZ133" s="87"/>
      <c r="BA133" s="87"/>
      <c r="BB133" s="87"/>
      <c r="BC133">
        <v>1</v>
      </c>
      <c r="BD133" s="86" t="str">
        <f>REPLACE(INDEX(GroupVertices[Group],MATCH(Edges25[[#This Row],[Vertex 1]],GroupVertices[Vertex],0)),1,1,"")</f>
        <v>2</v>
      </c>
      <c r="BE133" s="86" t="str">
        <f>REPLACE(INDEX(GroupVertices[Group],MATCH(Edges25[[#This Row],[Vertex 2]],GroupVertices[Vertex],0)),1,1,"")</f>
        <v>2</v>
      </c>
      <c r="BF133" s="48">
        <v>0</v>
      </c>
      <c r="BG133" s="49">
        <v>0</v>
      </c>
      <c r="BH133" s="48">
        <v>0</v>
      </c>
      <c r="BI133" s="49">
        <v>0</v>
      </c>
      <c r="BJ133" s="48">
        <v>0</v>
      </c>
      <c r="BK133" s="49">
        <v>0</v>
      </c>
      <c r="BL133" s="48">
        <v>1</v>
      </c>
      <c r="BM133" s="49">
        <v>100</v>
      </c>
      <c r="BN133" s="48">
        <v>1</v>
      </c>
    </row>
    <row r="134" spans="1:66" ht="15">
      <c r="A134" s="65" t="s">
        <v>345</v>
      </c>
      <c r="B134" s="65" t="s">
        <v>434</v>
      </c>
      <c r="C134" s="66"/>
      <c r="D134" s="67"/>
      <c r="E134" s="66"/>
      <c r="F134" s="69"/>
      <c r="G134" s="66"/>
      <c r="H134" s="70"/>
      <c r="I134" s="71"/>
      <c r="J134" s="71"/>
      <c r="K134" s="34" t="s">
        <v>65</v>
      </c>
      <c r="L134" s="72">
        <v>204</v>
      </c>
      <c r="M134" s="72"/>
      <c r="N134" s="73"/>
      <c r="O134" s="87" t="s">
        <v>448</v>
      </c>
      <c r="P134" s="90">
        <v>43686.77916666667</v>
      </c>
      <c r="Q134" s="87" t="s">
        <v>520</v>
      </c>
      <c r="R134" s="92" t="s">
        <v>620</v>
      </c>
      <c r="S134" s="87" t="s">
        <v>655</v>
      </c>
      <c r="T134" s="87"/>
      <c r="U134" s="87"/>
      <c r="V134" s="92" t="s">
        <v>781</v>
      </c>
      <c r="W134" s="90">
        <v>43686.77916666667</v>
      </c>
      <c r="X134" s="96">
        <v>43686</v>
      </c>
      <c r="Y134" s="99" t="s">
        <v>926</v>
      </c>
      <c r="Z134" s="92" t="s">
        <v>1164</v>
      </c>
      <c r="AA134" s="87"/>
      <c r="AB134" s="87"/>
      <c r="AC134" s="99" t="s">
        <v>1410</v>
      </c>
      <c r="AD134" s="99" t="s">
        <v>1553</v>
      </c>
      <c r="AE134" s="87" t="b">
        <v>0</v>
      </c>
      <c r="AF134" s="87">
        <v>1</v>
      </c>
      <c r="AG134" s="99" t="s">
        <v>1588</v>
      </c>
      <c r="AH134" s="87" t="b">
        <v>0</v>
      </c>
      <c r="AI134" s="87" t="s">
        <v>1595</v>
      </c>
      <c r="AJ134" s="87"/>
      <c r="AK134" s="99" t="s">
        <v>1564</v>
      </c>
      <c r="AL134" s="87" t="b">
        <v>0</v>
      </c>
      <c r="AM134" s="87">
        <v>0</v>
      </c>
      <c r="AN134" s="99" t="s">
        <v>1564</v>
      </c>
      <c r="AO134" s="87" t="s">
        <v>1604</v>
      </c>
      <c r="AP134" s="87" t="b">
        <v>0</v>
      </c>
      <c r="AQ134" s="99" t="s">
        <v>1553</v>
      </c>
      <c r="AR134" s="87" t="s">
        <v>197</v>
      </c>
      <c r="AS134" s="87">
        <v>0</v>
      </c>
      <c r="AT134" s="87">
        <v>0</v>
      </c>
      <c r="AU134" s="87"/>
      <c r="AV134" s="87"/>
      <c r="AW134" s="87"/>
      <c r="AX134" s="87"/>
      <c r="AY134" s="87"/>
      <c r="AZ134" s="87"/>
      <c r="BA134" s="87"/>
      <c r="BB134" s="87"/>
      <c r="BC134">
        <v>1</v>
      </c>
      <c r="BD134" s="86" t="str">
        <f>REPLACE(INDEX(GroupVertices[Group],MATCH(Edges25[[#This Row],[Vertex 1]],GroupVertices[Vertex],0)),1,1,"")</f>
        <v>5</v>
      </c>
      <c r="BE134" s="86" t="str">
        <f>REPLACE(INDEX(GroupVertices[Group],MATCH(Edges25[[#This Row],[Vertex 2]],GroupVertices[Vertex],0)),1,1,"")</f>
        <v>5</v>
      </c>
      <c r="BF134" s="48"/>
      <c r="BG134" s="49"/>
      <c r="BH134" s="48"/>
      <c r="BI134" s="49"/>
      <c r="BJ134" s="48"/>
      <c r="BK134" s="49"/>
      <c r="BL134" s="48"/>
      <c r="BM134" s="49"/>
      <c r="BN134" s="48"/>
    </row>
    <row r="135" spans="1:66" ht="15">
      <c r="A135" s="65" t="s">
        <v>345</v>
      </c>
      <c r="B135" s="65" t="s">
        <v>436</v>
      </c>
      <c r="C135" s="66"/>
      <c r="D135" s="67"/>
      <c r="E135" s="66"/>
      <c r="F135" s="69"/>
      <c r="G135" s="66"/>
      <c r="H135" s="70"/>
      <c r="I135" s="71"/>
      <c r="J135" s="71"/>
      <c r="K135" s="34" t="s">
        <v>65</v>
      </c>
      <c r="L135" s="72">
        <v>206</v>
      </c>
      <c r="M135" s="72"/>
      <c r="N135" s="73"/>
      <c r="O135" s="87" t="s">
        <v>448</v>
      </c>
      <c r="P135" s="90">
        <v>43690.60634259259</v>
      </c>
      <c r="Q135" s="87" t="s">
        <v>521</v>
      </c>
      <c r="R135" s="92" t="s">
        <v>620</v>
      </c>
      <c r="S135" s="87" t="s">
        <v>655</v>
      </c>
      <c r="T135" s="87"/>
      <c r="U135" s="87"/>
      <c r="V135" s="92" t="s">
        <v>781</v>
      </c>
      <c r="W135" s="90">
        <v>43690.60634259259</v>
      </c>
      <c r="X135" s="96">
        <v>43690</v>
      </c>
      <c r="Y135" s="99" t="s">
        <v>927</v>
      </c>
      <c r="Z135" s="92" t="s">
        <v>1165</v>
      </c>
      <c r="AA135" s="87"/>
      <c r="AB135" s="87"/>
      <c r="AC135" s="99" t="s">
        <v>1411</v>
      </c>
      <c r="AD135" s="99" t="s">
        <v>1554</v>
      </c>
      <c r="AE135" s="87" t="b">
        <v>0</v>
      </c>
      <c r="AF135" s="87">
        <v>1</v>
      </c>
      <c r="AG135" s="99" t="s">
        <v>1589</v>
      </c>
      <c r="AH135" s="87" t="b">
        <v>0</v>
      </c>
      <c r="AI135" s="87" t="s">
        <v>1595</v>
      </c>
      <c r="AJ135" s="87"/>
      <c r="AK135" s="99" t="s">
        <v>1564</v>
      </c>
      <c r="AL135" s="87" t="b">
        <v>0</v>
      </c>
      <c r="AM135" s="87">
        <v>0</v>
      </c>
      <c r="AN135" s="99" t="s">
        <v>1564</v>
      </c>
      <c r="AO135" s="87" t="s">
        <v>1604</v>
      </c>
      <c r="AP135" s="87" t="b">
        <v>0</v>
      </c>
      <c r="AQ135" s="99" t="s">
        <v>1554</v>
      </c>
      <c r="AR135" s="87" t="s">
        <v>197</v>
      </c>
      <c r="AS135" s="87">
        <v>0</v>
      </c>
      <c r="AT135" s="87">
        <v>0</v>
      </c>
      <c r="AU135" s="87"/>
      <c r="AV135" s="87"/>
      <c r="AW135" s="87"/>
      <c r="AX135" s="87"/>
      <c r="AY135" s="87"/>
      <c r="AZ135" s="87"/>
      <c r="BA135" s="87"/>
      <c r="BB135" s="87"/>
      <c r="BC135">
        <v>1</v>
      </c>
      <c r="BD135" s="86" t="str">
        <f>REPLACE(INDEX(GroupVertices[Group],MATCH(Edges25[[#This Row],[Vertex 1]],GroupVertices[Vertex],0)),1,1,"")</f>
        <v>5</v>
      </c>
      <c r="BE135" s="86" t="str">
        <f>REPLACE(INDEX(GroupVertices[Group],MATCH(Edges25[[#This Row],[Vertex 2]],GroupVertices[Vertex],0)),1,1,"")</f>
        <v>5</v>
      </c>
      <c r="BF135" s="48"/>
      <c r="BG135" s="49"/>
      <c r="BH135" s="48"/>
      <c r="BI135" s="49"/>
      <c r="BJ135" s="48"/>
      <c r="BK135" s="49"/>
      <c r="BL135" s="48"/>
      <c r="BM135" s="49"/>
      <c r="BN135" s="48"/>
    </row>
    <row r="136" spans="1:66" ht="15">
      <c r="A136" s="65" t="s">
        <v>345</v>
      </c>
      <c r="B136" s="65" t="s">
        <v>438</v>
      </c>
      <c r="C136" s="66"/>
      <c r="D136" s="67"/>
      <c r="E136" s="66"/>
      <c r="F136" s="69"/>
      <c r="G136" s="66"/>
      <c r="H136" s="70"/>
      <c r="I136" s="71"/>
      <c r="J136" s="71"/>
      <c r="K136" s="34" t="s">
        <v>65</v>
      </c>
      <c r="L136" s="72">
        <v>208</v>
      </c>
      <c r="M136" s="72"/>
      <c r="N136" s="73"/>
      <c r="O136" s="87" t="s">
        <v>448</v>
      </c>
      <c r="P136" s="90">
        <v>43691.41726851852</v>
      </c>
      <c r="Q136" s="87" t="s">
        <v>522</v>
      </c>
      <c r="R136" s="92" t="s">
        <v>620</v>
      </c>
      <c r="S136" s="87" t="s">
        <v>655</v>
      </c>
      <c r="T136" s="87"/>
      <c r="U136" s="87"/>
      <c r="V136" s="92" t="s">
        <v>781</v>
      </c>
      <c r="W136" s="90">
        <v>43691.41726851852</v>
      </c>
      <c r="X136" s="96">
        <v>43691</v>
      </c>
      <c r="Y136" s="99" t="s">
        <v>928</v>
      </c>
      <c r="Z136" s="92" t="s">
        <v>1166</v>
      </c>
      <c r="AA136" s="87"/>
      <c r="AB136" s="87"/>
      <c r="AC136" s="99" t="s">
        <v>1412</v>
      </c>
      <c r="AD136" s="99" t="s">
        <v>1555</v>
      </c>
      <c r="AE136" s="87" t="b">
        <v>0</v>
      </c>
      <c r="AF136" s="87">
        <v>1</v>
      </c>
      <c r="AG136" s="99" t="s">
        <v>1590</v>
      </c>
      <c r="AH136" s="87" t="b">
        <v>0</v>
      </c>
      <c r="AI136" s="87" t="s">
        <v>1595</v>
      </c>
      <c r="AJ136" s="87"/>
      <c r="AK136" s="99" t="s">
        <v>1564</v>
      </c>
      <c r="AL136" s="87" t="b">
        <v>0</v>
      </c>
      <c r="AM136" s="87">
        <v>0</v>
      </c>
      <c r="AN136" s="99" t="s">
        <v>1564</v>
      </c>
      <c r="AO136" s="87" t="s">
        <v>1604</v>
      </c>
      <c r="AP136" s="87" t="b">
        <v>0</v>
      </c>
      <c r="AQ136" s="99" t="s">
        <v>1555</v>
      </c>
      <c r="AR136" s="87" t="s">
        <v>197</v>
      </c>
      <c r="AS136" s="87">
        <v>0</v>
      </c>
      <c r="AT136" s="87">
        <v>0</v>
      </c>
      <c r="AU136" s="87"/>
      <c r="AV136" s="87"/>
      <c r="AW136" s="87"/>
      <c r="AX136" s="87"/>
      <c r="AY136" s="87"/>
      <c r="AZ136" s="87"/>
      <c r="BA136" s="87"/>
      <c r="BB136" s="87"/>
      <c r="BC136">
        <v>1</v>
      </c>
      <c r="BD136" s="86" t="str">
        <f>REPLACE(INDEX(GroupVertices[Group],MATCH(Edges25[[#This Row],[Vertex 1]],GroupVertices[Vertex],0)),1,1,"")</f>
        <v>5</v>
      </c>
      <c r="BE136" s="86" t="str">
        <f>REPLACE(INDEX(GroupVertices[Group],MATCH(Edges25[[#This Row],[Vertex 2]],GroupVertices[Vertex],0)),1,1,"")</f>
        <v>5</v>
      </c>
      <c r="BF136" s="48"/>
      <c r="BG136" s="49"/>
      <c r="BH136" s="48"/>
      <c r="BI136" s="49"/>
      <c r="BJ136" s="48"/>
      <c r="BK136" s="49"/>
      <c r="BL136" s="48"/>
      <c r="BM136" s="49"/>
      <c r="BN136" s="48"/>
    </row>
    <row r="137" spans="1:66" ht="15">
      <c r="A137" s="65" t="s">
        <v>345</v>
      </c>
      <c r="B137" s="65" t="s">
        <v>441</v>
      </c>
      <c r="C137" s="66"/>
      <c r="D137" s="67"/>
      <c r="E137" s="66"/>
      <c r="F137" s="69"/>
      <c r="G137" s="66"/>
      <c r="H137" s="70"/>
      <c r="I137" s="71"/>
      <c r="J137" s="71"/>
      <c r="K137" s="34" t="s">
        <v>65</v>
      </c>
      <c r="L137" s="72">
        <v>211</v>
      </c>
      <c r="M137" s="72"/>
      <c r="N137" s="73"/>
      <c r="O137" s="87" t="s">
        <v>448</v>
      </c>
      <c r="P137" s="90">
        <v>43692.70002314815</v>
      </c>
      <c r="Q137" s="87" t="s">
        <v>523</v>
      </c>
      <c r="R137" s="92" t="s">
        <v>620</v>
      </c>
      <c r="S137" s="87" t="s">
        <v>655</v>
      </c>
      <c r="T137" s="87"/>
      <c r="U137" s="87"/>
      <c r="V137" s="92" t="s">
        <v>781</v>
      </c>
      <c r="W137" s="90">
        <v>43692.70002314815</v>
      </c>
      <c r="X137" s="96">
        <v>43692</v>
      </c>
      <c r="Y137" s="99" t="s">
        <v>929</v>
      </c>
      <c r="Z137" s="92" t="s">
        <v>1167</v>
      </c>
      <c r="AA137" s="87"/>
      <c r="AB137" s="87"/>
      <c r="AC137" s="99" t="s">
        <v>1413</v>
      </c>
      <c r="AD137" s="99" t="s">
        <v>1556</v>
      </c>
      <c r="AE137" s="87" t="b">
        <v>0</v>
      </c>
      <c r="AF137" s="87">
        <v>0</v>
      </c>
      <c r="AG137" s="99" t="s">
        <v>1591</v>
      </c>
      <c r="AH137" s="87" t="b">
        <v>0</v>
      </c>
      <c r="AI137" s="87" t="s">
        <v>1595</v>
      </c>
      <c r="AJ137" s="87"/>
      <c r="AK137" s="99" t="s">
        <v>1564</v>
      </c>
      <c r="AL137" s="87" t="b">
        <v>0</v>
      </c>
      <c r="AM137" s="87">
        <v>0</v>
      </c>
      <c r="AN137" s="99" t="s">
        <v>1564</v>
      </c>
      <c r="AO137" s="87" t="s">
        <v>1604</v>
      </c>
      <c r="AP137" s="87" t="b">
        <v>0</v>
      </c>
      <c r="AQ137" s="99" t="s">
        <v>1556</v>
      </c>
      <c r="AR137" s="87" t="s">
        <v>197</v>
      </c>
      <c r="AS137" s="87">
        <v>0</v>
      </c>
      <c r="AT137" s="87">
        <v>0</v>
      </c>
      <c r="AU137" s="87"/>
      <c r="AV137" s="87"/>
      <c r="AW137" s="87"/>
      <c r="AX137" s="87"/>
      <c r="AY137" s="87"/>
      <c r="AZ137" s="87"/>
      <c r="BA137" s="87"/>
      <c r="BB137" s="87"/>
      <c r="BC137">
        <v>1</v>
      </c>
      <c r="BD137" s="86" t="str">
        <f>REPLACE(INDEX(GroupVertices[Group],MATCH(Edges25[[#This Row],[Vertex 1]],GroupVertices[Vertex],0)),1,1,"")</f>
        <v>5</v>
      </c>
      <c r="BE137" s="86" t="str">
        <f>REPLACE(INDEX(GroupVertices[Group],MATCH(Edges25[[#This Row],[Vertex 2]],GroupVertices[Vertex],0)),1,1,"")</f>
        <v>5</v>
      </c>
      <c r="BF137" s="48"/>
      <c r="BG137" s="49"/>
      <c r="BH137" s="48"/>
      <c r="BI137" s="49"/>
      <c r="BJ137" s="48"/>
      <c r="BK137" s="49"/>
      <c r="BL137" s="48"/>
      <c r="BM137" s="49"/>
      <c r="BN137" s="48"/>
    </row>
    <row r="138" spans="1:66" ht="15">
      <c r="A138" s="65" t="s">
        <v>345</v>
      </c>
      <c r="B138" s="65" t="s">
        <v>443</v>
      </c>
      <c r="C138" s="66"/>
      <c r="D138" s="67"/>
      <c r="E138" s="66"/>
      <c r="F138" s="69"/>
      <c r="G138" s="66"/>
      <c r="H138" s="70"/>
      <c r="I138" s="71"/>
      <c r="J138" s="71"/>
      <c r="K138" s="34" t="s">
        <v>65</v>
      </c>
      <c r="L138" s="72">
        <v>213</v>
      </c>
      <c r="M138" s="72"/>
      <c r="N138" s="73"/>
      <c r="O138" s="87" t="s">
        <v>448</v>
      </c>
      <c r="P138" s="90">
        <v>43694.64394675926</v>
      </c>
      <c r="Q138" s="87" t="s">
        <v>524</v>
      </c>
      <c r="R138" s="92" t="s">
        <v>620</v>
      </c>
      <c r="S138" s="87" t="s">
        <v>655</v>
      </c>
      <c r="T138" s="87"/>
      <c r="U138" s="87"/>
      <c r="V138" s="92" t="s">
        <v>781</v>
      </c>
      <c r="W138" s="90">
        <v>43694.64394675926</v>
      </c>
      <c r="X138" s="96">
        <v>43694</v>
      </c>
      <c r="Y138" s="99" t="s">
        <v>930</v>
      </c>
      <c r="Z138" s="92" t="s">
        <v>1168</v>
      </c>
      <c r="AA138" s="87"/>
      <c r="AB138" s="87"/>
      <c r="AC138" s="99" t="s">
        <v>1414</v>
      </c>
      <c r="AD138" s="99" t="s">
        <v>1557</v>
      </c>
      <c r="AE138" s="87" t="b">
        <v>0</v>
      </c>
      <c r="AF138" s="87">
        <v>0</v>
      </c>
      <c r="AG138" s="99" t="s">
        <v>1592</v>
      </c>
      <c r="AH138" s="87" t="b">
        <v>0</v>
      </c>
      <c r="AI138" s="87" t="s">
        <v>1595</v>
      </c>
      <c r="AJ138" s="87"/>
      <c r="AK138" s="99" t="s">
        <v>1564</v>
      </c>
      <c r="AL138" s="87" t="b">
        <v>0</v>
      </c>
      <c r="AM138" s="87">
        <v>0</v>
      </c>
      <c r="AN138" s="99" t="s">
        <v>1564</v>
      </c>
      <c r="AO138" s="87" t="s">
        <v>1604</v>
      </c>
      <c r="AP138" s="87" t="b">
        <v>0</v>
      </c>
      <c r="AQ138" s="99" t="s">
        <v>1557</v>
      </c>
      <c r="AR138" s="87" t="s">
        <v>197</v>
      </c>
      <c r="AS138" s="87">
        <v>0</v>
      </c>
      <c r="AT138" s="87">
        <v>0</v>
      </c>
      <c r="AU138" s="87"/>
      <c r="AV138" s="87"/>
      <c r="AW138" s="87"/>
      <c r="AX138" s="87"/>
      <c r="AY138" s="87"/>
      <c r="AZ138" s="87"/>
      <c r="BA138" s="87"/>
      <c r="BB138" s="87"/>
      <c r="BC138">
        <v>1</v>
      </c>
      <c r="BD138" s="86" t="str">
        <f>REPLACE(INDEX(GroupVertices[Group],MATCH(Edges25[[#This Row],[Vertex 1]],GroupVertices[Vertex],0)),1,1,"")</f>
        <v>5</v>
      </c>
      <c r="BE138" s="86" t="str">
        <f>REPLACE(INDEX(GroupVertices[Group],MATCH(Edges25[[#This Row],[Vertex 2]],GroupVertices[Vertex],0)),1,1,"")</f>
        <v>5</v>
      </c>
      <c r="BF138" s="48"/>
      <c r="BG138" s="49"/>
      <c r="BH138" s="48"/>
      <c r="BI138" s="49"/>
      <c r="BJ138" s="48"/>
      <c r="BK138" s="49"/>
      <c r="BL138" s="48"/>
      <c r="BM138" s="49"/>
      <c r="BN138" s="48"/>
    </row>
    <row r="139" spans="1:66" ht="15">
      <c r="A139" s="65" t="s">
        <v>346</v>
      </c>
      <c r="B139" s="65" t="s">
        <v>350</v>
      </c>
      <c r="C139" s="66"/>
      <c r="D139" s="67"/>
      <c r="E139" s="66"/>
      <c r="F139" s="69"/>
      <c r="G139" s="66"/>
      <c r="H139" s="70"/>
      <c r="I139" s="71"/>
      <c r="J139" s="71"/>
      <c r="K139" s="34" t="s">
        <v>65</v>
      </c>
      <c r="L139" s="72">
        <v>215</v>
      </c>
      <c r="M139" s="72"/>
      <c r="N139" s="73"/>
      <c r="O139" s="87" t="s">
        <v>448</v>
      </c>
      <c r="P139" s="90">
        <v>43694.73538194445</v>
      </c>
      <c r="Q139" s="87" t="s">
        <v>525</v>
      </c>
      <c r="R139" s="87"/>
      <c r="S139" s="87"/>
      <c r="T139" s="87"/>
      <c r="U139" s="87"/>
      <c r="V139" s="92" t="s">
        <v>782</v>
      </c>
      <c r="W139" s="90">
        <v>43694.73538194445</v>
      </c>
      <c r="X139" s="96">
        <v>43694</v>
      </c>
      <c r="Y139" s="99" t="s">
        <v>931</v>
      </c>
      <c r="Z139" s="92" t="s">
        <v>1169</v>
      </c>
      <c r="AA139" s="87"/>
      <c r="AB139" s="87"/>
      <c r="AC139" s="99" t="s">
        <v>1415</v>
      </c>
      <c r="AD139" s="99" t="s">
        <v>1449</v>
      </c>
      <c r="AE139" s="87" t="b">
        <v>0</v>
      </c>
      <c r="AF139" s="87">
        <v>1</v>
      </c>
      <c r="AG139" s="99" t="s">
        <v>1593</v>
      </c>
      <c r="AH139" s="87" t="b">
        <v>0</v>
      </c>
      <c r="AI139" s="87" t="s">
        <v>1595</v>
      </c>
      <c r="AJ139" s="87"/>
      <c r="AK139" s="99" t="s">
        <v>1564</v>
      </c>
      <c r="AL139" s="87" t="b">
        <v>0</v>
      </c>
      <c r="AM139" s="87">
        <v>0</v>
      </c>
      <c r="AN139" s="99" t="s">
        <v>1564</v>
      </c>
      <c r="AO139" s="87" t="s">
        <v>1608</v>
      </c>
      <c r="AP139" s="87" t="b">
        <v>0</v>
      </c>
      <c r="AQ139" s="99" t="s">
        <v>1449</v>
      </c>
      <c r="AR139" s="87" t="s">
        <v>197</v>
      </c>
      <c r="AS139" s="87">
        <v>0</v>
      </c>
      <c r="AT139" s="87">
        <v>0</v>
      </c>
      <c r="AU139" s="87"/>
      <c r="AV139" s="87"/>
      <c r="AW139" s="87"/>
      <c r="AX139" s="87"/>
      <c r="AY139" s="87"/>
      <c r="AZ139" s="87"/>
      <c r="BA139" s="87"/>
      <c r="BB139" s="87"/>
      <c r="BC139">
        <v>1</v>
      </c>
      <c r="BD139" s="86" t="str">
        <f>REPLACE(INDEX(GroupVertices[Group],MATCH(Edges25[[#This Row],[Vertex 1]],GroupVertices[Vertex],0)),1,1,"")</f>
        <v>2</v>
      </c>
      <c r="BE139" s="86" t="str">
        <f>REPLACE(INDEX(GroupVertices[Group],MATCH(Edges25[[#This Row],[Vertex 2]],GroupVertices[Vertex],0)),1,1,"")</f>
        <v>2</v>
      </c>
      <c r="BF139" s="48"/>
      <c r="BG139" s="49"/>
      <c r="BH139" s="48"/>
      <c r="BI139" s="49"/>
      <c r="BJ139" s="48"/>
      <c r="BK139" s="49"/>
      <c r="BL139" s="48"/>
      <c r="BM139" s="49"/>
      <c r="BN139" s="48"/>
    </row>
    <row r="140" spans="1:66" ht="15">
      <c r="A140" s="65" t="s">
        <v>347</v>
      </c>
      <c r="B140" s="65" t="s">
        <v>347</v>
      </c>
      <c r="C140" s="66"/>
      <c r="D140" s="67"/>
      <c r="E140" s="66"/>
      <c r="F140" s="69"/>
      <c r="G140" s="66"/>
      <c r="H140" s="70"/>
      <c r="I140" s="71"/>
      <c r="J140" s="71"/>
      <c r="K140" s="34" t="s">
        <v>65</v>
      </c>
      <c r="L140" s="72">
        <v>217</v>
      </c>
      <c r="M140" s="72"/>
      <c r="N140" s="73"/>
      <c r="O140" s="87" t="s">
        <v>197</v>
      </c>
      <c r="P140" s="90">
        <v>43686.74099537037</v>
      </c>
      <c r="Q140" s="87" t="s">
        <v>526</v>
      </c>
      <c r="R140" s="87"/>
      <c r="S140" s="87"/>
      <c r="T140" s="87"/>
      <c r="U140" s="87"/>
      <c r="V140" s="92" t="s">
        <v>783</v>
      </c>
      <c r="W140" s="90">
        <v>43686.74099537037</v>
      </c>
      <c r="X140" s="96">
        <v>43686</v>
      </c>
      <c r="Y140" s="99" t="s">
        <v>932</v>
      </c>
      <c r="Z140" s="92" t="s">
        <v>1170</v>
      </c>
      <c r="AA140" s="87"/>
      <c r="AB140" s="87"/>
      <c r="AC140" s="99" t="s">
        <v>1416</v>
      </c>
      <c r="AD140" s="87"/>
      <c r="AE140" s="87" t="b">
        <v>0</v>
      </c>
      <c r="AF140" s="87">
        <v>0</v>
      </c>
      <c r="AG140" s="99" t="s">
        <v>1564</v>
      </c>
      <c r="AH140" s="87" t="b">
        <v>0</v>
      </c>
      <c r="AI140" s="87" t="s">
        <v>1599</v>
      </c>
      <c r="AJ140" s="87"/>
      <c r="AK140" s="99" t="s">
        <v>1564</v>
      </c>
      <c r="AL140" s="87" t="b">
        <v>0</v>
      </c>
      <c r="AM140" s="87">
        <v>0</v>
      </c>
      <c r="AN140" s="99" t="s">
        <v>1564</v>
      </c>
      <c r="AO140" s="87" t="s">
        <v>1613</v>
      </c>
      <c r="AP140" s="87" t="b">
        <v>0</v>
      </c>
      <c r="AQ140" s="99" t="s">
        <v>1416</v>
      </c>
      <c r="AR140" s="87" t="s">
        <v>197</v>
      </c>
      <c r="AS140" s="87">
        <v>0</v>
      </c>
      <c r="AT140" s="87">
        <v>0</v>
      </c>
      <c r="AU140" s="87"/>
      <c r="AV140" s="87"/>
      <c r="AW140" s="87"/>
      <c r="AX140" s="87"/>
      <c r="AY140" s="87"/>
      <c r="AZ140" s="87"/>
      <c r="BA140" s="87"/>
      <c r="BB140" s="87"/>
      <c r="BC140">
        <v>10</v>
      </c>
      <c r="BD140" s="86" t="str">
        <f>REPLACE(INDEX(GroupVertices[Group],MATCH(Edges25[[#This Row],[Vertex 1]],GroupVertices[Vertex],0)),1,1,"")</f>
        <v>3</v>
      </c>
      <c r="BE140" s="86" t="str">
        <f>REPLACE(INDEX(GroupVertices[Group],MATCH(Edges25[[#This Row],[Vertex 2]],GroupVertices[Vertex],0)),1,1,"")</f>
        <v>3</v>
      </c>
      <c r="BF140" s="48">
        <v>0</v>
      </c>
      <c r="BG140" s="49">
        <v>0</v>
      </c>
      <c r="BH140" s="48">
        <v>0</v>
      </c>
      <c r="BI140" s="49">
        <v>0</v>
      </c>
      <c r="BJ140" s="48">
        <v>0</v>
      </c>
      <c r="BK140" s="49">
        <v>0</v>
      </c>
      <c r="BL140" s="48">
        <v>31</v>
      </c>
      <c r="BM140" s="49">
        <v>100</v>
      </c>
      <c r="BN140" s="48">
        <v>31</v>
      </c>
    </row>
    <row r="141" spans="1:66" ht="15">
      <c r="A141" s="65" t="s">
        <v>347</v>
      </c>
      <c r="B141" s="65" t="s">
        <v>347</v>
      </c>
      <c r="C141" s="66"/>
      <c r="D141" s="67"/>
      <c r="E141" s="66"/>
      <c r="F141" s="69"/>
      <c r="G141" s="66"/>
      <c r="H141" s="70"/>
      <c r="I141" s="71"/>
      <c r="J141" s="71"/>
      <c r="K141" s="34" t="s">
        <v>65</v>
      </c>
      <c r="L141" s="72">
        <v>218</v>
      </c>
      <c r="M141" s="72"/>
      <c r="N141" s="73"/>
      <c r="O141" s="87" t="s">
        <v>197</v>
      </c>
      <c r="P141" s="90">
        <v>43687.741006944445</v>
      </c>
      <c r="Q141" s="87" t="s">
        <v>527</v>
      </c>
      <c r="R141" s="87"/>
      <c r="S141" s="87"/>
      <c r="T141" s="87"/>
      <c r="U141" s="87"/>
      <c r="V141" s="92" t="s">
        <v>783</v>
      </c>
      <c r="W141" s="90">
        <v>43687.741006944445</v>
      </c>
      <c r="X141" s="96">
        <v>43687</v>
      </c>
      <c r="Y141" s="99" t="s">
        <v>933</v>
      </c>
      <c r="Z141" s="92" t="s">
        <v>1171</v>
      </c>
      <c r="AA141" s="87"/>
      <c r="AB141" s="87"/>
      <c r="AC141" s="99" t="s">
        <v>1417</v>
      </c>
      <c r="AD141" s="87"/>
      <c r="AE141" s="87" t="b">
        <v>0</v>
      </c>
      <c r="AF141" s="87">
        <v>0</v>
      </c>
      <c r="AG141" s="99" t="s">
        <v>1564</v>
      </c>
      <c r="AH141" s="87" t="b">
        <v>0</v>
      </c>
      <c r="AI141" s="87" t="s">
        <v>1599</v>
      </c>
      <c r="AJ141" s="87"/>
      <c r="AK141" s="99" t="s">
        <v>1564</v>
      </c>
      <c r="AL141" s="87" t="b">
        <v>0</v>
      </c>
      <c r="AM141" s="87">
        <v>0</v>
      </c>
      <c r="AN141" s="99" t="s">
        <v>1564</v>
      </c>
      <c r="AO141" s="87" t="s">
        <v>1613</v>
      </c>
      <c r="AP141" s="87" t="b">
        <v>0</v>
      </c>
      <c r="AQ141" s="99" t="s">
        <v>1417</v>
      </c>
      <c r="AR141" s="87" t="s">
        <v>197</v>
      </c>
      <c r="AS141" s="87">
        <v>0</v>
      </c>
      <c r="AT141" s="87">
        <v>0</v>
      </c>
      <c r="AU141" s="87"/>
      <c r="AV141" s="87"/>
      <c r="AW141" s="87"/>
      <c r="AX141" s="87"/>
      <c r="AY141" s="87"/>
      <c r="AZ141" s="87"/>
      <c r="BA141" s="87"/>
      <c r="BB141" s="87"/>
      <c r="BC141">
        <v>10</v>
      </c>
      <c r="BD141" s="86" t="str">
        <f>REPLACE(INDEX(GroupVertices[Group],MATCH(Edges25[[#This Row],[Vertex 1]],GroupVertices[Vertex],0)),1,1,"")</f>
        <v>3</v>
      </c>
      <c r="BE141" s="86" t="str">
        <f>REPLACE(INDEX(GroupVertices[Group],MATCH(Edges25[[#This Row],[Vertex 2]],GroupVertices[Vertex],0)),1,1,"")</f>
        <v>3</v>
      </c>
      <c r="BF141" s="48">
        <v>0</v>
      </c>
      <c r="BG141" s="49">
        <v>0</v>
      </c>
      <c r="BH141" s="48">
        <v>0</v>
      </c>
      <c r="BI141" s="49">
        <v>0</v>
      </c>
      <c r="BJ141" s="48">
        <v>0</v>
      </c>
      <c r="BK141" s="49">
        <v>0</v>
      </c>
      <c r="BL141" s="48">
        <v>31</v>
      </c>
      <c r="BM141" s="49">
        <v>100</v>
      </c>
      <c r="BN141" s="48">
        <v>31</v>
      </c>
    </row>
    <row r="142" spans="1:66" ht="15">
      <c r="A142" s="65" t="s">
        <v>347</v>
      </c>
      <c r="B142" s="65" t="s">
        <v>347</v>
      </c>
      <c r="C142" s="66"/>
      <c r="D142" s="67"/>
      <c r="E142" s="66"/>
      <c r="F142" s="69"/>
      <c r="G142" s="66"/>
      <c r="H142" s="70"/>
      <c r="I142" s="71"/>
      <c r="J142" s="71"/>
      <c r="K142" s="34" t="s">
        <v>65</v>
      </c>
      <c r="L142" s="72">
        <v>219</v>
      </c>
      <c r="M142" s="72"/>
      <c r="N142" s="73"/>
      <c r="O142" s="87" t="s">
        <v>197</v>
      </c>
      <c r="P142" s="90">
        <v>43688.74101851852</v>
      </c>
      <c r="Q142" s="87" t="s">
        <v>528</v>
      </c>
      <c r="R142" s="87"/>
      <c r="S142" s="87"/>
      <c r="T142" s="87"/>
      <c r="U142" s="87"/>
      <c r="V142" s="92" t="s">
        <v>783</v>
      </c>
      <c r="W142" s="90">
        <v>43688.74101851852</v>
      </c>
      <c r="X142" s="96">
        <v>43688</v>
      </c>
      <c r="Y142" s="99" t="s">
        <v>934</v>
      </c>
      <c r="Z142" s="92" t="s">
        <v>1172</v>
      </c>
      <c r="AA142" s="87"/>
      <c r="AB142" s="87"/>
      <c r="AC142" s="99" t="s">
        <v>1418</v>
      </c>
      <c r="AD142" s="87"/>
      <c r="AE142" s="87" t="b">
        <v>0</v>
      </c>
      <c r="AF142" s="87">
        <v>0</v>
      </c>
      <c r="AG142" s="99" t="s">
        <v>1564</v>
      </c>
      <c r="AH142" s="87" t="b">
        <v>0</v>
      </c>
      <c r="AI142" s="87" t="s">
        <v>1599</v>
      </c>
      <c r="AJ142" s="87"/>
      <c r="AK142" s="99" t="s">
        <v>1564</v>
      </c>
      <c r="AL142" s="87" t="b">
        <v>0</v>
      </c>
      <c r="AM142" s="87">
        <v>0</v>
      </c>
      <c r="AN142" s="99" t="s">
        <v>1564</v>
      </c>
      <c r="AO142" s="87" t="s">
        <v>1613</v>
      </c>
      <c r="AP142" s="87" t="b">
        <v>0</v>
      </c>
      <c r="AQ142" s="99" t="s">
        <v>1418</v>
      </c>
      <c r="AR142" s="87" t="s">
        <v>197</v>
      </c>
      <c r="AS142" s="87">
        <v>0</v>
      </c>
      <c r="AT142" s="87">
        <v>0</v>
      </c>
      <c r="AU142" s="87"/>
      <c r="AV142" s="87"/>
      <c r="AW142" s="87"/>
      <c r="AX142" s="87"/>
      <c r="AY142" s="87"/>
      <c r="AZ142" s="87"/>
      <c r="BA142" s="87"/>
      <c r="BB142" s="87"/>
      <c r="BC142">
        <v>10</v>
      </c>
      <c r="BD142" s="86" t="str">
        <f>REPLACE(INDEX(GroupVertices[Group],MATCH(Edges25[[#This Row],[Vertex 1]],GroupVertices[Vertex],0)),1,1,"")</f>
        <v>3</v>
      </c>
      <c r="BE142" s="86" t="str">
        <f>REPLACE(INDEX(GroupVertices[Group],MATCH(Edges25[[#This Row],[Vertex 2]],GroupVertices[Vertex],0)),1,1,"")</f>
        <v>3</v>
      </c>
      <c r="BF142" s="48">
        <v>0</v>
      </c>
      <c r="BG142" s="49">
        <v>0</v>
      </c>
      <c r="BH142" s="48">
        <v>0</v>
      </c>
      <c r="BI142" s="49">
        <v>0</v>
      </c>
      <c r="BJ142" s="48">
        <v>0</v>
      </c>
      <c r="BK142" s="49">
        <v>0</v>
      </c>
      <c r="BL142" s="48">
        <v>31</v>
      </c>
      <c r="BM142" s="49">
        <v>100</v>
      </c>
      <c r="BN142" s="48">
        <v>31</v>
      </c>
    </row>
    <row r="143" spans="1:66" ht="15">
      <c r="A143" s="65" t="s">
        <v>347</v>
      </c>
      <c r="B143" s="65" t="s">
        <v>347</v>
      </c>
      <c r="C143" s="66"/>
      <c r="D143" s="67"/>
      <c r="E143" s="66"/>
      <c r="F143" s="69"/>
      <c r="G143" s="66"/>
      <c r="H143" s="70"/>
      <c r="I143" s="71"/>
      <c r="J143" s="71"/>
      <c r="K143" s="34" t="s">
        <v>65</v>
      </c>
      <c r="L143" s="72">
        <v>220</v>
      </c>
      <c r="M143" s="72"/>
      <c r="N143" s="73"/>
      <c r="O143" s="87" t="s">
        <v>197</v>
      </c>
      <c r="P143" s="90">
        <v>43689.095138888886</v>
      </c>
      <c r="Q143" s="87" t="s">
        <v>529</v>
      </c>
      <c r="R143" s="92" t="s">
        <v>621</v>
      </c>
      <c r="S143" s="87" t="s">
        <v>656</v>
      </c>
      <c r="T143" s="87"/>
      <c r="U143" s="87"/>
      <c r="V143" s="92" t="s">
        <v>783</v>
      </c>
      <c r="W143" s="90">
        <v>43689.095138888886</v>
      </c>
      <c r="X143" s="96">
        <v>43689</v>
      </c>
      <c r="Y143" s="99" t="s">
        <v>935</v>
      </c>
      <c r="Z143" s="92" t="s">
        <v>1173</v>
      </c>
      <c r="AA143" s="87"/>
      <c r="AB143" s="87"/>
      <c r="AC143" s="99" t="s">
        <v>1419</v>
      </c>
      <c r="AD143" s="87"/>
      <c r="AE143" s="87" t="b">
        <v>0</v>
      </c>
      <c r="AF143" s="87">
        <v>1</v>
      </c>
      <c r="AG143" s="99" t="s">
        <v>1564</v>
      </c>
      <c r="AH143" s="87" t="b">
        <v>0</v>
      </c>
      <c r="AI143" s="87" t="s">
        <v>1599</v>
      </c>
      <c r="AJ143" s="87"/>
      <c r="AK143" s="99" t="s">
        <v>1564</v>
      </c>
      <c r="AL143" s="87" t="b">
        <v>0</v>
      </c>
      <c r="AM143" s="87">
        <v>0</v>
      </c>
      <c r="AN143" s="99" t="s">
        <v>1564</v>
      </c>
      <c r="AO143" s="87" t="s">
        <v>1613</v>
      </c>
      <c r="AP143" s="87" t="b">
        <v>0</v>
      </c>
      <c r="AQ143" s="99" t="s">
        <v>1419</v>
      </c>
      <c r="AR143" s="87" t="s">
        <v>197</v>
      </c>
      <c r="AS143" s="87">
        <v>0</v>
      </c>
      <c r="AT143" s="87">
        <v>0</v>
      </c>
      <c r="AU143" s="87"/>
      <c r="AV143" s="87"/>
      <c r="AW143" s="87"/>
      <c r="AX143" s="87"/>
      <c r="AY143" s="87"/>
      <c r="AZ143" s="87"/>
      <c r="BA143" s="87"/>
      <c r="BB143" s="87"/>
      <c r="BC143">
        <v>10</v>
      </c>
      <c r="BD143" s="86" t="str">
        <f>REPLACE(INDEX(GroupVertices[Group],MATCH(Edges25[[#This Row],[Vertex 1]],GroupVertices[Vertex],0)),1,1,"")</f>
        <v>3</v>
      </c>
      <c r="BE143" s="86" t="str">
        <f>REPLACE(INDEX(GroupVertices[Group],MATCH(Edges25[[#This Row],[Vertex 2]],GroupVertices[Vertex],0)),1,1,"")</f>
        <v>3</v>
      </c>
      <c r="BF143" s="48">
        <v>0</v>
      </c>
      <c r="BG143" s="49">
        <v>0</v>
      </c>
      <c r="BH143" s="48">
        <v>0</v>
      </c>
      <c r="BI143" s="49">
        <v>0</v>
      </c>
      <c r="BJ143" s="48">
        <v>0</v>
      </c>
      <c r="BK143" s="49">
        <v>0</v>
      </c>
      <c r="BL143" s="48">
        <v>20</v>
      </c>
      <c r="BM143" s="49">
        <v>100</v>
      </c>
      <c r="BN143" s="48">
        <v>20</v>
      </c>
    </row>
    <row r="144" spans="1:66" ht="15">
      <c r="A144" s="65" t="s">
        <v>347</v>
      </c>
      <c r="B144" s="65" t="s">
        <v>347</v>
      </c>
      <c r="C144" s="66"/>
      <c r="D144" s="67"/>
      <c r="E144" s="66"/>
      <c r="F144" s="69"/>
      <c r="G144" s="66"/>
      <c r="H144" s="70"/>
      <c r="I144" s="71"/>
      <c r="J144" s="71"/>
      <c r="K144" s="34" t="s">
        <v>65</v>
      </c>
      <c r="L144" s="72">
        <v>221</v>
      </c>
      <c r="M144" s="72"/>
      <c r="N144" s="73"/>
      <c r="O144" s="87" t="s">
        <v>197</v>
      </c>
      <c r="P144" s="90">
        <v>43689.74101851852</v>
      </c>
      <c r="Q144" s="87" t="s">
        <v>530</v>
      </c>
      <c r="R144" s="87"/>
      <c r="S144" s="87"/>
      <c r="T144" s="87"/>
      <c r="U144" s="87"/>
      <c r="V144" s="92" t="s">
        <v>783</v>
      </c>
      <c r="W144" s="90">
        <v>43689.74101851852</v>
      </c>
      <c r="X144" s="96">
        <v>43689</v>
      </c>
      <c r="Y144" s="99" t="s">
        <v>934</v>
      </c>
      <c r="Z144" s="92" t="s">
        <v>1174</v>
      </c>
      <c r="AA144" s="87"/>
      <c r="AB144" s="87"/>
      <c r="AC144" s="99" t="s">
        <v>1420</v>
      </c>
      <c r="AD144" s="87"/>
      <c r="AE144" s="87" t="b">
        <v>0</v>
      </c>
      <c r="AF144" s="87">
        <v>0</v>
      </c>
      <c r="AG144" s="99" t="s">
        <v>1564</v>
      </c>
      <c r="AH144" s="87" t="b">
        <v>0</v>
      </c>
      <c r="AI144" s="87" t="s">
        <v>1599</v>
      </c>
      <c r="AJ144" s="87"/>
      <c r="AK144" s="99" t="s">
        <v>1564</v>
      </c>
      <c r="AL144" s="87" t="b">
        <v>0</v>
      </c>
      <c r="AM144" s="87">
        <v>0</v>
      </c>
      <c r="AN144" s="99" t="s">
        <v>1564</v>
      </c>
      <c r="AO144" s="87" t="s">
        <v>1613</v>
      </c>
      <c r="AP144" s="87" t="b">
        <v>0</v>
      </c>
      <c r="AQ144" s="99" t="s">
        <v>1420</v>
      </c>
      <c r="AR144" s="87" t="s">
        <v>197</v>
      </c>
      <c r="AS144" s="87">
        <v>0</v>
      </c>
      <c r="AT144" s="87">
        <v>0</v>
      </c>
      <c r="AU144" s="87"/>
      <c r="AV144" s="87"/>
      <c r="AW144" s="87"/>
      <c r="AX144" s="87"/>
      <c r="AY144" s="87"/>
      <c r="AZ144" s="87"/>
      <c r="BA144" s="87"/>
      <c r="BB144" s="87"/>
      <c r="BC144">
        <v>10</v>
      </c>
      <c r="BD144" s="86" t="str">
        <f>REPLACE(INDEX(GroupVertices[Group],MATCH(Edges25[[#This Row],[Vertex 1]],GroupVertices[Vertex],0)),1,1,"")</f>
        <v>3</v>
      </c>
      <c r="BE144" s="86" t="str">
        <f>REPLACE(INDEX(GroupVertices[Group],MATCH(Edges25[[#This Row],[Vertex 2]],GroupVertices[Vertex],0)),1,1,"")</f>
        <v>3</v>
      </c>
      <c r="BF144" s="48">
        <v>0</v>
      </c>
      <c r="BG144" s="49">
        <v>0</v>
      </c>
      <c r="BH144" s="48">
        <v>0</v>
      </c>
      <c r="BI144" s="49">
        <v>0</v>
      </c>
      <c r="BJ144" s="48">
        <v>0</v>
      </c>
      <c r="BK144" s="49">
        <v>0</v>
      </c>
      <c r="BL144" s="48">
        <v>31</v>
      </c>
      <c r="BM144" s="49">
        <v>100</v>
      </c>
      <c r="BN144" s="48">
        <v>31</v>
      </c>
    </row>
    <row r="145" spans="1:66" ht="15">
      <c r="A145" s="65" t="s">
        <v>347</v>
      </c>
      <c r="B145" s="65" t="s">
        <v>347</v>
      </c>
      <c r="C145" s="66"/>
      <c r="D145" s="67"/>
      <c r="E145" s="66"/>
      <c r="F145" s="69"/>
      <c r="G145" s="66"/>
      <c r="H145" s="70"/>
      <c r="I145" s="71"/>
      <c r="J145" s="71"/>
      <c r="K145" s="34" t="s">
        <v>65</v>
      </c>
      <c r="L145" s="72">
        <v>222</v>
      </c>
      <c r="M145" s="72"/>
      <c r="N145" s="73"/>
      <c r="O145" s="87" t="s">
        <v>197</v>
      </c>
      <c r="P145" s="90">
        <v>43690.741006944445</v>
      </c>
      <c r="Q145" s="87" t="s">
        <v>531</v>
      </c>
      <c r="R145" s="87"/>
      <c r="S145" s="87"/>
      <c r="T145" s="87"/>
      <c r="U145" s="87"/>
      <c r="V145" s="92" t="s">
        <v>783</v>
      </c>
      <c r="W145" s="90">
        <v>43690.741006944445</v>
      </c>
      <c r="X145" s="96">
        <v>43690</v>
      </c>
      <c r="Y145" s="99" t="s">
        <v>933</v>
      </c>
      <c r="Z145" s="92" t="s">
        <v>1175</v>
      </c>
      <c r="AA145" s="87"/>
      <c r="AB145" s="87"/>
      <c r="AC145" s="99" t="s">
        <v>1421</v>
      </c>
      <c r="AD145" s="87"/>
      <c r="AE145" s="87" t="b">
        <v>0</v>
      </c>
      <c r="AF145" s="87">
        <v>0</v>
      </c>
      <c r="AG145" s="99" t="s">
        <v>1564</v>
      </c>
      <c r="AH145" s="87" t="b">
        <v>0</v>
      </c>
      <c r="AI145" s="87" t="s">
        <v>1599</v>
      </c>
      <c r="AJ145" s="87"/>
      <c r="AK145" s="99" t="s">
        <v>1564</v>
      </c>
      <c r="AL145" s="87" t="b">
        <v>0</v>
      </c>
      <c r="AM145" s="87">
        <v>0</v>
      </c>
      <c r="AN145" s="99" t="s">
        <v>1564</v>
      </c>
      <c r="AO145" s="87" t="s">
        <v>1613</v>
      </c>
      <c r="AP145" s="87" t="b">
        <v>0</v>
      </c>
      <c r="AQ145" s="99" t="s">
        <v>1421</v>
      </c>
      <c r="AR145" s="87" t="s">
        <v>197</v>
      </c>
      <c r="AS145" s="87">
        <v>0</v>
      </c>
      <c r="AT145" s="87">
        <v>0</v>
      </c>
      <c r="AU145" s="87"/>
      <c r="AV145" s="87"/>
      <c r="AW145" s="87"/>
      <c r="AX145" s="87"/>
      <c r="AY145" s="87"/>
      <c r="AZ145" s="87"/>
      <c r="BA145" s="87"/>
      <c r="BB145" s="87"/>
      <c r="BC145">
        <v>10</v>
      </c>
      <c r="BD145" s="86" t="str">
        <f>REPLACE(INDEX(GroupVertices[Group],MATCH(Edges25[[#This Row],[Vertex 1]],GroupVertices[Vertex],0)),1,1,"")</f>
        <v>3</v>
      </c>
      <c r="BE145" s="86" t="str">
        <f>REPLACE(INDEX(GroupVertices[Group],MATCH(Edges25[[#This Row],[Vertex 2]],GroupVertices[Vertex],0)),1,1,"")</f>
        <v>3</v>
      </c>
      <c r="BF145" s="48">
        <v>0</v>
      </c>
      <c r="BG145" s="49">
        <v>0</v>
      </c>
      <c r="BH145" s="48">
        <v>0</v>
      </c>
      <c r="BI145" s="49">
        <v>0</v>
      </c>
      <c r="BJ145" s="48">
        <v>0</v>
      </c>
      <c r="BK145" s="49">
        <v>0</v>
      </c>
      <c r="BL145" s="48">
        <v>31</v>
      </c>
      <c r="BM145" s="49">
        <v>100</v>
      </c>
      <c r="BN145" s="48">
        <v>31</v>
      </c>
    </row>
    <row r="146" spans="1:66" ht="15">
      <c r="A146" s="65" t="s">
        <v>347</v>
      </c>
      <c r="B146" s="65" t="s">
        <v>347</v>
      </c>
      <c r="C146" s="66"/>
      <c r="D146" s="67"/>
      <c r="E146" s="66"/>
      <c r="F146" s="69"/>
      <c r="G146" s="66"/>
      <c r="H146" s="70"/>
      <c r="I146" s="71"/>
      <c r="J146" s="71"/>
      <c r="K146" s="34" t="s">
        <v>65</v>
      </c>
      <c r="L146" s="72">
        <v>223</v>
      </c>
      <c r="M146" s="72"/>
      <c r="N146" s="73"/>
      <c r="O146" s="87" t="s">
        <v>197</v>
      </c>
      <c r="P146" s="90">
        <v>43691.74101851852</v>
      </c>
      <c r="Q146" s="87" t="s">
        <v>532</v>
      </c>
      <c r="R146" s="87"/>
      <c r="S146" s="87"/>
      <c r="T146" s="87"/>
      <c r="U146" s="87"/>
      <c r="V146" s="92" t="s">
        <v>783</v>
      </c>
      <c r="W146" s="90">
        <v>43691.74101851852</v>
      </c>
      <c r="X146" s="96">
        <v>43691</v>
      </c>
      <c r="Y146" s="99" t="s">
        <v>934</v>
      </c>
      <c r="Z146" s="92" t="s">
        <v>1176</v>
      </c>
      <c r="AA146" s="87"/>
      <c r="AB146" s="87"/>
      <c r="AC146" s="99" t="s">
        <v>1422</v>
      </c>
      <c r="AD146" s="87"/>
      <c r="AE146" s="87" t="b">
        <v>0</v>
      </c>
      <c r="AF146" s="87">
        <v>1</v>
      </c>
      <c r="AG146" s="99" t="s">
        <v>1564</v>
      </c>
      <c r="AH146" s="87" t="b">
        <v>0</v>
      </c>
      <c r="AI146" s="87" t="s">
        <v>1599</v>
      </c>
      <c r="AJ146" s="87"/>
      <c r="AK146" s="99" t="s">
        <v>1564</v>
      </c>
      <c r="AL146" s="87" t="b">
        <v>0</v>
      </c>
      <c r="AM146" s="87">
        <v>0</v>
      </c>
      <c r="AN146" s="99" t="s">
        <v>1564</v>
      </c>
      <c r="AO146" s="87" t="s">
        <v>1613</v>
      </c>
      <c r="AP146" s="87" t="b">
        <v>0</v>
      </c>
      <c r="AQ146" s="99" t="s">
        <v>1422</v>
      </c>
      <c r="AR146" s="87" t="s">
        <v>197</v>
      </c>
      <c r="AS146" s="87">
        <v>0</v>
      </c>
      <c r="AT146" s="87">
        <v>0</v>
      </c>
      <c r="AU146" s="87"/>
      <c r="AV146" s="87"/>
      <c r="AW146" s="87"/>
      <c r="AX146" s="87"/>
      <c r="AY146" s="87"/>
      <c r="AZ146" s="87"/>
      <c r="BA146" s="87"/>
      <c r="BB146" s="87"/>
      <c r="BC146">
        <v>10</v>
      </c>
      <c r="BD146" s="86" t="str">
        <f>REPLACE(INDEX(GroupVertices[Group],MATCH(Edges25[[#This Row],[Vertex 1]],GroupVertices[Vertex],0)),1,1,"")</f>
        <v>3</v>
      </c>
      <c r="BE146" s="86" t="str">
        <f>REPLACE(INDEX(GroupVertices[Group],MATCH(Edges25[[#This Row],[Vertex 2]],GroupVertices[Vertex],0)),1,1,"")</f>
        <v>3</v>
      </c>
      <c r="BF146" s="48">
        <v>0</v>
      </c>
      <c r="BG146" s="49">
        <v>0</v>
      </c>
      <c r="BH146" s="48">
        <v>0</v>
      </c>
      <c r="BI146" s="49">
        <v>0</v>
      </c>
      <c r="BJ146" s="48">
        <v>0</v>
      </c>
      <c r="BK146" s="49">
        <v>0</v>
      </c>
      <c r="BL146" s="48">
        <v>31</v>
      </c>
      <c r="BM146" s="49">
        <v>100</v>
      </c>
      <c r="BN146" s="48">
        <v>31</v>
      </c>
    </row>
    <row r="147" spans="1:66" ht="15">
      <c r="A147" s="65" t="s">
        <v>347</v>
      </c>
      <c r="B147" s="65" t="s">
        <v>347</v>
      </c>
      <c r="C147" s="66"/>
      <c r="D147" s="67"/>
      <c r="E147" s="66"/>
      <c r="F147" s="69"/>
      <c r="G147" s="66"/>
      <c r="H147" s="70"/>
      <c r="I147" s="71"/>
      <c r="J147" s="71"/>
      <c r="K147" s="34" t="s">
        <v>65</v>
      </c>
      <c r="L147" s="72">
        <v>224</v>
      </c>
      <c r="M147" s="72"/>
      <c r="N147" s="73"/>
      <c r="O147" s="87" t="s">
        <v>197</v>
      </c>
      <c r="P147" s="90">
        <v>43692.74103009259</v>
      </c>
      <c r="Q147" s="87" t="s">
        <v>533</v>
      </c>
      <c r="R147" s="87"/>
      <c r="S147" s="87"/>
      <c r="T147" s="87"/>
      <c r="U147" s="87"/>
      <c r="V147" s="92" t="s">
        <v>783</v>
      </c>
      <c r="W147" s="90">
        <v>43692.74103009259</v>
      </c>
      <c r="X147" s="96">
        <v>43692</v>
      </c>
      <c r="Y147" s="99" t="s">
        <v>936</v>
      </c>
      <c r="Z147" s="92" t="s">
        <v>1177</v>
      </c>
      <c r="AA147" s="87"/>
      <c r="AB147" s="87"/>
      <c r="AC147" s="99" t="s">
        <v>1423</v>
      </c>
      <c r="AD147" s="87"/>
      <c r="AE147" s="87" t="b">
        <v>0</v>
      </c>
      <c r="AF147" s="87">
        <v>0</v>
      </c>
      <c r="AG147" s="99" t="s">
        <v>1564</v>
      </c>
      <c r="AH147" s="87" t="b">
        <v>0</v>
      </c>
      <c r="AI147" s="87" t="s">
        <v>1599</v>
      </c>
      <c r="AJ147" s="87"/>
      <c r="AK147" s="99" t="s">
        <v>1564</v>
      </c>
      <c r="AL147" s="87" t="b">
        <v>0</v>
      </c>
      <c r="AM147" s="87">
        <v>0</v>
      </c>
      <c r="AN147" s="99" t="s">
        <v>1564</v>
      </c>
      <c r="AO147" s="87" t="s">
        <v>1613</v>
      </c>
      <c r="AP147" s="87" t="b">
        <v>0</v>
      </c>
      <c r="AQ147" s="99" t="s">
        <v>1423</v>
      </c>
      <c r="AR147" s="87" t="s">
        <v>197</v>
      </c>
      <c r="AS147" s="87">
        <v>0</v>
      </c>
      <c r="AT147" s="87">
        <v>0</v>
      </c>
      <c r="AU147" s="87"/>
      <c r="AV147" s="87"/>
      <c r="AW147" s="87"/>
      <c r="AX147" s="87"/>
      <c r="AY147" s="87"/>
      <c r="AZ147" s="87"/>
      <c r="BA147" s="87"/>
      <c r="BB147" s="87"/>
      <c r="BC147">
        <v>10</v>
      </c>
      <c r="BD147" s="86" t="str">
        <f>REPLACE(INDEX(GroupVertices[Group],MATCH(Edges25[[#This Row],[Vertex 1]],GroupVertices[Vertex],0)),1,1,"")</f>
        <v>3</v>
      </c>
      <c r="BE147" s="86" t="str">
        <f>REPLACE(INDEX(GroupVertices[Group],MATCH(Edges25[[#This Row],[Vertex 2]],GroupVertices[Vertex],0)),1,1,"")</f>
        <v>3</v>
      </c>
      <c r="BF147" s="48">
        <v>0</v>
      </c>
      <c r="BG147" s="49">
        <v>0</v>
      </c>
      <c r="BH147" s="48">
        <v>0</v>
      </c>
      <c r="BI147" s="49">
        <v>0</v>
      </c>
      <c r="BJ147" s="48">
        <v>0</v>
      </c>
      <c r="BK147" s="49">
        <v>0</v>
      </c>
      <c r="BL147" s="48">
        <v>31</v>
      </c>
      <c r="BM147" s="49">
        <v>100</v>
      </c>
      <c r="BN147" s="48">
        <v>31</v>
      </c>
    </row>
    <row r="148" spans="1:66" ht="15">
      <c r="A148" s="65" t="s">
        <v>347</v>
      </c>
      <c r="B148" s="65" t="s">
        <v>347</v>
      </c>
      <c r="C148" s="66"/>
      <c r="D148" s="67"/>
      <c r="E148" s="66"/>
      <c r="F148" s="69"/>
      <c r="G148" s="66"/>
      <c r="H148" s="70"/>
      <c r="I148" s="71"/>
      <c r="J148" s="71"/>
      <c r="K148" s="34" t="s">
        <v>65</v>
      </c>
      <c r="L148" s="72">
        <v>225</v>
      </c>
      <c r="M148" s="72"/>
      <c r="N148" s="73"/>
      <c r="O148" s="87" t="s">
        <v>197</v>
      </c>
      <c r="P148" s="90">
        <v>43693.741006944445</v>
      </c>
      <c r="Q148" s="87" t="s">
        <v>534</v>
      </c>
      <c r="R148" s="87"/>
      <c r="S148" s="87"/>
      <c r="T148" s="87"/>
      <c r="U148" s="87"/>
      <c r="V148" s="92" t="s">
        <v>783</v>
      </c>
      <c r="W148" s="90">
        <v>43693.741006944445</v>
      </c>
      <c r="X148" s="96">
        <v>43693</v>
      </c>
      <c r="Y148" s="99" t="s">
        <v>933</v>
      </c>
      <c r="Z148" s="92" t="s">
        <v>1178</v>
      </c>
      <c r="AA148" s="87"/>
      <c r="AB148" s="87"/>
      <c r="AC148" s="99" t="s">
        <v>1424</v>
      </c>
      <c r="AD148" s="87"/>
      <c r="AE148" s="87" t="b">
        <v>0</v>
      </c>
      <c r="AF148" s="87">
        <v>0</v>
      </c>
      <c r="AG148" s="99" t="s">
        <v>1564</v>
      </c>
      <c r="AH148" s="87" t="b">
        <v>0</v>
      </c>
      <c r="AI148" s="87" t="s">
        <v>1599</v>
      </c>
      <c r="AJ148" s="87"/>
      <c r="AK148" s="99" t="s">
        <v>1564</v>
      </c>
      <c r="AL148" s="87" t="b">
        <v>0</v>
      </c>
      <c r="AM148" s="87">
        <v>0</v>
      </c>
      <c r="AN148" s="99" t="s">
        <v>1564</v>
      </c>
      <c r="AO148" s="87" t="s">
        <v>1613</v>
      </c>
      <c r="AP148" s="87" t="b">
        <v>0</v>
      </c>
      <c r="AQ148" s="99" t="s">
        <v>1424</v>
      </c>
      <c r="AR148" s="87" t="s">
        <v>197</v>
      </c>
      <c r="AS148" s="87">
        <v>0</v>
      </c>
      <c r="AT148" s="87">
        <v>0</v>
      </c>
      <c r="AU148" s="87"/>
      <c r="AV148" s="87"/>
      <c r="AW148" s="87"/>
      <c r="AX148" s="87"/>
      <c r="AY148" s="87"/>
      <c r="AZ148" s="87"/>
      <c r="BA148" s="87"/>
      <c r="BB148" s="87"/>
      <c r="BC148">
        <v>10</v>
      </c>
      <c r="BD148" s="86" t="str">
        <f>REPLACE(INDEX(GroupVertices[Group],MATCH(Edges25[[#This Row],[Vertex 1]],GroupVertices[Vertex],0)),1,1,"")</f>
        <v>3</v>
      </c>
      <c r="BE148" s="86" t="str">
        <f>REPLACE(INDEX(GroupVertices[Group],MATCH(Edges25[[#This Row],[Vertex 2]],GroupVertices[Vertex],0)),1,1,"")</f>
        <v>3</v>
      </c>
      <c r="BF148" s="48">
        <v>0</v>
      </c>
      <c r="BG148" s="49">
        <v>0</v>
      </c>
      <c r="BH148" s="48">
        <v>0</v>
      </c>
      <c r="BI148" s="49">
        <v>0</v>
      </c>
      <c r="BJ148" s="48">
        <v>0</v>
      </c>
      <c r="BK148" s="49">
        <v>0</v>
      </c>
      <c r="BL148" s="48">
        <v>31</v>
      </c>
      <c r="BM148" s="49">
        <v>100</v>
      </c>
      <c r="BN148" s="48">
        <v>31</v>
      </c>
    </row>
    <row r="149" spans="1:66" ht="15">
      <c r="A149" s="65" t="s">
        <v>347</v>
      </c>
      <c r="B149" s="65" t="s">
        <v>347</v>
      </c>
      <c r="C149" s="66"/>
      <c r="D149" s="67"/>
      <c r="E149" s="66"/>
      <c r="F149" s="69"/>
      <c r="G149" s="66"/>
      <c r="H149" s="70"/>
      <c r="I149" s="71"/>
      <c r="J149" s="71"/>
      <c r="K149" s="34" t="s">
        <v>65</v>
      </c>
      <c r="L149" s="72">
        <v>226</v>
      </c>
      <c r="M149" s="72"/>
      <c r="N149" s="73"/>
      <c r="O149" s="87" t="s">
        <v>197</v>
      </c>
      <c r="P149" s="90">
        <v>43694.74101851852</v>
      </c>
      <c r="Q149" s="87" t="s">
        <v>535</v>
      </c>
      <c r="R149" s="87"/>
      <c r="S149" s="87"/>
      <c r="T149" s="87"/>
      <c r="U149" s="87"/>
      <c r="V149" s="92" t="s">
        <v>783</v>
      </c>
      <c r="W149" s="90">
        <v>43694.74101851852</v>
      </c>
      <c r="X149" s="96">
        <v>43694</v>
      </c>
      <c r="Y149" s="99" t="s">
        <v>934</v>
      </c>
      <c r="Z149" s="92" t="s">
        <v>1179</v>
      </c>
      <c r="AA149" s="87"/>
      <c r="AB149" s="87"/>
      <c r="AC149" s="99" t="s">
        <v>1425</v>
      </c>
      <c r="AD149" s="87"/>
      <c r="AE149" s="87" t="b">
        <v>0</v>
      </c>
      <c r="AF149" s="87">
        <v>1</v>
      </c>
      <c r="AG149" s="99" t="s">
        <v>1564</v>
      </c>
      <c r="AH149" s="87" t="b">
        <v>0</v>
      </c>
      <c r="AI149" s="87" t="s">
        <v>1599</v>
      </c>
      <c r="AJ149" s="87"/>
      <c r="AK149" s="99" t="s">
        <v>1564</v>
      </c>
      <c r="AL149" s="87" t="b">
        <v>0</v>
      </c>
      <c r="AM149" s="87">
        <v>0</v>
      </c>
      <c r="AN149" s="99" t="s">
        <v>1564</v>
      </c>
      <c r="AO149" s="87" t="s">
        <v>1613</v>
      </c>
      <c r="AP149" s="87" t="b">
        <v>0</v>
      </c>
      <c r="AQ149" s="99" t="s">
        <v>1425</v>
      </c>
      <c r="AR149" s="87" t="s">
        <v>197</v>
      </c>
      <c r="AS149" s="87">
        <v>0</v>
      </c>
      <c r="AT149" s="87">
        <v>0</v>
      </c>
      <c r="AU149" s="87"/>
      <c r="AV149" s="87"/>
      <c r="AW149" s="87"/>
      <c r="AX149" s="87"/>
      <c r="AY149" s="87"/>
      <c r="AZ149" s="87"/>
      <c r="BA149" s="87"/>
      <c r="BB149" s="87"/>
      <c r="BC149">
        <v>10</v>
      </c>
      <c r="BD149" s="86" t="str">
        <f>REPLACE(INDEX(GroupVertices[Group],MATCH(Edges25[[#This Row],[Vertex 1]],GroupVertices[Vertex],0)),1,1,"")</f>
        <v>3</v>
      </c>
      <c r="BE149" s="86" t="str">
        <f>REPLACE(INDEX(GroupVertices[Group],MATCH(Edges25[[#This Row],[Vertex 2]],GroupVertices[Vertex],0)),1,1,"")</f>
        <v>3</v>
      </c>
      <c r="BF149" s="48">
        <v>0</v>
      </c>
      <c r="BG149" s="49">
        <v>0</v>
      </c>
      <c r="BH149" s="48">
        <v>0</v>
      </c>
      <c r="BI149" s="49">
        <v>0</v>
      </c>
      <c r="BJ149" s="48">
        <v>0</v>
      </c>
      <c r="BK149" s="49">
        <v>0</v>
      </c>
      <c r="BL149" s="48">
        <v>31</v>
      </c>
      <c r="BM149" s="49">
        <v>100</v>
      </c>
      <c r="BN149" s="48">
        <v>31</v>
      </c>
    </row>
    <row r="150" spans="1:66" ht="15">
      <c r="A150" s="65" t="s">
        <v>348</v>
      </c>
      <c r="B150" s="65" t="s">
        <v>348</v>
      </c>
      <c r="C150" s="66"/>
      <c r="D150" s="67"/>
      <c r="E150" s="66"/>
      <c r="F150" s="69"/>
      <c r="G150" s="66"/>
      <c r="H150" s="70"/>
      <c r="I150" s="71"/>
      <c r="J150" s="71"/>
      <c r="K150" s="34" t="s">
        <v>65</v>
      </c>
      <c r="L150" s="72">
        <v>227</v>
      </c>
      <c r="M150" s="72"/>
      <c r="N150" s="73"/>
      <c r="O150" s="87" t="s">
        <v>197</v>
      </c>
      <c r="P150" s="90">
        <v>43686.758784722224</v>
      </c>
      <c r="Q150" s="92" t="s">
        <v>536</v>
      </c>
      <c r="R150" s="92" t="s">
        <v>622</v>
      </c>
      <c r="S150" s="87" t="s">
        <v>647</v>
      </c>
      <c r="T150" s="87"/>
      <c r="U150" s="87"/>
      <c r="V150" s="92" t="s">
        <v>784</v>
      </c>
      <c r="W150" s="90">
        <v>43686.758784722224</v>
      </c>
      <c r="X150" s="96">
        <v>43686</v>
      </c>
      <c r="Y150" s="99" t="s">
        <v>937</v>
      </c>
      <c r="Z150" s="92" t="s">
        <v>1180</v>
      </c>
      <c r="AA150" s="87"/>
      <c r="AB150" s="87"/>
      <c r="AC150" s="99" t="s">
        <v>1426</v>
      </c>
      <c r="AD150" s="87"/>
      <c r="AE150" s="87" t="b">
        <v>0</v>
      </c>
      <c r="AF150" s="87">
        <v>0</v>
      </c>
      <c r="AG150" s="99" t="s">
        <v>1564</v>
      </c>
      <c r="AH150" s="87" t="b">
        <v>0</v>
      </c>
      <c r="AI150" s="87" t="s">
        <v>1601</v>
      </c>
      <c r="AJ150" s="87"/>
      <c r="AK150" s="99" t="s">
        <v>1564</v>
      </c>
      <c r="AL150" s="87" t="b">
        <v>0</v>
      </c>
      <c r="AM150" s="87">
        <v>0</v>
      </c>
      <c r="AN150" s="99" t="s">
        <v>1564</v>
      </c>
      <c r="AO150" s="87" t="s">
        <v>1604</v>
      </c>
      <c r="AP150" s="87" t="b">
        <v>0</v>
      </c>
      <c r="AQ150" s="99" t="s">
        <v>1426</v>
      </c>
      <c r="AR150" s="87" t="s">
        <v>197</v>
      </c>
      <c r="AS150" s="87">
        <v>0</v>
      </c>
      <c r="AT150" s="87">
        <v>0</v>
      </c>
      <c r="AU150" s="87"/>
      <c r="AV150" s="87"/>
      <c r="AW150" s="87"/>
      <c r="AX150" s="87"/>
      <c r="AY150" s="87"/>
      <c r="AZ150" s="87"/>
      <c r="BA150" s="87"/>
      <c r="BB150" s="87"/>
      <c r="BC150">
        <v>21</v>
      </c>
      <c r="BD150" s="86" t="str">
        <f>REPLACE(INDEX(GroupVertices[Group],MATCH(Edges25[[#This Row],[Vertex 1]],GroupVertices[Vertex],0)),1,1,"")</f>
        <v>3</v>
      </c>
      <c r="BE150" s="86" t="str">
        <f>REPLACE(INDEX(GroupVertices[Group],MATCH(Edges25[[#This Row],[Vertex 2]],GroupVertices[Vertex],0)),1,1,"")</f>
        <v>3</v>
      </c>
      <c r="BF150" s="48">
        <v>0</v>
      </c>
      <c r="BG150" s="49">
        <v>0</v>
      </c>
      <c r="BH150" s="48">
        <v>0</v>
      </c>
      <c r="BI150" s="49">
        <v>0</v>
      </c>
      <c r="BJ150" s="48">
        <v>0</v>
      </c>
      <c r="BK150" s="49">
        <v>0</v>
      </c>
      <c r="BL150" s="48">
        <v>0</v>
      </c>
      <c r="BM150" s="49">
        <v>0</v>
      </c>
      <c r="BN150" s="48">
        <v>0</v>
      </c>
    </row>
    <row r="151" spans="1:66" ht="15">
      <c r="A151" s="65" t="s">
        <v>348</v>
      </c>
      <c r="B151" s="65" t="s">
        <v>348</v>
      </c>
      <c r="C151" s="66"/>
      <c r="D151" s="67"/>
      <c r="E151" s="66"/>
      <c r="F151" s="69"/>
      <c r="G151" s="66"/>
      <c r="H151" s="70"/>
      <c r="I151" s="71"/>
      <c r="J151" s="71"/>
      <c r="K151" s="34" t="s">
        <v>65</v>
      </c>
      <c r="L151" s="72">
        <v>228</v>
      </c>
      <c r="M151" s="72"/>
      <c r="N151" s="73"/>
      <c r="O151" s="87" t="s">
        <v>197</v>
      </c>
      <c r="P151" s="90">
        <v>43686.760104166664</v>
      </c>
      <c r="Q151" s="92" t="s">
        <v>537</v>
      </c>
      <c r="R151" s="92" t="s">
        <v>623</v>
      </c>
      <c r="S151" s="87" t="s">
        <v>647</v>
      </c>
      <c r="T151" s="87"/>
      <c r="U151" s="87"/>
      <c r="V151" s="92" t="s">
        <v>784</v>
      </c>
      <c r="W151" s="90">
        <v>43686.760104166664</v>
      </c>
      <c r="X151" s="96">
        <v>43686</v>
      </c>
      <c r="Y151" s="99" t="s">
        <v>938</v>
      </c>
      <c r="Z151" s="92" t="s">
        <v>1181</v>
      </c>
      <c r="AA151" s="87"/>
      <c r="AB151" s="87"/>
      <c r="AC151" s="99" t="s">
        <v>1427</v>
      </c>
      <c r="AD151" s="87"/>
      <c r="AE151" s="87" t="b">
        <v>0</v>
      </c>
      <c r="AF151" s="87">
        <v>0</v>
      </c>
      <c r="AG151" s="99" t="s">
        <v>1564</v>
      </c>
      <c r="AH151" s="87" t="b">
        <v>0</v>
      </c>
      <c r="AI151" s="87" t="s">
        <v>1601</v>
      </c>
      <c r="AJ151" s="87"/>
      <c r="AK151" s="99" t="s">
        <v>1564</v>
      </c>
      <c r="AL151" s="87" t="b">
        <v>0</v>
      </c>
      <c r="AM151" s="87">
        <v>0</v>
      </c>
      <c r="AN151" s="99" t="s">
        <v>1564</v>
      </c>
      <c r="AO151" s="87" t="s">
        <v>1604</v>
      </c>
      <c r="AP151" s="87" t="b">
        <v>0</v>
      </c>
      <c r="AQ151" s="99" t="s">
        <v>1427</v>
      </c>
      <c r="AR151" s="87" t="s">
        <v>197</v>
      </c>
      <c r="AS151" s="87">
        <v>0</v>
      </c>
      <c r="AT151" s="87">
        <v>0</v>
      </c>
      <c r="AU151" s="87"/>
      <c r="AV151" s="87"/>
      <c r="AW151" s="87"/>
      <c r="AX151" s="87"/>
      <c r="AY151" s="87"/>
      <c r="AZ151" s="87"/>
      <c r="BA151" s="87"/>
      <c r="BB151" s="87"/>
      <c r="BC151">
        <v>21</v>
      </c>
      <c r="BD151" s="86" t="str">
        <f>REPLACE(INDEX(GroupVertices[Group],MATCH(Edges25[[#This Row],[Vertex 1]],GroupVertices[Vertex],0)),1,1,"")</f>
        <v>3</v>
      </c>
      <c r="BE151" s="86" t="str">
        <f>REPLACE(INDEX(GroupVertices[Group],MATCH(Edges25[[#This Row],[Vertex 2]],GroupVertices[Vertex],0)),1,1,"")</f>
        <v>3</v>
      </c>
      <c r="BF151" s="48">
        <v>0</v>
      </c>
      <c r="BG151" s="49">
        <v>0</v>
      </c>
      <c r="BH151" s="48">
        <v>0</v>
      </c>
      <c r="BI151" s="49">
        <v>0</v>
      </c>
      <c r="BJ151" s="48">
        <v>0</v>
      </c>
      <c r="BK151" s="49">
        <v>0</v>
      </c>
      <c r="BL151" s="48">
        <v>0</v>
      </c>
      <c r="BM151" s="49">
        <v>0</v>
      </c>
      <c r="BN151" s="48">
        <v>0</v>
      </c>
    </row>
    <row r="152" spans="1:66" ht="15">
      <c r="A152" s="65" t="s">
        <v>348</v>
      </c>
      <c r="B152" s="65" t="s">
        <v>348</v>
      </c>
      <c r="C152" s="66"/>
      <c r="D152" s="67"/>
      <c r="E152" s="66"/>
      <c r="F152" s="69"/>
      <c r="G152" s="66"/>
      <c r="H152" s="70"/>
      <c r="I152" s="71"/>
      <c r="J152" s="71"/>
      <c r="K152" s="34" t="s">
        <v>65</v>
      </c>
      <c r="L152" s="72">
        <v>229</v>
      </c>
      <c r="M152" s="72"/>
      <c r="N152" s="73"/>
      <c r="O152" s="87" t="s">
        <v>197</v>
      </c>
      <c r="P152" s="90">
        <v>43688.76290509259</v>
      </c>
      <c r="Q152" s="92" t="s">
        <v>538</v>
      </c>
      <c r="R152" s="92" t="s">
        <v>624</v>
      </c>
      <c r="S152" s="87" t="s">
        <v>647</v>
      </c>
      <c r="T152" s="87"/>
      <c r="U152" s="87"/>
      <c r="V152" s="92" t="s">
        <v>784</v>
      </c>
      <c r="W152" s="90">
        <v>43688.76290509259</v>
      </c>
      <c r="X152" s="96">
        <v>43688</v>
      </c>
      <c r="Y152" s="99" t="s">
        <v>939</v>
      </c>
      <c r="Z152" s="92" t="s">
        <v>1182</v>
      </c>
      <c r="AA152" s="87"/>
      <c r="AB152" s="87"/>
      <c r="AC152" s="99" t="s">
        <v>1428</v>
      </c>
      <c r="AD152" s="87"/>
      <c r="AE152" s="87" t="b">
        <v>0</v>
      </c>
      <c r="AF152" s="87">
        <v>0</v>
      </c>
      <c r="AG152" s="99" t="s">
        <v>1564</v>
      </c>
      <c r="AH152" s="87" t="b">
        <v>0</v>
      </c>
      <c r="AI152" s="87" t="s">
        <v>1601</v>
      </c>
      <c r="AJ152" s="87"/>
      <c r="AK152" s="99" t="s">
        <v>1564</v>
      </c>
      <c r="AL152" s="87" t="b">
        <v>0</v>
      </c>
      <c r="AM152" s="87">
        <v>0</v>
      </c>
      <c r="AN152" s="99" t="s">
        <v>1564</v>
      </c>
      <c r="AO152" s="87" t="s">
        <v>1604</v>
      </c>
      <c r="AP152" s="87" t="b">
        <v>0</v>
      </c>
      <c r="AQ152" s="99" t="s">
        <v>1428</v>
      </c>
      <c r="AR152" s="87" t="s">
        <v>197</v>
      </c>
      <c r="AS152" s="87">
        <v>0</v>
      </c>
      <c r="AT152" s="87">
        <v>0</v>
      </c>
      <c r="AU152" s="87"/>
      <c r="AV152" s="87"/>
      <c r="AW152" s="87"/>
      <c r="AX152" s="87"/>
      <c r="AY152" s="87"/>
      <c r="AZ152" s="87"/>
      <c r="BA152" s="87"/>
      <c r="BB152" s="87"/>
      <c r="BC152">
        <v>21</v>
      </c>
      <c r="BD152" s="86" t="str">
        <f>REPLACE(INDEX(GroupVertices[Group],MATCH(Edges25[[#This Row],[Vertex 1]],GroupVertices[Vertex],0)),1,1,"")</f>
        <v>3</v>
      </c>
      <c r="BE152" s="86" t="str">
        <f>REPLACE(INDEX(GroupVertices[Group],MATCH(Edges25[[#This Row],[Vertex 2]],GroupVertices[Vertex],0)),1,1,"")</f>
        <v>3</v>
      </c>
      <c r="BF152" s="48">
        <v>0</v>
      </c>
      <c r="BG152" s="49">
        <v>0</v>
      </c>
      <c r="BH152" s="48">
        <v>0</v>
      </c>
      <c r="BI152" s="49">
        <v>0</v>
      </c>
      <c r="BJ152" s="48">
        <v>0</v>
      </c>
      <c r="BK152" s="49">
        <v>0</v>
      </c>
      <c r="BL152" s="48">
        <v>0</v>
      </c>
      <c r="BM152" s="49">
        <v>0</v>
      </c>
      <c r="BN152" s="48">
        <v>0</v>
      </c>
    </row>
    <row r="153" spans="1:66" ht="15">
      <c r="A153" s="65" t="s">
        <v>348</v>
      </c>
      <c r="B153" s="65" t="s">
        <v>348</v>
      </c>
      <c r="C153" s="66"/>
      <c r="D153" s="67"/>
      <c r="E153" s="66"/>
      <c r="F153" s="69"/>
      <c r="G153" s="66"/>
      <c r="H153" s="70"/>
      <c r="I153" s="71"/>
      <c r="J153" s="71"/>
      <c r="K153" s="34" t="s">
        <v>65</v>
      </c>
      <c r="L153" s="72">
        <v>230</v>
      </c>
      <c r="M153" s="72"/>
      <c r="N153" s="73"/>
      <c r="O153" s="87" t="s">
        <v>197</v>
      </c>
      <c r="P153" s="90">
        <v>43688.76511574074</v>
      </c>
      <c r="Q153" s="92" t="s">
        <v>539</v>
      </c>
      <c r="R153" s="92" t="s">
        <v>625</v>
      </c>
      <c r="S153" s="87" t="s">
        <v>647</v>
      </c>
      <c r="T153" s="87"/>
      <c r="U153" s="87"/>
      <c r="V153" s="92" t="s">
        <v>784</v>
      </c>
      <c r="W153" s="90">
        <v>43688.76511574074</v>
      </c>
      <c r="X153" s="96">
        <v>43688</v>
      </c>
      <c r="Y153" s="99" t="s">
        <v>940</v>
      </c>
      <c r="Z153" s="92" t="s">
        <v>1183</v>
      </c>
      <c r="AA153" s="87"/>
      <c r="AB153" s="87"/>
      <c r="AC153" s="99" t="s">
        <v>1429</v>
      </c>
      <c r="AD153" s="87"/>
      <c r="AE153" s="87" t="b">
        <v>0</v>
      </c>
      <c r="AF153" s="87">
        <v>0</v>
      </c>
      <c r="AG153" s="99" t="s">
        <v>1564</v>
      </c>
      <c r="AH153" s="87" t="b">
        <v>0</v>
      </c>
      <c r="AI153" s="87" t="s">
        <v>1601</v>
      </c>
      <c r="AJ153" s="87"/>
      <c r="AK153" s="99" t="s">
        <v>1564</v>
      </c>
      <c r="AL153" s="87" t="b">
        <v>0</v>
      </c>
      <c r="AM153" s="87">
        <v>0</v>
      </c>
      <c r="AN153" s="99" t="s">
        <v>1564</v>
      </c>
      <c r="AO153" s="87" t="s">
        <v>1604</v>
      </c>
      <c r="AP153" s="87" t="b">
        <v>0</v>
      </c>
      <c r="AQ153" s="99" t="s">
        <v>1429</v>
      </c>
      <c r="AR153" s="87" t="s">
        <v>197</v>
      </c>
      <c r="AS153" s="87">
        <v>0</v>
      </c>
      <c r="AT153" s="87">
        <v>0</v>
      </c>
      <c r="AU153" s="87"/>
      <c r="AV153" s="87"/>
      <c r="AW153" s="87"/>
      <c r="AX153" s="87"/>
      <c r="AY153" s="87"/>
      <c r="AZ153" s="87"/>
      <c r="BA153" s="87"/>
      <c r="BB153" s="87"/>
      <c r="BC153">
        <v>21</v>
      </c>
      <c r="BD153" s="86" t="str">
        <f>REPLACE(INDEX(GroupVertices[Group],MATCH(Edges25[[#This Row],[Vertex 1]],GroupVertices[Vertex],0)),1,1,"")</f>
        <v>3</v>
      </c>
      <c r="BE153" s="86" t="str">
        <f>REPLACE(INDEX(GroupVertices[Group],MATCH(Edges25[[#This Row],[Vertex 2]],GroupVertices[Vertex],0)),1,1,"")</f>
        <v>3</v>
      </c>
      <c r="BF153" s="48">
        <v>0</v>
      </c>
      <c r="BG153" s="49">
        <v>0</v>
      </c>
      <c r="BH153" s="48">
        <v>0</v>
      </c>
      <c r="BI153" s="49">
        <v>0</v>
      </c>
      <c r="BJ153" s="48">
        <v>0</v>
      </c>
      <c r="BK153" s="49">
        <v>0</v>
      </c>
      <c r="BL153" s="48">
        <v>0</v>
      </c>
      <c r="BM153" s="49">
        <v>0</v>
      </c>
      <c r="BN153" s="48">
        <v>0</v>
      </c>
    </row>
    <row r="154" spans="1:66" ht="15">
      <c r="A154" s="65" t="s">
        <v>348</v>
      </c>
      <c r="B154" s="65" t="s">
        <v>348</v>
      </c>
      <c r="C154" s="66"/>
      <c r="D154" s="67"/>
      <c r="E154" s="66"/>
      <c r="F154" s="69"/>
      <c r="G154" s="66"/>
      <c r="H154" s="70"/>
      <c r="I154" s="71"/>
      <c r="J154" s="71"/>
      <c r="K154" s="34" t="s">
        <v>65</v>
      </c>
      <c r="L154" s="72">
        <v>231</v>
      </c>
      <c r="M154" s="72"/>
      <c r="N154" s="73"/>
      <c r="O154" s="87" t="s">
        <v>197</v>
      </c>
      <c r="P154" s="90">
        <v>43688.76824074074</v>
      </c>
      <c r="Q154" s="92" t="s">
        <v>540</v>
      </c>
      <c r="R154" s="92" t="s">
        <v>626</v>
      </c>
      <c r="S154" s="87" t="s">
        <v>647</v>
      </c>
      <c r="T154" s="87"/>
      <c r="U154" s="87"/>
      <c r="V154" s="92" t="s">
        <v>784</v>
      </c>
      <c r="W154" s="90">
        <v>43688.76824074074</v>
      </c>
      <c r="X154" s="96">
        <v>43688</v>
      </c>
      <c r="Y154" s="99" t="s">
        <v>941</v>
      </c>
      <c r="Z154" s="92" t="s">
        <v>1184</v>
      </c>
      <c r="AA154" s="87"/>
      <c r="AB154" s="87"/>
      <c r="AC154" s="99" t="s">
        <v>1430</v>
      </c>
      <c r="AD154" s="87"/>
      <c r="AE154" s="87" t="b">
        <v>0</v>
      </c>
      <c r="AF154" s="87">
        <v>0</v>
      </c>
      <c r="AG154" s="99" t="s">
        <v>1564</v>
      </c>
      <c r="AH154" s="87" t="b">
        <v>0</v>
      </c>
      <c r="AI154" s="87" t="s">
        <v>1601</v>
      </c>
      <c r="AJ154" s="87"/>
      <c r="AK154" s="99" t="s">
        <v>1564</v>
      </c>
      <c r="AL154" s="87" t="b">
        <v>0</v>
      </c>
      <c r="AM154" s="87">
        <v>0</v>
      </c>
      <c r="AN154" s="99" t="s">
        <v>1564</v>
      </c>
      <c r="AO154" s="87" t="s">
        <v>1604</v>
      </c>
      <c r="AP154" s="87" t="b">
        <v>0</v>
      </c>
      <c r="AQ154" s="99" t="s">
        <v>1430</v>
      </c>
      <c r="AR154" s="87" t="s">
        <v>197</v>
      </c>
      <c r="AS154" s="87">
        <v>0</v>
      </c>
      <c r="AT154" s="87">
        <v>0</v>
      </c>
      <c r="AU154" s="87"/>
      <c r="AV154" s="87"/>
      <c r="AW154" s="87"/>
      <c r="AX154" s="87"/>
      <c r="AY154" s="87"/>
      <c r="AZ154" s="87"/>
      <c r="BA154" s="87"/>
      <c r="BB154" s="87"/>
      <c r="BC154">
        <v>21</v>
      </c>
      <c r="BD154" s="86" t="str">
        <f>REPLACE(INDEX(GroupVertices[Group],MATCH(Edges25[[#This Row],[Vertex 1]],GroupVertices[Vertex],0)),1,1,"")</f>
        <v>3</v>
      </c>
      <c r="BE154" s="86" t="str">
        <f>REPLACE(INDEX(GroupVertices[Group],MATCH(Edges25[[#This Row],[Vertex 2]],GroupVertices[Vertex],0)),1,1,"")</f>
        <v>3</v>
      </c>
      <c r="BF154" s="48">
        <v>0</v>
      </c>
      <c r="BG154" s="49">
        <v>0</v>
      </c>
      <c r="BH154" s="48">
        <v>0</v>
      </c>
      <c r="BI154" s="49">
        <v>0</v>
      </c>
      <c r="BJ154" s="48">
        <v>0</v>
      </c>
      <c r="BK154" s="49">
        <v>0</v>
      </c>
      <c r="BL154" s="48">
        <v>0</v>
      </c>
      <c r="BM154" s="49">
        <v>0</v>
      </c>
      <c r="BN154" s="48">
        <v>0</v>
      </c>
    </row>
    <row r="155" spans="1:66" ht="15">
      <c r="A155" s="65" t="s">
        <v>348</v>
      </c>
      <c r="B155" s="65" t="s">
        <v>348</v>
      </c>
      <c r="C155" s="66"/>
      <c r="D155" s="67"/>
      <c r="E155" s="66"/>
      <c r="F155" s="69"/>
      <c r="G155" s="66"/>
      <c r="H155" s="70"/>
      <c r="I155" s="71"/>
      <c r="J155" s="71"/>
      <c r="K155" s="34" t="s">
        <v>65</v>
      </c>
      <c r="L155" s="72">
        <v>232</v>
      </c>
      <c r="M155" s="72"/>
      <c r="N155" s="73"/>
      <c r="O155" s="87" t="s">
        <v>197</v>
      </c>
      <c r="P155" s="90">
        <v>43688.77103009259</v>
      </c>
      <c r="Q155" s="92" t="s">
        <v>541</v>
      </c>
      <c r="R155" s="92" t="s">
        <v>627</v>
      </c>
      <c r="S155" s="87" t="s">
        <v>647</v>
      </c>
      <c r="T155" s="87"/>
      <c r="U155" s="87"/>
      <c r="V155" s="92" t="s">
        <v>784</v>
      </c>
      <c r="W155" s="90">
        <v>43688.77103009259</v>
      </c>
      <c r="X155" s="96">
        <v>43688</v>
      </c>
      <c r="Y155" s="99" t="s">
        <v>942</v>
      </c>
      <c r="Z155" s="92" t="s">
        <v>1185</v>
      </c>
      <c r="AA155" s="87"/>
      <c r="AB155" s="87"/>
      <c r="AC155" s="99" t="s">
        <v>1431</v>
      </c>
      <c r="AD155" s="87"/>
      <c r="AE155" s="87" t="b">
        <v>0</v>
      </c>
      <c r="AF155" s="87">
        <v>0</v>
      </c>
      <c r="AG155" s="99" t="s">
        <v>1564</v>
      </c>
      <c r="AH155" s="87" t="b">
        <v>0</v>
      </c>
      <c r="AI155" s="87" t="s">
        <v>1601</v>
      </c>
      <c r="AJ155" s="87"/>
      <c r="AK155" s="99" t="s">
        <v>1564</v>
      </c>
      <c r="AL155" s="87" t="b">
        <v>0</v>
      </c>
      <c r="AM155" s="87">
        <v>0</v>
      </c>
      <c r="AN155" s="99" t="s">
        <v>1564</v>
      </c>
      <c r="AO155" s="87" t="s">
        <v>1604</v>
      </c>
      <c r="AP155" s="87" t="b">
        <v>0</v>
      </c>
      <c r="AQ155" s="99" t="s">
        <v>1431</v>
      </c>
      <c r="AR155" s="87" t="s">
        <v>197</v>
      </c>
      <c r="AS155" s="87">
        <v>0</v>
      </c>
      <c r="AT155" s="87">
        <v>0</v>
      </c>
      <c r="AU155" s="87"/>
      <c r="AV155" s="87"/>
      <c r="AW155" s="87"/>
      <c r="AX155" s="87"/>
      <c r="AY155" s="87"/>
      <c r="AZ155" s="87"/>
      <c r="BA155" s="87"/>
      <c r="BB155" s="87"/>
      <c r="BC155">
        <v>21</v>
      </c>
      <c r="BD155" s="86" t="str">
        <f>REPLACE(INDEX(GroupVertices[Group],MATCH(Edges25[[#This Row],[Vertex 1]],GroupVertices[Vertex],0)),1,1,"")</f>
        <v>3</v>
      </c>
      <c r="BE155" s="86" t="str">
        <f>REPLACE(INDEX(GroupVertices[Group],MATCH(Edges25[[#This Row],[Vertex 2]],GroupVertices[Vertex],0)),1,1,"")</f>
        <v>3</v>
      </c>
      <c r="BF155" s="48">
        <v>0</v>
      </c>
      <c r="BG155" s="49">
        <v>0</v>
      </c>
      <c r="BH155" s="48">
        <v>0</v>
      </c>
      <c r="BI155" s="49">
        <v>0</v>
      </c>
      <c r="BJ155" s="48">
        <v>0</v>
      </c>
      <c r="BK155" s="49">
        <v>0</v>
      </c>
      <c r="BL155" s="48">
        <v>0</v>
      </c>
      <c r="BM155" s="49">
        <v>0</v>
      </c>
      <c r="BN155" s="48">
        <v>0</v>
      </c>
    </row>
    <row r="156" spans="1:66" ht="15">
      <c r="A156" s="65" t="s">
        <v>348</v>
      </c>
      <c r="B156" s="65" t="s">
        <v>348</v>
      </c>
      <c r="C156" s="66"/>
      <c r="D156" s="67"/>
      <c r="E156" s="66"/>
      <c r="F156" s="69"/>
      <c r="G156" s="66"/>
      <c r="H156" s="70"/>
      <c r="I156" s="71"/>
      <c r="J156" s="71"/>
      <c r="K156" s="34" t="s">
        <v>65</v>
      </c>
      <c r="L156" s="72">
        <v>233</v>
      </c>
      <c r="M156" s="72"/>
      <c r="N156" s="73"/>
      <c r="O156" s="87" t="s">
        <v>197</v>
      </c>
      <c r="P156" s="90">
        <v>43688.773877314816</v>
      </c>
      <c r="Q156" s="92" t="s">
        <v>542</v>
      </c>
      <c r="R156" s="92" t="s">
        <v>628</v>
      </c>
      <c r="S156" s="87" t="s">
        <v>647</v>
      </c>
      <c r="T156" s="87"/>
      <c r="U156" s="87"/>
      <c r="V156" s="92" t="s">
        <v>784</v>
      </c>
      <c r="W156" s="90">
        <v>43688.773877314816</v>
      </c>
      <c r="X156" s="96">
        <v>43688</v>
      </c>
      <c r="Y156" s="99" t="s">
        <v>943</v>
      </c>
      <c r="Z156" s="92" t="s">
        <v>1186</v>
      </c>
      <c r="AA156" s="87"/>
      <c r="AB156" s="87"/>
      <c r="AC156" s="99" t="s">
        <v>1432</v>
      </c>
      <c r="AD156" s="87"/>
      <c r="AE156" s="87" t="b">
        <v>0</v>
      </c>
      <c r="AF156" s="87">
        <v>0</v>
      </c>
      <c r="AG156" s="99" t="s">
        <v>1564</v>
      </c>
      <c r="AH156" s="87" t="b">
        <v>0</v>
      </c>
      <c r="AI156" s="87" t="s">
        <v>1601</v>
      </c>
      <c r="AJ156" s="87"/>
      <c r="AK156" s="99" t="s">
        <v>1564</v>
      </c>
      <c r="AL156" s="87" t="b">
        <v>0</v>
      </c>
      <c r="AM156" s="87">
        <v>0</v>
      </c>
      <c r="AN156" s="99" t="s">
        <v>1564</v>
      </c>
      <c r="AO156" s="87" t="s">
        <v>1604</v>
      </c>
      <c r="AP156" s="87" t="b">
        <v>0</v>
      </c>
      <c r="AQ156" s="99" t="s">
        <v>1432</v>
      </c>
      <c r="AR156" s="87" t="s">
        <v>197</v>
      </c>
      <c r="AS156" s="87">
        <v>0</v>
      </c>
      <c r="AT156" s="87">
        <v>0</v>
      </c>
      <c r="AU156" s="87"/>
      <c r="AV156" s="87"/>
      <c r="AW156" s="87"/>
      <c r="AX156" s="87"/>
      <c r="AY156" s="87"/>
      <c r="AZ156" s="87"/>
      <c r="BA156" s="87"/>
      <c r="BB156" s="87"/>
      <c r="BC156">
        <v>21</v>
      </c>
      <c r="BD156" s="86" t="str">
        <f>REPLACE(INDEX(GroupVertices[Group],MATCH(Edges25[[#This Row],[Vertex 1]],GroupVertices[Vertex],0)),1,1,"")</f>
        <v>3</v>
      </c>
      <c r="BE156" s="86" t="str">
        <f>REPLACE(INDEX(GroupVertices[Group],MATCH(Edges25[[#This Row],[Vertex 2]],GroupVertices[Vertex],0)),1,1,"")</f>
        <v>3</v>
      </c>
      <c r="BF156" s="48">
        <v>0</v>
      </c>
      <c r="BG156" s="49">
        <v>0</v>
      </c>
      <c r="BH156" s="48">
        <v>0</v>
      </c>
      <c r="BI156" s="49">
        <v>0</v>
      </c>
      <c r="BJ156" s="48">
        <v>0</v>
      </c>
      <c r="BK156" s="49">
        <v>0</v>
      </c>
      <c r="BL156" s="48">
        <v>0</v>
      </c>
      <c r="BM156" s="49">
        <v>0</v>
      </c>
      <c r="BN156" s="48">
        <v>0</v>
      </c>
    </row>
    <row r="157" spans="1:66" ht="15">
      <c r="A157" s="65" t="s">
        <v>348</v>
      </c>
      <c r="B157" s="65" t="s">
        <v>348</v>
      </c>
      <c r="C157" s="66"/>
      <c r="D157" s="67"/>
      <c r="E157" s="66"/>
      <c r="F157" s="69"/>
      <c r="G157" s="66"/>
      <c r="H157" s="70"/>
      <c r="I157" s="71"/>
      <c r="J157" s="71"/>
      <c r="K157" s="34" t="s">
        <v>65</v>
      </c>
      <c r="L157" s="72">
        <v>234</v>
      </c>
      <c r="M157" s="72"/>
      <c r="N157" s="73"/>
      <c r="O157" s="87" t="s">
        <v>197</v>
      </c>
      <c r="P157" s="90">
        <v>43689.77792824074</v>
      </c>
      <c r="Q157" s="92" t="s">
        <v>543</v>
      </c>
      <c r="R157" s="92" t="s">
        <v>629</v>
      </c>
      <c r="S157" s="87" t="s">
        <v>647</v>
      </c>
      <c r="T157" s="87"/>
      <c r="U157" s="87"/>
      <c r="V157" s="92" t="s">
        <v>784</v>
      </c>
      <c r="W157" s="90">
        <v>43689.77792824074</v>
      </c>
      <c r="X157" s="96">
        <v>43689</v>
      </c>
      <c r="Y157" s="99" t="s">
        <v>944</v>
      </c>
      <c r="Z157" s="92" t="s">
        <v>1187</v>
      </c>
      <c r="AA157" s="87"/>
      <c r="AB157" s="87"/>
      <c r="AC157" s="99" t="s">
        <v>1433</v>
      </c>
      <c r="AD157" s="87"/>
      <c r="AE157" s="87" t="b">
        <v>0</v>
      </c>
      <c r="AF157" s="87">
        <v>0</v>
      </c>
      <c r="AG157" s="99" t="s">
        <v>1564</v>
      </c>
      <c r="AH157" s="87" t="b">
        <v>0</v>
      </c>
      <c r="AI157" s="87" t="s">
        <v>1601</v>
      </c>
      <c r="AJ157" s="87"/>
      <c r="AK157" s="99" t="s">
        <v>1564</v>
      </c>
      <c r="AL157" s="87" t="b">
        <v>0</v>
      </c>
      <c r="AM157" s="87">
        <v>0</v>
      </c>
      <c r="AN157" s="99" t="s">
        <v>1564</v>
      </c>
      <c r="AO157" s="87" t="s">
        <v>1604</v>
      </c>
      <c r="AP157" s="87" t="b">
        <v>0</v>
      </c>
      <c r="AQ157" s="99" t="s">
        <v>1433</v>
      </c>
      <c r="AR157" s="87" t="s">
        <v>197</v>
      </c>
      <c r="AS157" s="87">
        <v>0</v>
      </c>
      <c r="AT157" s="87">
        <v>0</v>
      </c>
      <c r="AU157" s="87"/>
      <c r="AV157" s="87"/>
      <c r="AW157" s="87"/>
      <c r="AX157" s="87"/>
      <c r="AY157" s="87"/>
      <c r="AZ157" s="87"/>
      <c r="BA157" s="87"/>
      <c r="BB157" s="87"/>
      <c r="BC157">
        <v>21</v>
      </c>
      <c r="BD157" s="86" t="str">
        <f>REPLACE(INDEX(GroupVertices[Group],MATCH(Edges25[[#This Row],[Vertex 1]],GroupVertices[Vertex],0)),1,1,"")</f>
        <v>3</v>
      </c>
      <c r="BE157" s="86" t="str">
        <f>REPLACE(INDEX(GroupVertices[Group],MATCH(Edges25[[#This Row],[Vertex 2]],GroupVertices[Vertex],0)),1,1,"")</f>
        <v>3</v>
      </c>
      <c r="BF157" s="48">
        <v>0</v>
      </c>
      <c r="BG157" s="49">
        <v>0</v>
      </c>
      <c r="BH157" s="48">
        <v>0</v>
      </c>
      <c r="BI157" s="49">
        <v>0</v>
      </c>
      <c r="BJ157" s="48">
        <v>0</v>
      </c>
      <c r="BK157" s="49">
        <v>0</v>
      </c>
      <c r="BL157" s="48">
        <v>0</v>
      </c>
      <c r="BM157" s="49">
        <v>0</v>
      </c>
      <c r="BN157" s="48">
        <v>0</v>
      </c>
    </row>
    <row r="158" spans="1:66" ht="15">
      <c r="A158" s="65" t="s">
        <v>348</v>
      </c>
      <c r="B158" s="65" t="s">
        <v>348</v>
      </c>
      <c r="C158" s="66"/>
      <c r="D158" s="67"/>
      <c r="E158" s="66"/>
      <c r="F158" s="69"/>
      <c r="G158" s="66"/>
      <c r="H158" s="70"/>
      <c r="I158" s="71"/>
      <c r="J158" s="71"/>
      <c r="K158" s="34" t="s">
        <v>65</v>
      </c>
      <c r="L158" s="72">
        <v>235</v>
      </c>
      <c r="M158" s="72"/>
      <c r="N158" s="73"/>
      <c r="O158" s="87" t="s">
        <v>197</v>
      </c>
      <c r="P158" s="90">
        <v>43689.77931712963</v>
      </c>
      <c r="Q158" s="92" t="s">
        <v>544</v>
      </c>
      <c r="R158" s="92" t="s">
        <v>630</v>
      </c>
      <c r="S158" s="87" t="s">
        <v>647</v>
      </c>
      <c r="T158" s="87"/>
      <c r="U158" s="87"/>
      <c r="V158" s="92" t="s">
        <v>784</v>
      </c>
      <c r="W158" s="90">
        <v>43689.77931712963</v>
      </c>
      <c r="X158" s="96">
        <v>43689</v>
      </c>
      <c r="Y158" s="99" t="s">
        <v>945</v>
      </c>
      <c r="Z158" s="92" t="s">
        <v>1188</v>
      </c>
      <c r="AA158" s="87"/>
      <c r="AB158" s="87"/>
      <c r="AC158" s="99" t="s">
        <v>1434</v>
      </c>
      <c r="AD158" s="87"/>
      <c r="AE158" s="87" t="b">
        <v>0</v>
      </c>
      <c r="AF158" s="87">
        <v>1</v>
      </c>
      <c r="AG158" s="99" t="s">
        <v>1564</v>
      </c>
      <c r="AH158" s="87" t="b">
        <v>0</v>
      </c>
      <c r="AI158" s="87" t="s">
        <v>1601</v>
      </c>
      <c r="AJ158" s="87"/>
      <c r="AK158" s="99" t="s">
        <v>1564</v>
      </c>
      <c r="AL158" s="87" t="b">
        <v>0</v>
      </c>
      <c r="AM158" s="87">
        <v>0</v>
      </c>
      <c r="AN158" s="99" t="s">
        <v>1564</v>
      </c>
      <c r="AO158" s="87" t="s">
        <v>1604</v>
      </c>
      <c r="AP158" s="87" t="b">
        <v>0</v>
      </c>
      <c r="AQ158" s="99" t="s">
        <v>1434</v>
      </c>
      <c r="AR158" s="87" t="s">
        <v>197</v>
      </c>
      <c r="AS158" s="87">
        <v>0</v>
      </c>
      <c r="AT158" s="87">
        <v>0</v>
      </c>
      <c r="AU158" s="87"/>
      <c r="AV158" s="87"/>
      <c r="AW158" s="87"/>
      <c r="AX158" s="87"/>
      <c r="AY158" s="87"/>
      <c r="AZ158" s="87"/>
      <c r="BA158" s="87"/>
      <c r="BB158" s="87"/>
      <c r="BC158">
        <v>21</v>
      </c>
      <c r="BD158" s="86" t="str">
        <f>REPLACE(INDEX(GroupVertices[Group],MATCH(Edges25[[#This Row],[Vertex 1]],GroupVertices[Vertex],0)),1,1,"")</f>
        <v>3</v>
      </c>
      <c r="BE158" s="86" t="str">
        <f>REPLACE(INDEX(GroupVertices[Group],MATCH(Edges25[[#This Row],[Vertex 2]],GroupVertices[Vertex],0)),1,1,"")</f>
        <v>3</v>
      </c>
      <c r="BF158" s="48">
        <v>0</v>
      </c>
      <c r="BG158" s="49">
        <v>0</v>
      </c>
      <c r="BH158" s="48">
        <v>0</v>
      </c>
      <c r="BI158" s="49">
        <v>0</v>
      </c>
      <c r="BJ158" s="48">
        <v>0</v>
      </c>
      <c r="BK158" s="49">
        <v>0</v>
      </c>
      <c r="BL158" s="48">
        <v>0</v>
      </c>
      <c r="BM158" s="49">
        <v>0</v>
      </c>
      <c r="BN158" s="48">
        <v>0</v>
      </c>
    </row>
    <row r="159" spans="1:66" ht="15">
      <c r="A159" s="65" t="s">
        <v>348</v>
      </c>
      <c r="B159" s="65" t="s">
        <v>348</v>
      </c>
      <c r="C159" s="66"/>
      <c r="D159" s="67"/>
      <c r="E159" s="66"/>
      <c r="F159" s="69"/>
      <c r="G159" s="66"/>
      <c r="H159" s="70"/>
      <c r="I159" s="71"/>
      <c r="J159" s="71"/>
      <c r="K159" s="34" t="s">
        <v>65</v>
      </c>
      <c r="L159" s="72">
        <v>236</v>
      </c>
      <c r="M159" s="72"/>
      <c r="N159" s="73"/>
      <c r="O159" s="87" t="s">
        <v>197</v>
      </c>
      <c r="P159" s="90">
        <v>43691.33773148148</v>
      </c>
      <c r="Q159" s="92" t="s">
        <v>545</v>
      </c>
      <c r="R159" s="92" t="s">
        <v>631</v>
      </c>
      <c r="S159" s="87" t="s">
        <v>647</v>
      </c>
      <c r="T159" s="87"/>
      <c r="U159" s="87"/>
      <c r="V159" s="92" t="s">
        <v>784</v>
      </c>
      <c r="W159" s="90">
        <v>43691.33773148148</v>
      </c>
      <c r="X159" s="96">
        <v>43691</v>
      </c>
      <c r="Y159" s="99" t="s">
        <v>946</v>
      </c>
      <c r="Z159" s="92" t="s">
        <v>1189</v>
      </c>
      <c r="AA159" s="87"/>
      <c r="AB159" s="87"/>
      <c r="AC159" s="99" t="s">
        <v>1435</v>
      </c>
      <c r="AD159" s="87"/>
      <c r="AE159" s="87" t="b">
        <v>0</v>
      </c>
      <c r="AF159" s="87">
        <v>1</v>
      </c>
      <c r="AG159" s="99" t="s">
        <v>1564</v>
      </c>
      <c r="AH159" s="87" t="b">
        <v>0</v>
      </c>
      <c r="AI159" s="87" t="s">
        <v>1601</v>
      </c>
      <c r="AJ159" s="87"/>
      <c r="AK159" s="99" t="s">
        <v>1564</v>
      </c>
      <c r="AL159" s="87" t="b">
        <v>0</v>
      </c>
      <c r="AM159" s="87">
        <v>0</v>
      </c>
      <c r="AN159" s="99" t="s">
        <v>1564</v>
      </c>
      <c r="AO159" s="87" t="s">
        <v>1604</v>
      </c>
      <c r="AP159" s="87" t="b">
        <v>0</v>
      </c>
      <c r="AQ159" s="99" t="s">
        <v>1435</v>
      </c>
      <c r="AR159" s="87" t="s">
        <v>197</v>
      </c>
      <c r="AS159" s="87">
        <v>0</v>
      </c>
      <c r="AT159" s="87">
        <v>0</v>
      </c>
      <c r="AU159" s="87"/>
      <c r="AV159" s="87"/>
      <c r="AW159" s="87"/>
      <c r="AX159" s="87"/>
      <c r="AY159" s="87"/>
      <c r="AZ159" s="87"/>
      <c r="BA159" s="87"/>
      <c r="BB159" s="87"/>
      <c r="BC159">
        <v>21</v>
      </c>
      <c r="BD159" s="86" t="str">
        <f>REPLACE(INDEX(GroupVertices[Group],MATCH(Edges25[[#This Row],[Vertex 1]],GroupVertices[Vertex],0)),1,1,"")</f>
        <v>3</v>
      </c>
      <c r="BE159" s="86" t="str">
        <f>REPLACE(INDEX(GroupVertices[Group],MATCH(Edges25[[#This Row],[Vertex 2]],GroupVertices[Vertex],0)),1,1,"")</f>
        <v>3</v>
      </c>
      <c r="BF159" s="48">
        <v>0</v>
      </c>
      <c r="BG159" s="49">
        <v>0</v>
      </c>
      <c r="BH159" s="48">
        <v>0</v>
      </c>
      <c r="BI159" s="49">
        <v>0</v>
      </c>
      <c r="BJ159" s="48">
        <v>0</v>
      </c>
      <c r="BK159" s="49">
        <v>0</v>
      </c>
      <c r="BL159" s="48">
        <v>0</v>
      </c>
      <c r="BM159" s="49">
        <v>0</v>
      </c>
      <c r="BN159" s="48">
        <v>0</v>
      </c>
    </row>
    <row r="160" spans="1:66" ht="15">
      <c r="A160" s="65" t="s">
        <v>348</v>
      </c>
      <c r="B160" s="65" t="s">
        <v>348</v>
      </c>
      <c r="C160" s="66"/>
      <c r="D160" s="67"/>
      <c r="E160" s="66"/>
      <c r="F160" s="69"/>
      <c r="G160" s="66"/>
      <c r="H160" s="70"/>
      <c r="I160" s="71"/>
      <c r="J160" s="71"/>
      <c r="K160" s="34" t="s">
        <v>65</v>
      </c>
      <c r="L160" s="72">
        <v>237</v>
      </c>
      <c r="M160" s="72"/>
      <c r="N160" s="73"/>
      <c r="O160" s="87" t="s">
        <v>197</v>
      </c>
      <c r="P160" s="90">
        <v>43691.33936342593</v>
      </c>
      <c r="Q160" s="92" t="s">
        <v>546</v>
      </c>
      <c r="R160" s="92" t="s">
        <v>608</v>
      </c>
      <c r="S160" s="87" t="s">
        <v>647</v>
      </c>
      <c r="T160" s="87"/>
      <c r="U160" s="87"/>
      <c r="V160" s="92" t="s">
        <v>784</v>
      </c>
      <c r="W160" s="90">
        <v>43691.33936342593</v>
      </c>
      <c r="X160" s="96">
        <v>43691</v>
      </c>
      <c r="Y160" s="99" t="s">
        <v>947</v>
      </c>
      <c r="Z160" s="92" t="s">
        <v>1190</v>
      </c>
      <c r="AA160" s="87"/>
      <c r="AB160" s="87"/>
      <c r="AC160" s="99" t="s">
        <v>1436</v>
      </c>
      <c r="AD160" s="87"/>
      <c r="AE160" s="87" t="b">
        <v>0</v>
      </c>
      <c r="AF160" s="87">
        <v>0</v>
      </c>
      <c r="AG160" s="99" t="s">
        <v>1564</v>
      </c>
      <c r="AH160" s="87" t="b">
        <v>0</v>
      </c>
      <c r="AI160" s="87" t="s">
        <v>1601</v>
      </c>
      <c r="AJ160" s="87"/>
      <c r="AK160" s="99" t="s">
        <v>1564</v>
      </c>
      <c r="AL160" s="87" t="b">
        <v>0</v>
      </c>
      <c r="AM160" s="87">
        <v>0</v>
      </c>
      <c r="AN160" s="99" t="s">
        <v>1564</v>
      </c>
      <c r="AO160" s="87" t="s">
        <v>1604</v>
      </c>
      <c r="AP160" s="87" t="b">
        <v>0</v>
      </c>
      <c r="AQ160" s="99" t="s">
        <v>1436</v>
      </c>
      <c r="AR160" s="87" t="s">
        <v>197</v>
      </c>
      <c r="AS160" s="87">
        <v>0</v>
      </c>
      <c r="AT160" s="87">
        <v>0</v>
      </c>
      <c r="AU160" s="87"/>
      <c r="AV160" s="87"/>
      <c r="AW160" s="87"/>
      <c r="AX160" s="87"/>
      <c r="AY160" s="87"/>
      <c r="AZ160" s="87"/>
      <c r="BA160" s="87"/>
      <c r="BB160" s="87"/>
      <c r="BC160">
        <v>21</v>
      </c>
      <c r="BD160" s="86" t="str">
        <f>REPLACE(INDEX(GroupVertices[Group],MATCH(Edges25[[#This Row],[Vertex 1]],GroupVertices[Vertex],0)),1,1,"")</f>
        <v>3</v>
      </c>
      <c r="BE160" s="86" t="str">
        <f>REPLACE(INDEX(GroupVertices[Group],MATCH(Edges25[[#This Row],[Vertex 2]],GroupVertices[Vertex],0)),1,1,"")</f>
        <v>3</v>
      </c>
      <c r="BF160" s="48">
        <v>0</v>
      </c>
      <c r="BG160" s="49">
        <v>0</v>
      </c>
      <c r="BH160" s="48">
        <v>0</v>
      </c>
      <c r="BI160" s="49">
        <v>0</v>
      </c>
      <c r="BJ160" s="48">
        <v>0</v>
      </c>
      <c r="BK160" s="49">
        <v>0</v>
      </c>
      <c r="BL160" s="48">
        <v>0</v>
      </c>
      <c r="BM160" s="49">
        <v>0</v>
      </c>
      <c r="BN160" s="48">
        <v>0</v>
      </c>
    </row>
    <row r="161" spans="1:66" ht="15">
      <c r="A161" s="65" t="s">
        <v>348</v>
      </c>
      <c r="B161" s="65" t="s">
        <v>348</v>
      </c>
      <c r="C161" s="66"/>
      <c r="D161" s="67"/>
      <c r="E161" s="66"/>
      <c r="F161" s="69"/>
      <c r="G161" s="66"/>
      <c r="H161" s="70"/>
      <c r="I161" s="71"/>
      <c r="J161" s="71"/>
      <c r="K161" s="34" t="s">
        <v>65</v>
      </c>
      <c r="L161" s="72">
        <v>238</v>
      </c>
      <c r="M161" s="72"/>
      <c r="N161" s="73"/>
      <c r="O161" s="87" t="s">
        <v>197</v>
      </c>
      <c r="P161" s="90">
        <v>43691.34028935185</v>
      </c>
      <c r="Q161" s="92" t="s">
        <v>547</v>
      </c>
      <c r="R161" s="92" t="s">
        <v>632</v>
      </c>
      <c r="S161" s="87" t="s">
        <v>647</v>
      </c>
      <c r="T161" s="87"/>
      <c r="U161" s="87"/>
      <c r="V161" s="92" t="s">
        <v>784</v>
      </c>
      <c r="W161" s="90">
        <v>43691.34028935185</v>
      </c>
      <c r="X161" s="96">
        <v>43691</v>
      </c>
      <c r="Y161" s="99" t="s">
        <v>948</v>
      </c>
      <c r="Z161" s="92" t="s">
        <v>1191</v>
      </c>
      <c r="AA161" s="87"/>
      <c r="AB161" s="87"/>
      <c r="AC161" s="99" t="s">
        <v>1437</v>
      </c>
      <c r="AD161" s="87"/>
      <c r="AE161" s="87" t="b">
        <v>0</v>
      </c>
      <c r="AF161" s="87">
        <v>0</v>
      </c>
      <c r="AG161" s="99" t="s">
        <v>1564</v>
      </c>
      <c r="AH161" s="87" t="b">
        <v>0</v>
      </c>
      <c r="AI161" s="87" t="s">
        <v>1601</v>
      </c>
      <c r="AJ161" s="87"/>
      <c r="AK161" s="99" t="s">
        <v>1564</v>
      </c>
      <c r="AL161" s="87" t="b">
        <v>0</v>
      </c>
      <c r="AM161" s="87">
        <v>0</v>
      </c>
      <c r="AN161" s="99" t="s">
        <v>1564</v>
      </c>
      <c r="AO161" s="87" t="s">
        <v>1604</v>
      </c>
      <c r="AP161" s="87" t="b">
        <v>0</v>
      </c>
      <c r="AQ161" s="99" t="s">
        <v>1437</v>
      </c>
      <c r="AR161" s="87" t="s">
        <v>197</v>
      </c>
      <c r="AS161" s="87">
        <v>0</v>
      </c>
      <c r="AT161" s="87">
        <v>0</v>
      </c>
      <c r="AU161" s="87"/>
      <c r="AV161" s="87"/>
      <c r="AW161" s="87"/>
      <c r="AX161" s="87"/>
      <c r="AY161" s="87"/>
      <c r="AZ161" s="87"/>
      <c r="BA161" s="87"/>
      <c r="BB161" s="87"/>
      <c r="BC161">
        <v>21</v>
      </c>
      <c r="BD161" s="86" t="str">
        <f>REPLACE(INDEX(GroupVertices[Group],MATCH(Edges25[[#This Row],[Vertex 1]],GroupVertices[Vertex],0)),1,1,"")</f>
        <v>3</v>
      </c>
      <c r="BE161" s="86" t="str">
        <f>REPLACE(INDEX(GroupVertices[Group],MATCH(Edges25[[#This Row],[Vertex 2]],GroupVertices[Vertex],0)),1,1,"")</f>
        <v>3</v>
      </c>
      <c r="BF161" s="48">
        <v>0</v>
      </c>
      <c r="BG161" s="49">
        <v>0</v>
      </c>
      <c r="BH161" s="48">
        <v>0</v>
      </c>
      <c r="BI161" s="49">
        <v>0</v>
      </c>
      <c r="BJ161" s="48">
        <v>0</v>
      </c>
      <c r="BK161" s="49">
        <v>0</v>
      </c>
      <c r="BL161" s="48">
        <v>0</v>
      </c>
      <c r="BM161" s="49">
        <v>0</v>
      </c>
      <c r="BN161" s="48">
        <v>0</v>
      </c>
    </row>
    <row r="162" spans="1:66" ht="15">
      <c r="A162" s="65" t="s">
        <v>348</v>
      </c>
      <c r="B162" s="65" t="s">
        <v>348</v>
      </c>
      <c r="C162" s="66"/>
      <c r="D162" s="67"/>
      <c r="E162" s="66"/>
      <c r="F162" s="69"/>
      <c r="G162" s="66"/>
      <c r="H162" s="70"/>
      <c r="I162" s="71"/>
      <c r="J162" s="71"/>
      <c r="K162" s="34" t="s">
        <v>65</v>
      </c>
      <c r="L162" s="72">
        <v>239</v>
      </c>
      <c r="M162" s="72"/>
      <c r="N162" s="73"/>
      <c r="O162" s="87" t="s">
        <v>197</v>
      </c>
      <c r="P162" s="90">
        <v>43691.3415625</v>
      </c>
      <c r="Q162" s="92" t="s">
        <v>548</v>
      </c>
      <c r="R162" s="92" t="s">
        <v>633</v>
      </c>
      <c r="S162" s="87" t="s">
        <v>647</v>
      </c>
      <c r="T162" s="87"/>
      <c r="U162" s="87"/>
      <c r="V162" s="92" t="s">
        <v>784</v>
      </c>
      <c r="W162" s="90">
        <v>43691.3415625</v>
      </c>
      <c r="X162" s="96">
        <v>43691</v>
      </c>
      <c r="Y162" s="99" t="s">
        <v>949</v>
      </c>
      <c r="Z162" s="92" t="s">
        <v>1192</v>
      </c>
      <c r="AA162" s="87"/>
      <c r="AB162" s="87"/>
      <c r="AC162" s="99" t="s">
        <v>1438</v>
      </c>
      <c r="AD162" s="87"/>
      <c r="AE162" s="87" t="b">
        <v>0</v>
      </c>
      <c r="AF162" s="87">
        <v>0</v>
      </c>
      <c r="AG162" s="99" t="s">
        <v>1564</v>
      </c>
      <c r="AH162" s="87" t="b">
        <v>0</v>
      </c>
      <c r="AI162" s="87" t="s">
        <v>1601</v>
      </c>
      <c r="AJ162" s="87"/>
      <c r="AK162" s="99" t="s">
        <v>1564</v>
      </c>
      <c r="AL162" s="87" t="b">
        <v>0</v>
      </c>
      <c r="AM162" s="87">
        <v>0</v>
      </c>
      <c r="AN162" s="99" t="s">
        <v>1564</v>
      </c>
      <c r="AO162" s="87" t="s">
        <v>1604</v>
      </c>
      <c r="AP162" s="87" t="b">
        <v>0</v>
      </c>
      <c r="AQ162" s="99" t="s">
        <v>1438</v>
      </c>
      <c r="AR162" s="87" t="s">
        <v>197</v>
      </c>
      <c r="AS162" s="87">
        <v>0</v>
      </c>
      <c r="AT162" s="87">
        <v>0</v>
      </c>
      <c r="AU162" s="87"/>
      <c r="AV162" s="87"/>
      <c r="AW162" s="87"/>
      <c r="AX162" s="87"/>
      <c r="AY162" s="87"/>
      <c r="AZ162" s="87"/>
      <c r="BA162" s="87"/>
      <c r="BB162" s="87"/>
      <c r="BC162">
        <v>21</v>
      </c>
      <c r="BD162" s="86" t="str">
        <f>REPLACE(INDEX(GroupVertices[Group],MATCH(Edges25[[#This Row],[Vertex 1]],GroupVertices[Vertex],0)),1,1,"")</f>
        <v>3</v>
      </c>
      <c r="BE162" s="86" t="str">
        <f>REPLACE(INDEX(GroupVertices[Group],MATCH(Edges25[[#This Row],[Vertex 2]],GroupVertices[Vertex],0)),1,1,"")</f>
        <v>3</v>
      </c>
      <c r="BF162" s="48">
        <v>0</v>
      </c>
      <c r="BG162" s="49">
        <v>0</v>
      </c>
      <c r="BH162" s="48">
        <v>0</v>
      </c>
      <c r="BI162" s="49">
        <v>0</v>
      </c>
      <c r="BJ162" s="48">
        <v>0</v>
      </c>
      <c r="BK162" s="49">
        <v>0</v>
      </c>
      <c r="BL162" s="48">
        <v>0</v>
      </c>
      <c r="BM162" s="49">
        <v>0</v>
      </c>
      <c r="BN162" s="48">
        <v>0</v>
      </c>
    </row>
    <row r="163" spans="1:66" ht="15">
      <c r="A163" s="65" t="s">
        <v>348</v>
      </c>
      <c r="B163" s="65" t="s">
        <v>348</v>
      </c>
      <c r="C163" s="66"/>
      <c r="D163" s="67"/>
      <c r="E163" s="66"/>
      <c r="F163" s="69"/>
      <c r="G163" s="66"/>
      <c r="H163" s="70"/>
      <c r="I163" s="71"/>
      <c r="J163" s="71"/>
      <c r="K163" s="34" t="s">
        <v>65</v>
      </c>
      <c r="L163" s="72">
        <v>240</v>
      </c>
      <c r="M163" s="72"/>
      <c r="N163" s="73"/>
      <c r="O163" s="87" t="s">
        <v>197</v>
      </c>
      <c r="P163" s="90">
        <v>43691.34255787037</v>
      </c>
      <c r="Q163" s="92" t="s">
        <v>549</v>
      </c>
      <c r="R163" s="92" t="s">
        <v>634</v>
      </c>
      <c r="S163" s="87" t="s">
        <v>647</v>
      </c>
      <c r="T163" s="87"/>
      <c r="U163" s="87"/>
      <c r="V163" s="92" t="s">
        <v>784</v>
      </c>
      <c r="W163" s="90">
        <v>43691.34255787037</v>
      </c>
      <c r="X163" s="96">
        <v>43691</v>
      </c>
      <c r="Y163" s="99" t="s">
        <v>950</v>
      </c>
      <c r="Z163" s="92" t="s">
        <v>1193</v>
      </c>
      <c r="AA163" s="87"/>
      <c r="AB163" s="87"/>
      <c r="AC163" s="99" t="s">
        <v>1439</v>
      </c>
      <c r="AD163" s="87"/>
      <c r="AE163" s="87" t="b">
        <v>0</v>
      </c>
      <c r="AF163" s="87">
        <v>0</v>
      </c>
      <c r="AG163" s="99" t="s">
        <v>1564</v>
      </c>
      <c r="AH163" s="87" t="b">
        <v>0</v>
      </c>
      <c r="AI163" s="87" t="s">
        <v>1601</v>
      </c>
      <c r="AJ163" s="87"/>
      <c r="AK163" s="99" t="s">
        <v>1564</v>
      </c>
      <c r="AL163" s="87" t="b">
        <v>0</v>
      </c>
      <c r="AM163" s="87">
        <v>0</v>
      </c>
      <c r="AN163" s="99" t="s">
        <v>1564</v>
      </c>
      <c r="AO163" s="87" t="s">
        <v>1604</v>
      </c>
      <c r="AP163" s="87" t="b">
        <v>0</v>
      </c>
      <c r="AQ163" s="99" t="s">
        <v>1439</v>
      </c>
      <c r="AR163" s="87" t="s">
        <v>197</v>
      </c>
      <c r="AS163" s="87">
        <v>0</v>
      </c>
      <c r="AT163" s="87">
        <v>0</v>
      </c>
      <c r="AU163" s="87"/>
      <c r="AV163" s="87"/>
      <c r="AW163" s="87"/>
      <c r="AX163" s="87"/>
      <c r="AY163" s="87"/>
      <c r="AZ163" s="87"/>
      <c r="BA163" s="87"/>
      <c r="BB163" s="87"/>
      <c r="BC163">
        <v>21</v>
      </c>
      <c r="BD163" s="86" t="str">
        <f>REPLACE(INDEX(GroupVertices[Group],MATCH(Edges25[[#This Row],[Vertex 1]],GroupVertices[Vertex],0)),1,1,"")</f>
        <v>3</v>
      </c>
      <c r="BE163" s="86" t="str">
        <f>REPLACE(INDEX(GroupVertices[Group],MATCH(Edges25[[#This Row],[Vertex 2]],GroupVertices[Vertex],0)),1,1,"")</f>
        <v>3</v>
      </c>
      <c r="BF163" s="48">
        <v>0</v>
      </c>
      <c r="BG163" s="49">
        <v>0</v>
      </c>
      <c r="BH163" s="48">
        <v>0</v>
      </c>
      <c r="BI163" s="49">
        <v>0</v>
      </c>
      <c r="BJ163" s="48">
        <v>0</v>
      </c>
      <c r="BK163" s="49">
        <v>0</v>
      </c>
      <c r="BL163" s="48">
        <v>0</v>
      </c>
      <c r="BM163" s="49">
        <v>0</v>
      </c>
      <c r="BN163" s="48">
        <v>0</v>
      </c>
    </row>
    <row r="164" spans="1:66" ht="15">
      <c r="A164" s="65" t="s">
        <v>348</v>
      </c>
      <c r="B164" s="65" t="s">
        <v>348</v>
      </c>
      <c r="C164" s="66"/>
      <c r="D164" s="67"/>
      <c r="E164" s="66"/>
      <c r="F164" s="69"/>
      <c r="G164" s="66"/>
      <c r="H164" s="70"/>
      <c r="I164" s="71"/>
      <c r="J164" s="71"/>
      <c r="K164" s="34" t="s">
        <v>65</v>
      </c>
      <c r="L164" s="72">
        <v>241</v>
      </c>
      <c r="M164" s="72"/>
      <c r="N164" s="73"/>
      <c r="O164" s="87" t="s">
        <v>197</v>
      </c>
      <c r="P164" s="90">
        <v>43692.30541666667</v>
      </c>
      <c r="Q164" s="92" t="s">
        <v>550</v>
      </c>
      <c r="R164" s="92" t="s">
        <v>613</v>
      </c>
      <c r="S164" s="87" t="s">
        <v>647</v>
      </c>
      <c r="T164" s="87"/>
      <c r="U164" s="87"/>
      <c r="V164" s="92" t="s">
        <v>784</v>
      </c>
      <c r="W164" s="90">
        <v>43692.30541666667</v>
      </c>
      <c r="X164" s="96">
        <v>43692</v>
      </c>
      <c r="Y164" s="99" t="s">
        <v>951</v>
      </c>
      <c r="Z164" s="92" t="s">
        <v>1194</v>
      </c>
      <c r="AA164" s="87"/>
      <c r="AB164" s="87"/>
      <c r="AC164" s="99" t="s">
        <v>1440</v>
      </c>
      <c r="AD164" s="87"/>
      <c r="AE164" s="87" t="b">
        <v>0</v>
      </c>
      <c r="AF164" s="87">
        <v>2</v>
      </c>
      <c r="AG164" s="99" t="s">
        <v>1564</v>
      </c>
      <c r="AH164" s="87" t="b">
        <v>0</v>
      </c>
      <c r="AI164" s="87" t="s">
        <v>1601</v>
      </c>
      <c r="AJ164" s="87"/>
      <c r="AK164" s="99" t="s">
        <v>1564</v>
      </c>
      <c r="AL164" s="87" t="b">
        <v>0</v>
      </c>
      <c r="AM164" s="87">
        <v>0</v>
      </c>
      <c r="AN164" s="99" t="s">
        <v>1564</v>
      </c>
      <c r="AO164" s="87" t="s">
        <v>1604</v>
      </c>
      <c r="AP164" s="87" t="b">
        <v>0</v>
      </c>
      <c r="AQ164" s="99" t="s">
        <v>1440</v>
      </c>
      <c r="AR164" s="87" t="s">
        <v>197</v>
      </c>
      <c r="AS164" s="87">
        <v>0</v>
      </c>
      <c r="AT164" s="87">
        <v>0</v>
      </c>
      <c r="AU164" s="87"/>
      <c r="AV164" s="87"/>
      <c r="AW164" s="87"/>
      <c r="AX164" s="87"/>
      <c r="AY164" s="87"/>
      <c r="AZ164" s="87"/>
      <c r="BA164" s="87"/>
      <c r="BB164" s="87"/>
      <c r="BC164">
        <v>21</v>
      </c>
      <c r="BD164" s="86" t="str">
        <f>REPLACE(INDEX(GroupVertices[Group],MATCH(Edges25[[#This Row],[Vertex 1]],GroupVertices[Vertex],0)),1,1,"")</f>
        <v>3</v>
      </c>
      <c r="BE164" s="86" t="str">
        <f>REPLACE(INDEX(GroupVertices[Group],MATCH(Edges25[[#This Row],[Vertex 2]],GroupVertices[Vertex],0)),1,1,"")</f>
        <v>3</v>
      </c>
      <c r="BF164" s="48">
        <v>0</v>
      </c>
      <c r="BG164" s="49">
        <v>0</v>
      </c>
      <c r="BH164" s="48">
        <v>0</v>
      </c>
      <c r="BI164" s="49">
        <v>0</v>
      </c>
      <c r="BJ164" s="48">
        <v>0</v>
      </c>
      <c r="BK164" s="49">
        <v>0</v>
      </c>
      <c r="BL164" s="48">
        <v>0</v>
      </c>
      <c r="BM164" s="49">
        <v>0</v>
      </c>
      <c r="BN164" s="48">
        <v>0</v>
      </c>
    </row>
    <row r="165" spans="1:66" ht="15">
      <c r="A165" s="65" t="s">
        <v>348</v>
      </c>
      <c r="B165" s="65" t="s">
        <v>348</v>
      </c>
      <c r="C165" s="66"/>
      <c r="D165" s="67"/>
      <c r="E165" s="66"/>
      <c r="F165" s="69"/>
      <c r="G165" s="66"/>
      <c r="H165" s="70"/>
      <c r="I165" s="71"/>
      <c r="J165" s="71"/>
      <c r="K165" s="34" t="s">
        <v>65</v>
      </c>
      <c r="L165" s="72">
        <v>242</v>
      </c>
      <c r="M165" s="72"/>
      <c r="N165" s="73"/>
      <c r="O165" s="87" t="s">
        <v>197</v>
      </c>
      <c r="P165" s="90">
        <v>43692.81266203704</v>
      </c>
      <c r="Q165" s="92" t="s">
        <v>551</v>
      </c>
      <c r="R165" s="92" t="s">
        <v>614</v>
      </c>
      <c r="S165" s="87" t="s">
        <v>647</v>
      </c>
      <c r="T165" s="87"/>
      <c r="U165" s="87"/>
      <c r="V165" s="92" t="s">
        <v>784</v>
      </c>
      <c r="W165" s="90">
        <v>43692.81266203704</v>
      </c>
      <c r="X165" s="96">
        <v>43692</v>
      </c>
      <c r="Y165" s="99" t="s">
        <v>952</v>
      </c>
      <c r="Z165" s="92" t="s">
        <v>1195</v>
      </c>
      <c r="AA165" s="87"/>
      <c r="AB165" s="87"/>
      <c r="AC165" s="99" t="s">
        <v>1441</v>
      </c>
      <c r="AD165" s="87"/>
      <c r="AE165" s="87" t="b">
        <v>0</v>
      </c>
      <c r="AF165" s="87">
        <v>0</v>
      </c>
      <c r="AG165" s="99" t="s">
        <v>1564</v>
      </c>
      <c r="AH165" s="87" t="b">
        <v>0</v>
      </c>
      <c r="AI165" s="87" t="s">
        <v>1601</v>
      </c>
      <c r="AJ165" s="87"/>
      <c r="AK165" s="99" t="s">
        <v>1564</v>
      </c>
      <c r="AL165" s="87" t="b">
        <v>0</v>
      </c>
      <c r="AM165" s="87">
        <v>0</v>
      </c>
      <c r="AN165" s="99" t="s">
        <v>1564</v>
      </c>
      <c r="AO165" s="87" t="s">
        <v>1604</v>
      </c>
      <c r="AP165" s="87" t="b">
        <v>0</v>
      </c>
      <c r="AQ165" s="99" t="s">
        <v>1441</v>
      </c>
      <c r="AR165" s="87" t="s">
        <v>197</v>
      </c>
      <c r="AS165" s="87">
        <v>0</v>
      </c>
      <c r="AT165" s="87">
        <v>0</v>
      </c>
      <c r="AU165" s="87"/>
      <c r="AV165" s="87"/>
      <c r="AW165" s="87"/>
      <c r="AX165" s="87"/>
      <c r="AY165" s="87"/>
      <c r="AZ165" s="87"/>
      <c r="BA165" s="87"/>
      <c r="BB165" s="87"/>
      <c r="BC165">
        <v>21</v>
      </c>
      <c r="BD165" s="86" t="str">
        <f>REPLACE(INDEX(GroupVertices[Group],MATCH(Edges25[[#This Row],[Vertex 1]],GroupVertices[Vertex],0)),1,1,"")</f>
        <v>3</v>
      </c>
      <c r="BE165" s="86" t="str">
        <f>REPLACE(INDEX(GroupVertices[Group],MATCH(Edges25[[#This Row],[Vertex 2]],GroupVertices[Vertex],0)),1,1,"")</f>
        <v>3</v>
      </c>
      <c r="BF165" s="48">
        <v>0</v>
      </c>
      <c r="BG165" s="49">
        <v>0</v>
      </c>
      <c r="BH165" s="48">
        <v>0</v>
      </c>
      <c r="BI165" s="49">
        <v>0</v>
      </c>
      <c r="BJ165" s="48">
        <v>0</v>
      </c>
      <c r="BK165" s="49">
        <v>0</v>
      </c>
      <c r="BL165" s="48">
        <v>0</v>
      </c>
      <c r="BM165" s="49">
        <v>0</v>
      </c>
      <c r="BN165" s="48">
        <v>0</v>
      </c>
    </row>
    <row r="166" spans="1:66" ht="15">
      <c r="A166" s="65" t="s">
        <v>348</v>
      </c>
      <c r="B166" s="65" t="s">
        <v>348</v>
      </c>
      <c r="C166" s="66"/>
      <c r="D166" s="67"/>
      <c r="E166" s="66"/>
      <c r="F166" s="69"/>
      <c r="G166" s="66"/>
      <c r="H166" s="70"/>
      <c r="I166" s="71"/>
      <c r="J166" s="71"/>
      <c r="K166" s="34" t="s">
        <v>65</v>
      </c>
      <c r="L166" s="72">
        <v>243</v>
      </c>
      <c r="M166" s="72"/>
      <c r="N166" s="73"/>
      <c r="O166" s="87" t="s">
        <v>197</v>
      </c>
      <c r="P166" s="90">
        <v>43692.81591435185</v>
      </c>
      <c r="Q166" s="92" t="s">
        <v>552</v>
      </c>
      <c r="R166" s="92" t="s">
        <v>612</v>
      </c>
      <c r="S166" s="87" t="s">
        <v>647</v>
      </c>
      <c r="T166" s="87"/>
      <c r="U166" s="87"/>
      <c r="V166" s="92" t="s">
        <v>784</v>
      </c>
      <c r="W166" s="90">
        <v>43692.81591435185</v>
      </c>
      <c r="X166" s="96">
        <v>43692</v>
      </c>
      <c r="Y166" s="99" t="s">
        <v>953</v>
      </c>
      <c r="Z166" s="92" t="s">
        <v>1196</v>
      </c>
      <c r="AA166" s="87"/>
      <c r="AB166" s="87"/>
      <c r="AC166" s="99" t="s">
        <v>1442</v>
      </c>
      <c r="AD166" s="87"/>
      <c r="AE166" s="87" t="b">
        <v>0</v>
      </c>
      <c r="AF166" s="87">
        <v>0</v>
      </c>
      <c r="AG166" s="99" t="s">
        <v>1564</v>
      </c>
      <c r="AH166" s="87" t="b">
        <v>0</v>
      </c>
      <c r="AI166" s="87" t="s">
        <v>1601</v>
      </c>
      <c r="AJ166" s="87"/>
      <c r="AK166" s="99" t="s">
        <v>1564</v>
      </c>
      <c r="AL166" s="87" t="b">
        <v>0</v>
      </c>
      <c r="AM166" s="87">
        <v>0</v>
      </c>
      <c r="AN166" s="99" t="s">
        <v>1564</v>
      </c>
      <c r="AO166" s="87" t="s">
        <v>1604</v>
      </c>
      <c r="AP166" s="87" t="b">
        <v>0</v>
      </c>
      <c r="AQ166" s="99" t="s">
        <v>1442</v>
      </c>
      <c r="AR166" s="87" t="s">
        <v>197</v>
      </c>
      <c r="AS166" s="87">
        <v>0</v>
      </c>
      <c r="AT166" s="87">
        <v>0</v>
      </c>
      <c r="AU166" s="87"/>
      <c r="AV166" s="87"/>
      <c r="AW166" s="87"/>
      <c r="AX166" s="87"/>
      <c r="AY166" s="87"/>
      <c r="AZ166" s="87"/>
      <c r="BA166" s="87"/>
      <c r="BB166" s="87"/>
      <c r="BC166">
        <v>21</v>
      </c>
      <c r="BD166" s="86" t="str">
        <f>REPLACE(INDEX(GroupVertices[Group],MATCH(Edges25[[#This Row],[Vertex 1]],GroupVertices[Vertex],0)),1,1,"")</f>
        <v>3</v>
      </c>
      <c r="BE166" s="86" t="str">
        <f>REPLACE(INDEX(GroupVertices[Group],MATCH(Edges25[[#This Row],[Vertex 2]],GroupVertices[Vertex],0)),1,1,"")</f>
        <v>3</v>
      </c>
      <c r="BF166" s="48">
        <v>0</v>
      </c>
      <c r="BG166" s="49">
        <v>0</v>
      </c>
      <c r="BH166" s="48">
        <v>0</v>
      </c>
      <c r="BI166" s="49">
        <v>0</v>
      </c>
      <c r="BJ166" s="48">
        <v>0</v>
      </c>
      <c r="BK166" s="49">
        <v>0</v>
      </c>
      <c r="BL166" s="48">
        <v>0</v>
      </c>
      <c r="BM166" s="49">
        <v>0</v>
      </c>
      <c r="BN166" s="48">
        <v>0</v>
      </c>
    </row>
    <row r="167" spans="1:66" ht="15">
      <c r="A167" s="65" t="s">
        <v>348</v>
      </c>
      <c r="B167" s="65" t="s">
        <v>348</v>
      </c>
      <c r="C167" s="66"/>
      <c r="D167" s="67"/>
      <c r="E167" s="66"/>
      <c r="F167" s="69"/>
      <c r="G167" s="66"/>
      <c r="H167" s="70"/>
      <c r="I167" s="71"/>
      <c r="J167" s="71"/>
      <c r="K167" s="34" t="s">
        <v>65</v>
      </c>
      <c r="L167" s="72">
        <v>244</v>
      </c>
      <c r="M167" s="72"/>
      <c r="N167" s="73"/>
      <c r="O167" s="87" t="s">
        <v>197</v>
      </c>
      <c r="P167" s="90">
        <v>43694.42387731482</v>
      </c>
      <c r="Q167" s="92" t="s">
        <v>553</v>
      </c>
      <c r="R167" s="92" t="s">
        <v>618</v>
      </c>
      <c r="S167" s="87" t="s">
        <v>647</v>
      </c>
      <c r="T167" s="87"/>
      <c r="U167" s="87"/>
      <c r="V167" s="92" t="s">
        <v>784</v>
      </c>
      <c r="W167" s="90">
        <v>43694.42387731482</v>
      </c>
      <c r="X167" s="96">
        <v>43694</v>
      </c>
      <c r="Y167" s="99" t="s">
        <v>954</v>
      </c>
      <c r="Z167" s="92" t="s">
        <v>1197</v>
      </c>
      <c r="AA167" s="87"/>
      <c r="AB167" s="87"/>
      <c r="AC167" s="99" t="s">
        <v>1443</v>
      </c>
      <c r="AD167" s="87"/>
      <c r="AE167" s="87" t="b">
        <v>0</v>
      </c>
      <c r="AF167" s="87">
        <v>0</v>
      </c>
      <c r="AG167" s="99" t="s">
        <v>1564</v>
      </c>
      <c r="AH167" s="87" t="b">
        <v>0</v>
      </c>
      <c r="AI167" s="87" t="s">
        <v>1601</v>
      </c>
      <c r="AJ167" s="87"/>
      <c r="AK167" s="99" t="s">
        <v>1564</v>
      </c>
      <c r="AL167" s="87" t="b">
        <v>0</v>
      </c>
      <c r="AM167" s="87">
        <v>0</v>
      </c>
      <c r="AN167" s="99" t="s">
        <v>1564</v>
      </c>
      <c r="AO167" s="87" t="s">
        <v>1604</v>
      </c>
      <c r="AP167" s="87" t="b">
        <v>0</v>
      </c>
      <c r="AQ167" s="99" t="s">
        <v>1443</v>
      </c>
      <c r="AR167" s="87" t="s">
        <v>197</v>
      </c>
      <c r="AS167" s="87">
        <v>0</v>
      </c>
      <c r="AT167" s="87">
        <v>0</v>
      </c>
      <c r="AU167" s="87"/>
      <c r="AV167" s="87"/>
      <c r="AW167" s="87"/>
      <c r="AX167" s="87"/>
      <c r="AY167" s="87"/>
      <c r="AZ167" s="87"/>
      <c r="BA167" s="87"/>
      <c r="BB167" s="87"/>
      <c r="BC167">
        <v>21</v>
      </c>
      <c r="BD167" s="86" t="str">
        <f>REPLACE(INDEX(GroupVertices[Group],MATCH(Edges25[[#This Row],[Vertex 1]],GroupVertices[Vertex],0)),1,1,"")</f>
        <v>3</v>
      </c>
      <c r="BE167" s="86" t="str">
        <f>REPLACE(INDEX(GroupVertices[Group],MATCH(Edges25[[#This Row],[Vertex 2]],GroupVertices[Vertex],0)),1,1,"")</f>
        <v>3</v>
      </c>
      <c r="BF167" s="48">
        <v>0</v>
      </c>
      <c r="BG167" s="49">
        <v>0</v>
      </c>
      <c r="BH167" s="48">
        <v>0</v>
      </c>
      <c r="BI167" s="49">
        <v>0</v>
      </c>
      <c r="BJ167" s="48">
        <v>0</v>
      </c>
      <c r="BK167" s="49">
        <v>0</v>
      </c>
      <c r="BL167" s="48">
        <v>0</v>
      </c>
      <c r="BM167" s="49">
        <v>0</v>
      </c>
      <c r="BN167" s="48">
        <v>0</v>
      </c>
    </row>
    <row r="168" spans="1:66" ht="15">
      <c r="A168" s="65" t="s">
        <v>348</v>
      </c>
      <c r="B168" s="65" t="s">
        <v>348</v>
      </c>
      <c r="C168" s="66"/>
      <c r="D168" s="67"/>
      <c r="E168" s="66"/>
      <c r="F168" s="69"/>
      <c r="G168" s="66"/>
      <c r="H168" s="70"/>
      <c r="I168" s="71"/>
      <c r="J168" s="71"/>
      <c r="K168" s="34" t="s">
        <v>65</v>
      </c>
      <c r="L168" s="72">
        <v>245</v>
      </c>
      <c r="M168" s="72"/>
      <c r="N168" s="73"/>
      <c r="O168" s="87" t="s">
        <v>197</v>
      </c>
      <c r="P168" s="90">
        <v>43694.7725462963</v>
      </c>
      <c r="Q168" s="92" t="s">
        <v>554</v>
      </c>
      <c r="R168" s="92" t="s">
        <v>635</v>
      </c>
      <c r="S168" s="87" t="s">
        <v>647</v>
      </c>
      <c r="T168" s="87"/>
      <c r="U168" s="87"/>
      <c r="V168" s="92" t="s">
        <v>784</v>
      </c>
      <c r="W168" s="90">
        <v>43694.7725462963</v>
      </c>
      <c r="X168" s="96">
        <v>43694</v>
      </c>
      <c r="Y168" s="99" t="s">
        <v>955</v>
      </c>
      <c r="Z168" s="92" t="s">
        <v>1198</v>
      </c>
      <c r="AA168" s="87"/>
      <c r="AB168" s="87"/>
      <c r="AC168" s="99" t="s">
        <v>1444</v>
      </c>
      <c r="AD168" s="87"/>
      <c r="AE168" s="87" t="b">
        <v>0</v>
      </c>
      <c r="AF168" s="87">
        <v>0</v>
      </c>
      <c r="AG168" s="99" t="s">
        <v>1564</v>
      </c>
      <c r="AH168" s="87" t="b">
        <v>0</v>
      </c>
      <c r="AI168" s="87" t="s">
        <v>1601</v>
      </c>
      <c r="AJ168" s="87"/>
      <c r="AK168" s="99" t="s">
        <v>1564</v>
      </c>
      <c r="AL168" s="87" t="b">
        <v>0</v>
      </c>
      <c r="AM168" s="87">
        <v>0</v>
      </c>
      <c r="AN168" s="99" t="s">
        <v>1564</v>
      </c>
      <c r="AO168" s="87" t="s">
        <v>1604</v>
      </c>
      <c r="AP168" s="87" t="b">
        <v>0</v>
      </c>
      <c r="AQ168" s="99" t="s">
        <v>1444</v>
      </c>
      <c r="AR168" s="87" t="s">
        <v>197</v>
      </c>
      <c r="AS168" s="87">
        <v>0</v>
      </c>
      <c r="AT168" s="87">
        <v>0</v>
      </c>
      <c r="AU168" s="87"/>
      <c r="AV168" s="87"/>
      <c r="AW168" s="87"/>
      <c r="AX168" s="87"/>
      <c r="AY168" s="87"/>
      <c r="AZ168" s="87"/>
      <c r="BA168" s="87"/>
      <c r="BB168" s="87"/>
      <c r="BC168">
        <v>21</v>
      </c>
      <c r="BD168" s="86" t="str">
        <f>REPLACE(INDEX(GroupVertices[Group],MATCH(Edges25[[#This Row],[Vertex 1]],GroupVertices[Vertex],0)),1,1,"")</f>
        <v>3</v>
      </c>
      <c r="BE168" s="86" t="str">
        <f>REPLACE(INDEX(GroupVertices[Group],MATCH(Edges25[[#This Row],[Vertex 2]],GroupVertices[Vertex],0)),1,1,"")</f>
        <v>3</v>
      </c>
      <c r="BF168" s="48">
        <v>0</v>
      </c>
      <c r="BG168" s="49">
        <v>0</v>
      </c>
      <c r="BH168" s="48">
        <v>0</v>
      </c>
      <c r="BI168" s="49">
        <v>0</v>
      </c>
      <c r="BJ168" s="48">
        <v>0</v>
      </c>
      <c r="BK168" s="49">
        <v>0</v>
      </c>
      <c r="BL168" s="48">
        <v>0</v>
      </c>
      <c r="BM168" s="49">
        <v>0</v>
      </c>
      <c r="BN168" s="48">
        <v>0</v>
      </c>
    </row>
    <row r="169" spans="1:66" ht="15">
      <c r="A169" s="65" t="s">
        <v>348</v>
      </c>
      <c r="B169" s="65" t="s">
        <v>348</v>
      </c>
      <c r="C169" s="66"/>
      <c r="D169" s="67"/>
      <c r="E169" s="66"/>
      <c r="F169" s="69"/>
      <c r="G169" s="66"/>
      <c r="H169" s="70"/>
      <c r="I169" s="71"/>
      <c r="J169" s="71"/>
      <c r="K169" s="34" t="s">
        <v>65</v>
      </c>
      <c r="L169" s="72">
        <v>246</v>
      </c>
      <c r="M169" s="72"/>
      <c r="N169" s="73"/>
      <c r="O169" s="87" t="s">
        <v>197</v>
      </c>
      <c r="P169" s="90">
        <v>43694.77333333333</v>
      </c>
      <c r="Q169" s="92" t="s">
        <v>555</v>
      </c>
      <c r="R169" s="92" t="s">
        <v>636</v>
      </c>
      <c r="S169" s="87" t="s">
        <v>647</v>
      </c>
      <c r="T169" s="87"/>
      <c r="U169" s="87"/>
      <c r="V169" s="92" t="s">
        <v>784</v>
      </c>
      <c r="W169" s="90">
        <v>43694.77333333333</v>
      </c>
      <c r="X169" s="96">
        <v>43694</v>
      </c>
      <c r="Y169" s="99" t="s">
        <v>956</v>
      </c>
      <c r="Z169" s="92" t="s">
        <v>1199</v>
      </c>
      <c r="AA169" s="87"/>
      <c r="AB169" s="87"/>
      <c r="AC169" s="99" t="s">
        <v>1445</v>
      </c>
      <c r="AD169" s="87"/>
      <c r="AE169" s="87" t="b">
        <v>0</v>
      </c>
      <c r="AF169" s="87">
        <v>0</v>
      </c>
      <c r="AG169" s="99" t="s">
        <v>1564</v>
      </c>
      <c r="AH169" s="87" t="b">
        <v>0</v>
      </c>
      <c r="AI169" s="87" t="s">
        <v>1601</v>
      </c>
      <c r="AJ169" s="87"/>
      <c r="AK169" s="99" t="s">
        <v>1564</v>
      </c>
      <c r="AL169" s="87" t="b">
        <v>0</v>
      </c>
      <c r="AM169" s="87">
        <v>0</v>
      </c>
      <c r="AN169" s="99" t="s">
        <v>1564</v>
      </c>
      <c r="AO169" s="87" t="s">
        <v>1604</v>
      </c>
      <c r="AP169" s="87" t="b">
        <v>0</v>
      </c>
      <c r="AQ169" s="99" t="s">
        <v>1445</v>
      </c>
      <c r="AR169" s="87" t="s">
        <v>197</v>
      </c>
      <c r="AS169" s="87">
        <v>0</v>
      </c>
      <c r="AT169" s="87">
        <v>0</v>
      </c>
      <c r="AU169" s="87"/>
      <c r="AV169" s="87"/>
      <c r="AW169" s="87"/>
      <c r="AX169" s="87"/>
      <c r="AY169" s="87"/>
      <c r="AZ169" s="87"/>
      <c r="BA169" s="87"/>
      <c r="BB169" s="87"/>
      <c r="BC169">
        <v>21</v>
      </c>
      <c r="BD169" s="86" t="str">
        <f>REPLACE(INDEX(GroupVertices[Group],MATCH(Edges25[[#This Row],[Vertex 1]],GroupVertices[Vertex],0)),1,1,"")</f>
        <v>3</v>
      </c>
      <c r="BE169" s="86" t="str">
        <f>REPLACE(INDEX(GroupVertices[Group],MATCH(Edges25[[#This Row],[Vertex 2]],GroupVertices[Vertex],0)),1,1,"")</f>
        <v>3</v>
      </c>
      <c r="BF169" s="48">
        <v>0</v>
      </c>
      <c r="BG169" s="49">
        <v>0</v>
      </c>
      <c r="BH169" s="48">
        <v>0</v>
      </c>
      <c r="BI169" s="49">
        <v>0</v>
      </c>
      <c r="BJ169" s="48">
        <v>0</v>
      </c>
      <c r="BK169" s="49">
        <v>0</v>
      </c>
      <c r="BL169" s="48">
        <v>0</v>
      </c>
      <c r="BM169" s="49">
        <v>0</v>
      </c>
      <c r="BN169" s="48">
        <v>0</v>
      </c>
    </row>
    <row r="170" spans="1:66" ht="15">
      <c r="A170" s="65" t="s">
        <v>348</v>
      </c>
      <c r="B170" s="65" t="s">
        <v>348</v>
      </c>
      <c r="C170" s="66"/>
      <c r="D170" s="67"/>
      <c r="E170" s="66"/>
      <c r="F170" s="69"/>
      <c r="G170" s="66"/>
      <c r="H170" s="70"/>
      <c r="I170" s="71"/>
      <c r="J170" s="71"/>
      <c r="K170" s="34" t="s">
        <v>65</v>
      </c>
      <c r="L170" s="72">
        <v>247</v>
      </c>
      <c r="M170" s="72"/>
      <c r="N170" s="73"/>
      <c r="O170" s="87" t="s">
        <v>197</v>
      </c>
      <c r="P170" s="90">
        <v>43694.77443287037</v>
      </c>
      <c r="Q170" s="92" t="s">
        <v>556</v>
      </c>
      <c r="R170" s="92" t="s">
        <v>617</v>
      </c>
      <c r="S170" s="87" t="s">
        <v>647</v>
      </c>
      <c r="T170" s="87"/>
      <c r="U170" s="87"/>
      <c r="V170" s="92" t="s">
        <v>784</v>
      </c>
      <c r="W170" s="90">
        <v>43694.77443287037</v>
      </c>
      <c r="X170" s="96">
        <v>43694</v>
      </c>
      <c r="Y170" s="99" t="s">
        <v>957</v>
      </c>
      <c r="Z170" s="92" t="s">
        <v>1200</v>
      </c>
      <c r="AA170" s="87"/>
      <c r="AB170" s="87"/>
      <c r="AC170" s="99" t="s">
        <v>1446</v>
      </c>
      <c r="AD170" s="87"/>
      <c r="AE170" s="87" t="b">
        <v>0</v>
      </c>
      <c r="AF170" s="87">
        <v>0</v>
      </c>
      <c r="AG170" s="99" t="s">
        <v>1564</v>
      </c>
      <c r="AH170" s="87" t="b">
        <v>0</v>
      </c>
      <c r="AI170" s="87" t="s">
        <v>1601</v>
      </c>
      <c r="AJ170" s="87"/>
      <c r="AK170" s="99" t="s">
        <v>1564</v>
      </c>
      <c r="AL170" s="87" t="b">
        <v>0</v>
      </c>
      <c r="AM170" s="87">
        <v>0</v>
      </c>
      <c r="AN170" s="99" t="s">
        <v>1564</v>
      </c>
      <c r="AO170" s="87" t="s">
        <v>1604</v>
      </c>
      <c r="AP170" s="87" t="b">
        <v>0</v>
      </c>
      <c r="AQ170" s="99" t="s">
        <v>1446</v>
      </c>
      <c r="AR170" s="87" t="s">
        <v>197</v>
      </c>
      <c r="AS170" s="87">
        <v>0</v>
      </c>
      <c r="AT170" s="87">
        <v>0</v>
      </c>
      <c r="AU170" s="87"/>
      <c r="AV170" s="87"/>
      <c r="AW170" s="87"/>
      <c r="AX170" s="87"/>
      <c r="AY170" s="87"/>
      <c r="AZ170" s="87"/>
      <c r="BA170" s="87"/>
      <c r="BB170" s="87"/>
      <c r="BC170">
        <v>21</v>
      </c>
      <c r="BD170" s="86" t="str">
        <f>REPLACE(INDEX(GroupVertices[Group],MATCH(Edges25[[#This Row],[Vertex 1]],GroupVertices[Vertex],0)),1,1,"")</f>
        <v>3</v>
      </c>
      <c r="BE170" s="86" t="str">
        <f>REPLACE(INDEX(GroupVertices[Group],MATCH(Edges25[[#This Row],[Vertex 2]],GroupVertices[Vertex],0)),1,1,"")</f>
        <v>3</v>
      </c>
      <c r="BF170" s="48">
        <v>0</v>
      </c>
      <c r="BG170" s="49">
        <v>0</v>
      </c>
      <c r="BH170" s="48">
        <v>0</v>
      </c>
      <c r="BI170" s="49">
        <v>0</v>
      </c>
      <c r="BJ170" s="48">
        <v>0</v>
      </c>
      <c r="BK170" s="49">
        <v>0</v>
      </c>
      <c r="BL170" s="48">
        <v>0</v>
      </c>
      <c r="BM170" s="49">
        <v>0</v>
      </c>
      <c r="BN170" s="48">
        <v>0</v>
      </c>
    </row>
    <row r="171" spans="1:66" ht="15">
      <c r="A171" s="65" t="s">
        <v>349</v>
      </c>
      <c r="B171" s="65" t="s">
        <v>349</v>
      </c>
      <c r="C171" s="66"/>
      <c r="D171" s="67"/>
      <c r="E171" s="66"/>
      <c r="F171" s="69"/>
      <c r="G171" s="66"/>
      <c r="H171" s="70"/>
      <c r="I171" s="71"/>
      <c r="J171" s="71"/>
      <c r="K171" s="34" t="s">
        <v>65</v>
      </c>
      <c r="L171" s="72">
        <v>248</v>
      </c>
      <c r="M171" s="72"/>
      <c r="N171" s="73"/>
      <c r="O171" s="87" t="s">
        <v>197</v>
      </c>
      <c r="P171" s="90">
        <v>43694.8715625</v>
      </c>
      <c r="Q171" s="87" t="s">
        <v>557</v>
      </c>
      <c r="R171" s="92" t="s">
        <v>618</v>
      </c>
      <c r="S171" s="87" t="s">
        <v>647</v>
      </c>
      <c r="T171" s="87"/>
      <c r="U171" s="87"/>
      <c r="V171" s="92" t="s">
        <v>785</v>
      </c>
      <c r="W171" s="90">
        <v>43694.8715625</v>
      </c>
      <c r="X171" s="96">
        <v>43694</v>
      </c>
      <c r="Y171" s="99" t="s">
        <v>958</v>
      </c>
      <c r="Z171" s="92" t="s">
        <v>1201</v>
      </c>
      <c r="AA171" s="87"/>
      <c r="AB171" s="87"/>
      <c r="AC171" s="99" t="s">
        <v>1447</v>
      </c>
      <c r="AD171" s="87"/>
      <c r="AE171" s="87" t="b">
        <v>0</v>
      </c>
      <c r="AF171" s="87">
        <v>1</v>
      </c>
      <c r="AG171" s="99" t="s">
        <v>1564</v>
      </c>
      <c r="AH171" s="87" t="b">
        <v>0</v>
      </c>
      <c r="AI171" s="87" t="s">
        <v>1597</v>
      </c>
      <c r="AJ171" s="87"/>
      <c r="AK171" s="99" t="s">
        <v>1564</v>
      </c>
      <c r="AL171" s="87" t="b">
        <v>0</v>
      </c>
      <c r="AM171" s="87">
        <v>0</v>
      </c>
      <c r="AN171" s="99" t="s">
        <v>1564</v>
      </c>
      <c r="AO171" s="87" t="s">
        <v>1604</v>
      </c>
      <c r="AP171" s="87" t="b">
        <v>0</v>
      </c>
      <c r="AQ171" s="99" t="s">
        <v>1447</v>
      </c>
      <c r="AR171" s="87" t="s">
        <v>197</v>
      </c>
      <c r="AS171" s="87">
        <v>0</v>
      </c>
      <c r="AT171" s="87">
        <v>0</v>
      </c>
      <c r="AU171" s="87" t="s">
        <v>1616</v>
      </c>
      <c r="AV171" s="87" t="s">
        <v>1619</v>
      </c>
      <c r="AW171" s="87" t="s">
        <v>1622</v>
      </c>
      <c r="AX171" s="87" t="s">
        <v>1625</v>
      </c>
      <c r="AY171" s="87" t="s">
        <v>1628</v>
      </c>
      <c r="AZ171" s="87" t="s">
        <v>1631</v>
      </c>
      <c r="BA171" s="87" t="s">
        <v>1632</v>
      </c>
      <c r="BB171" s="92" t="s">
        <v>1635</v>
      </c>
      <c r="BC171">
        <v>1</v>
      </c>
      <c r="BD171" s="86" t="str">
        <f>REPLACE(INDEX(GroupVertices[Group],MATCH(Edges25[[#This Row],[Vertex 1]],GroupVertices[Vertex],0)),1,1,"")</f>
        <v>3</v>
      </c>
      <c r="BE171" s="86" t="str">
        <f>REPLACE(INDEX(GroupVertices[Group],MATCH(Edges25[[#This Row],[Vertex 2]],GroupVertices[Vertex],0)),1,1,"")</f>
        <v>3</v>
      </c>
      <c r="BF171" s="48">
        <v>0</v>
      </c>
      <c r="BG171" s="49">
        <v>0</v>
      </c>
      <c r="BH171" s="48">
        <v>0</v>
      </c>
      <c r="BI171" s="49">
        <v>0</v>
      </c>
      <c r="BJ171" s="48">
        <v>0</v>
      </c>
      <c r="BK171" s="49">
        <v>0</v>
      </c>
      <c r="BL171" s="48">
        <v>8</v>
      </c>
      <c r="BM171" s="49">
        <v>100</v>
      </c>
      <c r="BN171" s="48">
        <v>8</v>
      </c>
    </row>
    <row r="172" spans="1:66" ht="15">
      <c r="A172" s="65" t="s">
        <v>350</v>
      </c>
      <c r="B172" s="65" t="s">
        <v>351</v>
      </c>
      <c r="C172" s="66"/>
      <c r="D172" s="67"/>
      <c r="E172" s="66"/>
      <c r="F172" s="69"/>
      <c r="G172" s="66"/>
      <c r="H172" s="70"/>
      <c r="I172" s="71"/>
      <c r="J172" s="71"/>
      <c r="K172" s="34" t="s">
        <v>66</v>
      </c>
      <c r="L172" s="72">
        <v>249</v>
      </c>
      <c r="M172" s="72"/>
      <c r="N172" s="73"/>
      <c r="O172" s="87" t="s">
        <v>450</v>
      </c>
      <c r="P172" s="90">
        <v>43694.68234953703</v>
      </c>
      <c r="Q172" s="87" t="s">
        <v>558</v>
      </c>
      <c r="R172" s="87"/>
      <c r="S172" s="87"/>
      <c r="T172" s="87"/>
      <c r="U172" s="92" t="s">
        <v>677</v>
      </c>
      <c r="V172" s="92" t="s">
        <v>677</v>
      </c>
      <c r="W172" s="90">
        <v>43694.68234953703</v>
      </c>
      <c r="X172" s="96">
        <v>43694</v>
      </c>
      <c r="Y172" s="99" t="s">
        <v>959</v>
      </c>
      <c r="Z172" s="92" t="s">
        <v>1202</v>
      </c>
      <c r="AA172" s="87"/>
      <c r="AB172" s="87"/>
      <c r="AC172" s="99" t="s">
        <v>1448</v>
      </c>
      <c r="AD172" s="87"/>
      <c r="AE172" s="87" t="b">
        <v>0</v>
      </c>
      <c r="AF172" s="87">
        <v>0</v>
      </c>
      <c r="AG172" s="99" t="s">
        <v>1564</v>
      </c>
      <c r="AH172" s="87" t="b">
        <v>0</v>
      </c>
      <c r="AI172" s="87" t="s">
        <v>1595</v>
      </c>
      <c r="AJ172" s="87"/>
      <c r="AK172" s="99" t="s">
        <v>1564</v>
      </c>
      <c r="AL172" s="87" t="b">
        <v>0</v>
      </c>
      <c r="AM172" s="87">
        <v>2</v>
      </c>
      <c r="AN172" s="99" t="s">
        <v>1449</v>
      </c>
      <c r="AO172" s="87" t="s">
        <v>1604</v>
      </c>
      <c r="AP172" s="87" t="b">
        <v>0</v>
      </c>
      <c r="AQ172" s="99" t="s">
        <v>1449</v>
      </c>
      <c r="AR172" s="87" t="s">
        <v>197</v>
      </c>
      <c r="AS172" s="87">
        <v>0</v>
      </c>
      <c r="AT172" s="87">
        <v>0</v>
      </c>
      <c r="AU172" s="87"/>
      <c r="AV172" s="87"/>
      <c r="AW172" s="87"/>
      <c r="AX172" s="87"/>
      <c r="AY172" s="87"/>
      <c r="AZ172" s="87"/>
      <c r="BA172" s="87"/>
      <c r="BB172" s="87"/>
      <c r="BC172">
        <v>1</v>
      </c>
      <c r="BD172" s="86" t="str">
        <f>REPLACE(INDEX(GroupVertices[Group],MATCH(Edges25[[#This Row],[Vertex 1]],GroupVertices[Vertex],0)),1,1,"")</f>
        <v>2</v>
      </c>
      <c r="BE172" s="86" t="str">
        <f>REPLACE(INDEX(GroupVertices[Group],MATCH(Edges25[[#This Row],[Vertex 2]],GroupVertices[Vertex],0)),1,1,"")</f>
        <v>2</v>
      </c>
      <c r="BF172" s="48">
        <v>0</v>
      </c>
      <c r="BG172" s="49">
        <v>0</v>
      </c>
      <c r="BH172" s="48">
        <v>0</v>
      </c>
      <c r="BI172" s="49">
        <v>0</v>
      </c>
      <c r="BJ172" s="48">
        <v>0</v>
      </c>
      <c r="BK172" s="49">
        <v>0</v>
      </c>
      <c r="BL172" s="48">
        <v>6</v>
      </c>
      <c r="BM172" s="49">
        <v>100</v>
      </c>
      <c r="BN172" s="48">
        <v>6</v>
      </c>
    </row>
    <row r="173" spans="1:66" ht="15">
      <c r="A173" s="65" t="s">
        <v>351</v>
      </c>
      <c r="B173" s="65" t="s">
        <v>351</v>
      </c>
      <c r="C173" s="66"/>
      <c r="D173" s="67"/>
      <c r="E173" s="66"/>
      <c r="F173" s="69"/>
      <c r="G173" s="66"/>
      <c r="H173" s="70"/>
      <c r="I173" s="71"/>
      <c r="J173" s="71"/>
      <c r="K173" s="34" t="s">
        <v>65</v>
      </c>
      <c r="L173" s="72">
        <v>250</v>
      </c>
      <c r="M173" s="72"/>
      <c r="N173" s="73"/>
      <c r="O173" s="87" t="s">
        <v>197</v>
      </c>
      <c r="P173" s="90">
        <v>43694.633888888886</v>
      </c>
      <c r="Q173" s="87" t="s">
        <v>558</v>
      </c>
      <c r="R173" s="87"/>
      <c r="S173" s="87"/>
      <c r="T173" s="87"/>
      <c r="U173" s="92" t="s">
        <v>677</v>
      </c>
      <c r="V173" s="92" t="s">
        <v>677</v>
      </c>
      <c r="W173" s="90">
        <v>43694.633888888886</v>
      </c>
      <c r="X173" s="96">
        <v>43694</v>
      </c>
      <c r="Y173" s="99" t="s">
        <v>960</v>
      </c>
      <c r="Z173" s="92" t="s">
        <v>1203</v>
      </c>
      <c r="AA173" s="87"/>
      <c r="AB173" s="87"/>
      <c r="AC173" s="99" t="s">
        <v>1449</v>
      </c>
      <c r="AD173" s="87"/>
      <c r="AE173" s="87" t="b">
        <v>0</v>
      </c>
      <c r="AF173" s="87">
        <v>53</v>
      </c>
      <c r="AG173" s="99" t="s">
        <v>1564</v>
      </c>
      <c r="AH173" s="87" t="b">
        <v>0</v>
      </c>
      <c r="AI173" s="87" t="s">
        <v>1595</v>
      </c>
      <c r="AJ173" s="87"/>
      <c r="AK173" s="99" t="s">
        <v>1564</v>
      </c>
      <c r="AL173" s="87" t="b">
        <v>0</v>
      </c>
      <c r="AM173" s="87">
        <v>2</v>
      </c>
      <c r="AN173" s="99" t="s">
        <v>1564</v>
      </c>
      <c r="AO173" s="87" t="s">
        <v>1604</v>
      </c>
      <c r="AP173" s="87" t="b">
        <v>0</v>
      </c>
      <c r="AQ173" s="99" t="s">
        <v>1449</v>
      </c>
      <c r="AR173" s="87" t="s">
        <v>197</v>
      </c>
      <c r="AS173" s="87">
        <v>0</v>
      </c>
      <c r="AT173" s="87">
        <v>0</v>
      </c>
      <c r="AU173" s="87"/>
      <c r="AV173" s="87"/>
      <c r="AW173" s="87"/>
      <c r="AX173" s="87"/>
      <c r="AY173" s="87"/>
      <c r="AZ173" s="87"/>
      <c r="BA173" s="87"/>
      <c r="BB173" s="87"/>
      <c r="BC173">
        <v>1</v>
      </c>
      <c r="BD173" s="86" t="str">
        <f>REPLACE(INDEX(GroupVertices[Group],MATCH(Edges25[[#This Row],[Vertex 1]],GroupVertices[Vertex],0)),1,1,"")</f>
        <v>2</v>
      </c>
      <c r="BE173" s="86" t="str">
        <f>REPLACE(INDEX(GroupVertices[Group],MATCH(Edges25[[#This Row],[Vertex 2]],GroupVertices[Vertex],0)),1,1,"")</f>
        <v>2</v>
      </c>
      <c r="BF173" s="48">
        <v>0</v>
      </c>
      <c r="BG173" s="49">
        <v>0</v>
      </c>
      <c r="BH173" s="48">
        <v>0</v>
      </c>
      <c r="BI173" s="49">
        <v>0</v>
      </c>
      <c r="BJ173" s="48">
        <v>0</v>
      </c>
      <c r="BK173" s="49">
        <v>0</v>
      </c>
      <c r="BL173" s="48">
        <v>6</v>
      </c>
      <c r="BM173" s="49">
        <v>100</v>
      </c>
      <c r="BN173" s="48">
        <v>6</v>
      </c>
    </row>
    <row r="174" spans="1:66" ht="15">
      <c r="A174" s="65" t="s">
        <v>351</v>
      </c>
      <c r="B174" s="65" t="s">
        <v>351</v>
      </c>
      <c r="C174" s="66"/>
      <c r="D174" s="67"/>
      <c r="E174" s="66"/>
      <c r="F174" s="69"/>
      <c r="G174" s="66"/>
      <c r="H174" s="70"/>
      <c r="I174" s="71"/>
      <c r="J174" s="71"/>
      <c r="K174" s="34" t="s">
        <v>65</v>
      </c>
      <c r="L174" s="72">
        <v>251</v>
      </c>
      <c r="M174" s="72"/>
      <c r="N174" s="73"/>
      <c r="O174" s="87" t="s">
        <v>450</v>
      </c>
      <c r="P174" s="90">
        <v>43694.63961805555</v>
      </c>
      <c r="Q174" s="87" t="s">
        <v>558</v>
      </c>
      <c r="R174" s="87"/>
      <c r="S174" s="87"/>
      <c r="T174" s="87"/>
      <c r="U174" s="92" t="s">
        <v>677</v>
      </c>
      <c r="V174" s="92" t="s">
        <v>677</v>
      </c>
      <c r="W174" s="90">
        <v>43694.63961805555</v>
      </c>
      <c r="X174" s="96">
        <v>43694</v>
      </c>
      <c r="Y174" s="99" t="s">
        <v>961</v>
      </c>
      <c r="Z174" s="92" t="s">
        <v>1204</v>
      </c>
      <c r="AA174" s="87"/>
      <c r="AB174" s="87"/>
      <c r="AC174" s="99" t="s">
        <v>1450</v>
      </c>
      <c r="AD174" s="87"/>
      <c r="AE174" s="87" t="b">
        <v>0</v>
      </c>
      <c r="AF174" s="87">
        <v>0</v>
      </c>
      <c r="AG174" s="99" t="s">
        <v>1564</v>
      </c>
      <c r="AH174" s="87" t="b">
        <v>0</v>
      </c>
      <c r="AI174" s="87" t="s">
        <v>1595</v>
      </c>
      <c r="AJ174" s="87"/>
      <c r="AK174" s="99" t="s">
        <v>1564</v>
      </c>
      <c r="AL174" s="87" t="b">
        <v>0</v>
      </c>
      <c r="AM174" s="87">
        <v>2</v>
      </c>
      <c r="AN174" s="99" t="s">
        <v>1449</v>
      </c>
      <c r="AO174" s="87" t="s">
        <v>1604</v>
      </c>
      <c r="AP174" s="87" t="b">
        <v>0</v>
      </c>
      <c r="AQ174" s="99" t="s">
        <v>1449</v>
      </c>
      <c r="AR174" s="87" t="s">
        <v>197</v>
      </c>
      <c r="AS174" s="87">
        <v>0</v>
      </c>
      <c r="AT174" s="87">
        <v>0</v>
      </c>
      <c r="AU174" s="87"/>
      <c r="AV174" s="87"/>
      <c r="AW174" s="87"/>
      <c r="AX174" s="87"/>
      <c r="AY174" s="87"/>
      <c r="AZ174" s="87"/>
      <c r="BA174" s="87"/>
      <c r="BB174" s="87"/>
      <c r="BC174">
        <v>1</v>
      </c>
      <c r="BD174" s="86" t="str">
        <f>REPLACE(INDEX(GroupVertices[Group],MATCH(Edges25[[#This Row],[Vertex 1]],GroupVertices[Vertex],0)),1,1,"")</f>
        <v>2</v>
      </c>
      <c r="BE174" s="86" t="str">
        <f>REPLACE(INDEX(GroupVertices[Group],MATCH(Edges25[[#This Row],[Vertex 2]],GroupVertices[Vertex],0)),1,1,"")</f>
        <v>2</v>
      </c>
      <c r="BF174" s="48">
        <v>0</v>
      </c>
      <c r="BG174" s="49">
        <v>0</v>
      </c>
      <c r="BH174" s="48">
        <v>0</v>
      </c>
      <c r="BI174" s="49">
        <v>0</v>
      </c>
      <c r="BJ174" s="48">
        <v>0</v>
      </c>
      <c r="BK174" s="49">
        <v>0</v>
      </c>
      <c r="BL174" s="48">
        <v>6</v>
      </c>
      <c r="BM174" s="49">
        <v>100</v>
      </c>
      <c r="BN174" s="48">
        <v>6</v>
      </c>
    </row>
    <row r="175" spans="1:66" ht="15">
      <c r="A175" s="65" t="s">
        <v>351</v>
      </c>
      <c r="B175" s="65" t="s">
        <v>350</v>
      </c>
      <c r="C175" s="66"/>
      <c r="D175" s="67"/>
      <c r="E175" s="66"/>
      <c r="F175" s="69"/>
      <c r="G175" s="66"/>
      <c r="H175" s="70"/>
      <c r="I175" s="71"/>
      <c r="J175" s="71"/>
      <c r="K175" s="34" t="s">
        <v>66</v>
      </c>
      <c r="L175" s="72">
        <v>252</v>
      </c>
      <c r="M175" s="72"/>
      <c r="N175" s="73"/>
      <c r="O175" s="87" t="s">
        <v>450</v>
      </c>
      <c r="P175" s="90">
        <v>43694.92130787037</v>
      </c>
      <c r="Q175" s="87" t="s">
        <v>559</v>
      </c>
      <c r="R175" s="92" t="s">
        <v>637</v>
      </c>
      <c r="S175" s="87" t="s">
        <v>648</v>
      </c>
      <c r="T175" s="87"/>
      <c r="U175" s="92" t="s">
        <v>678</v>
      </c>
      <c r="V175" s="92" t="s">
        <v>678</v>
      </c>
      <c r="W175" s="90">
        <v>43694.92130787037</v>
      </c>
      <c r="X175" s="96">
        <v>43694</v>
      </c>
      <c r="Y175" s="99" t="s">
        <v>962</v>
      </c>
      <c r="Z175" s="92" t="s">
        <v>1205</v>
      </c>
      <c r="AA175" s="87"/>
      <c r="AB175" s="87"/>
      <c r="AC175" s="99" t="s">
        <v>1451</v>
      </c>
      <c r="AD175" s="87"/>
      <c r="AE175" s="87" t="b">
        <v>0</v>
      </c>
      <c r="AF175" s="87">
        <v>0</v>
      </c>
      <c r="AG175" s="99" t="s">
        <v>1564</v>
      </c>
      <c r="AH175" s="87" t="b">
        <v>0</v>
      </c>
      <c r="AI175" s="87" t="s">
        <v>1601</v>
      </c>
      <c r="AJ175" s="87"/>
      <c r="AK175" s="99" t="s">
        <v>1564</v>
      </c>
      <c r="AL175" s="87" t="b">
        <v>0</v>
      </c>
      <c r="AM175" s="87">
        <v>2</v>
      </c>
      <c r="AN175" s="99" t="s">
        <v>1453</v>
      </c>
      <c r="AO175" s="87" t="s">
        <v>1604</v>
      </c>
      <c r="AP175" s="87" t="b">
        <v>0</v>
      </c>
      <c r="AQ175" s="99" t="s">
        <v>1453</v>
      </c>
      <c r="AR175" s="87" t="s">
        <v>197</v>
      </c>
      <c r="AS175" s="87">
        <v>0</v>
      </c>
      <c r="AT175" s="87">
        <v>0</v>
      </c>
      <c r="AU175" s="87"/>
      <c r="AV175" s="87"/>
      <c r="AW175" s="87"/>
      <c r="AX175" s="87"/>
      <c r="AY175" s="87"/>
      <c r="AZ175" s="87"/>
      <c r="BA175" s="87"/>
      <c r="BB175" s="87"/>
      <c r="BC175">
        <v>1</v>
      </c>
      <c r="BD175" s="86" t="str">
        <f>REPLACE(INDEX(GroupVertices[Group],MATCH(Edges25[[#This Row],[Vertex 1]],GroupVertices[Vertex],0)),1,1,"")</f>
        <v>2</v>
      </c>
      <c r="BE175" s="86" t="str">
        <f>REPLACE(INDEX(GroupVertices[Group],MATCH(Edges25[[#This Row],[Vertex 2]],GroupVertices[Vertex],0)),1,1,"")</f>
        <v>2</v>
      </c>
      <c r="BF175" s="48">
        <v>0</v>
      </c>
      <c r="BG175" s="49">
        <v>0</v>
      </c>
      <c r="BH175" s="48">
        <v>0</v>
      </c>
      <c r="BI175" s="49">
        <v>0</v>
      </c>
      <c r="BJ175" s="48">
        <v>0</v>
      </c>
      <c r="BK175" s="49">
        <v>0</v>
      </c>
      <c r="BL175" s="48">
        <v>0</v>
      </c>
      <c r="BM175" s="49">
        <v>0</v>
      </c>
      <c r="BN175" s="48">
        <v>0</v>
      </c>
    </row>
    <row r="176" spans="1:66" ht="15">
      <c r="A176" s="65" t="s">
        <v>350</v>
      </c>
      <c r="B176" s="65" t="s">
        <v>350</v>
      </c>
      <c r="C176" s="66"/>
      <c r="D176" s="67"/>
      <c r="E176" s="66"/>
      <c r="F176" s="69"/>
      <c r="G176" s="66"/>
      <c r="H176" s="70"/>
      <c r="I176" s="71"/>
      <c r="J176" s="71"/>
      <c r="K176" s="34" t="s">
        <v>65</v>
      </c>
      <c r="L176" s="72">
        <v>253</v>
      </c>
      <c r="M176" s="72"/>
      <c r="N176" s="73"/>
      <c r="O176" s="87" t="s">
        <v>197</v>
      </c>
      <c r="P176" s="90">
        <v>43694.45721064815</v>
      </c>
      <c r="Q176" s="87" t="s">
        <v>519</v>
      </c>
      <c r="R176" s="92" t="s">
        <v>619</v>
      </c>
      <c r="S176" s="87" t="s">
        <v>648</v>
      </c>
      <c r="T176" s="87" t="s">
        <v>667</v>
      </c>
      <c r="U176" s="92" t="s">
        <v>676</v>
      </c>
      <c r="V176" s="92" t="s">
        <v>676</v>
      </c>
      <c r="W176" s="90">
        <v>43694.45721064815</v>
      </c>
      <c r="X176" s="96">
        <v>43694</v>
      </c>
      <c r="Y176" s="99" t="s">
        <v>963</v>
      </c>
      <c r="Z176" s="92" t="s">
        <v>1206</v>
      </c>
      <c r="AA176" s="87"/>
      <c r="AB176" s="87"/>
      <c r="AC176" s="99" t="s">
        <v>1452</v>
      </c>
      <c r="AD176" s="87"/>
      <c r="AE176" s="87" t="b">
        <v>0</v>
      </c>
      <c r="AF176" s="87">
        <v>31</v>
      </c>
      <c r="AG176" s="99" t="s">
        <v>1564</v>
      </c>
      <c r="AH176" s="87" t="b">
        <v>0</v>
      </c>
      <c r="AI176" s="87" t="s">
        <v>1601</v>
      </c>
      <c r="AJ176" s="87"/>
      <c r="AK176" s="99" t="s">
        <v>1564</v>
      </c>
      <c r="AL176" s="87" t="b">
        <v>0</v>
      </c>
      <c r="AM176" s="87">
        <v>5</v>
      </c>
      <c r="AN176" s="99" t="s">
        <v>1564</v>
      </c>
      <c r="AO176" s="87" t="s">
        <v>1604</v>
      </c>
      <c r="AP176" s="87" t="b">
        <v>0</v>
      </c>
      <c r="AQ176" s="99" t="s">
        <v>1452</v>
      </c>
      <c r="AR176" s="87" t="s">
        <v>197</v>
      </c>
      <c r="AS176" s="87">
        <v>0</v>
      </c>
      <c r="AT176" s="87">
        <v>0</v>
      </c>
      <c r="AU176" s="87"/>
      <c r="AV176" s="87"/>
      <c r="AW176" s="87"/>
      <c r="AX176" s="87"/>
      <c r="AY176" s="87"/>
      <c r="AZ176" s="87"/>
      <c r="BA176" s="87"/>
      <c r="BB176" s="87"/>
      <c r="BC176">
        <v>2</v>
      </c>
      <c r="BD176" s="86" t="str">
        <f>REPLACE(INDEX(GroupVertices[Group],MATCH(Edges25[[#This Row],[Vertex 1]],GroupVertices[Vertex],0)),1,1,"")</f>
        <v>2</v>
      </c>
      <c r="BE176" s="86" t="str">
        <f>REPLACE(INDEX(GroupVertices[Group],MATCH(Edges25[[#This Row],[Vertex 2]],GroupVertices[Vertex],0)),1,1,"")</f>
        <v>2</v>
      </c>
      <c r="BF176" s="48">
        <v>0</v>
      </c>
      <c r="BG176" s="49">
        <v>0</v>
      </c>
      <c r="BH176" s="48">
        <v>0</v>
      </c>
      <c r="BI176" s="49">
        <v>0</v>
      </c>
      <c r="BJ176" s="48">
        <v>0</v>
      </c>
      <c r="BK176" s="49">
        <v>0</v>
      </c>
      <c r="BL176" s="48">
        <v>1</v>
      </c>
      <c r="BM176" s="49">
        <v>100</v>
      </c>
      <c r="BN176" s="48">
        <v>1</v>
      </c>
    </row>
    <row r="177" spans="1:66" ht="15">
      <c r="A177" s="65" t="s">
        <v>350</v>
      </c>
      <c r="B177" s="65" t="s">
        <v>350</v>
      </c>
      <c r="C177" s="66"/>
      <c r="D177" s="67"/>
      <c r="E177" s="66"/>
      <c r="F177" s="69"/>
      <c r="G177" s="66"/>
      <c r="H177" s="70"/>
      <c r="I177" s="71"/>
      <c r="J177" s="71"/>
      <c r="K177" s="34" t="s">
        <v>65</v>
      </c>
      <c r="L177" s="72">
        <v>254</v>
      </c>
      <c r="M177" s="72"/>
      <c r="N177" s="73"/>
      <c r="O177" s="87" t="s">
        <v>197</v>
      </c>
      <c r="P177" s="90">
        <v>43694.73211805556</v>
      </c>
      <c r="Q177" s="87" t="s">
        <v>559</v>
      </c>
      <c r="R177" s="92" t="s">
        <v>637</v>
      </c>
      <c r="S177" s="87" t="s">
        <v>648</v>
      </c>
      <c r="T177" s="87"/>
      <c r="U177" s="92" t="s">
        <v>678</v>
      </c>
      <c r="V177" s="92" t="s">
        <v>678</v>
      </c>
      <c r="W177" s="90">
        <v>43694.73211805556</v>
      </c>
      <c r="X177" s="96">
        <v>43694</v>
      </c>
      <c r="Y177" s="99" t="s">
        <v>964</v>
      </c>
      <c r="Z177" s="92" t="s">
        <v>1207</v>
      </c>
      <c r="AA177" s="87"/>
      <c r="AB177" s="87"/>
      <c r="AC177" s="99" t="s">
        <v>1453</v>
      </c>
      <c r="AD177" s="87"/>
      <c r="AE177" s="87" t="b">
        <v>0</v>
      </c>
      <c r="AF177" s="87">
        <v>9</v>
      </c>
      <c r="AG177" s="99" t="s">
        <v>1564</v>
      </c>
      <c r="AH177" s="87" t="b">
        <v>0</v>
      </c>
      <c r="AI177" s="87" t="s">
        <v>1601</v>
      </c>
      <c r="AJ177" s="87"/>
      <c r="AK177" s="99" t="s">
        <v>1564</v>
      </c>
      <c r="AL177" s="87" t="b">
        <v>0</v>
      </c>
      <c r="AM177" s="87">
        <v>2</v>
      </c>
      <c r="AN177" s="99" t="s">
        <v>1564</v>
      </c>
      <c r="AO177" s="87" t="s">
        <v>1604</v>
      </c>
      <c r="AP177" s="87" t="b">
        <v>0</v>
      </c>
      <c r="AQ177" s="99" t="s">
        <v>1453</v>
      </c>
      <c r="AR177" s="87" t="s">
        <v>197</v>
      </c>
      <c r="AS177" s="87">
        <v>0</v>
      </c>
      <c r="AT177" s="87">
        <v>0</v>
      </c>
      <c r="AU177" s="87"/>
      <c r="AV177" s="87"/>
      <c r="AW177" s="87"/>
      <c r="AX177" s="87"/>
      <c r="AY177" s="87"/>
      <c r="AZ177" s="87"/>
      <c r="BA177" s="87"/>
      <c r="BB177" s="87"/>
      <c r="BC177">
        <v>2</v>
      </c>
      <c r="BD177" s="86" t="str">
        <f>REPLACE(INDEX(GroupVertices[Group],MATCH(Edges25[[#This Row],[Vertex 1]],GroupVertices[Vertex],0)),1,1,"")</f>
        <v>2</v>
      </c>
      <c r="BE177" s="86" t="str">
        <f>REPLACE(INDEX(GroupVertices[Group],MATCH(Edges25[[#This Row],[Vertex 2]],GroupVertices[Vertex],0)),1,1,"")</f>
        <v>2</v>
      </c>
      <c r="BF177" s="48">
        <v>0</v>
      </c>
      <c r="BG177" s="49">
        <v>0</v>
      </c>
      <c r="BH177" s="48">
        <v>0</v>
      </c>
      <c r="BI177" s="49">
        <v>0</v>
      </c>
      <c r="BJ177" s="48">
        <v>0</v>
      </c>
      <c r="BK177" s="49">
        <v>0</v>
      </c>
      <c r="BL177" s="48">
        <v>0</v>
      </c>
      <c r="BM177" s="49">
        <v>0</v>
      </c>
      <c r="BN177" s="48">
        <v>0</v>
      </c>
    </row>
    <row r="178" spans="1:66" ht="15">
      <c r="A178" s="65" t="s">
        <v>352</v>
      </c>
      <c r="B178" s="65" t="s">
        <v>350</v>
      </c>
      <c r="C178" s="66"/>
      <c r="D178" s="67"/>
      <c r="E178" s="66"/>
      <c r="F178" s="69"/>
      <c r="G178" s="66"/>
      <c r="H178" s="70"/>
      <c r="I178" s="71"/>
      <c r="J178" s="71"/>
      <c r="K178" s="34" t="s">
        <v>65</v>
      </c>
      <c r="L178" s="72">
        <v>255</v>
      </c>
      <c r="M178" s="72"/>
      <c r="N178" s="73"/>
      <c r="O178" s="87" t="s">
        <v>450</v>
      </c>
      <c r="P178" s="90">
        <v>43694.9681712963</v>
      </c>
      <c r="Q178" s="87" t="s">
        <v>559</v>
      </c>
      <c r="R178" s="92" t="s">
        <v>637</v>
      </c>
      <c r="S178" s="87" t="s">
        <v>648</v>
      </c>
      <c r="T178" s="87"/>
      <c r="U178" s="92" t="s">
        <v>678</v>
      </c>
      <c r="V178" s="92" t="s">
        <v>678</v>
      </c>
      <c r="W178" s="90">
        <v>43694.9681712963</v>
      </c>
      <c r="X178" s="96">
        <v>43694</v>
      </c>
      <c r="Y178" s="99" t="s">
        <v>965</v>
      </c>
      <c r="Z178" s="92" t="s">
        <v>1208</v>
      </c>
      <c r="AA178" s="87"/>
      <c r="AB178" s="87"/>
      <c r="AC178" s="99" t="s">
        <v>1454</v>
      </c>
      <c r="AD178" s="87"/>
      <c r="AE178" s="87" t="b">
        <v>0</v>
      </c>
      <c r="AF178" s="87">
        <v>0</v>
      </c>
      <c r="AG178" s="99" t="s">
        <v>1564</v>
      </c>
      <c r="AH178" s="87" t="b">
        <v>0</v>
      </c>
      <c r="AI178" s="87" t="s">
        <v>1601</v>
      </c>
      <c r="AJ178" s="87"/>
      <c r="AK178" s="99" t="s">
        <v>1564</v>
      </c>
      <c r="AL178" s="87" t="b">
        <v>0</v>
      </c>
      <c r="AM178" s="87">
        <v>2</v>
      </c>
      <c r="AN178" s="99" t="s">
        <v>1453</v>
      </c>
      <c r="AO178" s="87" t="s">
        <v>1605</v>
      </c>
      <c r="AP178" s="87" t="b">
        <v>0</v>
      </c>
      <c r="AQ178" s="99" t="s">
        <v>1453</v>
      </c>
      <c r="AR178" s="87" t="s">
        <v>197</v>
      </c>
      <c r="AS178" s="87">
        <v>0</v>
      </c>
      <c r="AT178" s="87">
        <v>0</v>
      </c>
      <c r="AU178" s="87"/>
      <c r="AV178" s="87"/>
      <c r="AW178" s="87"/>
      <c r="AX178" s="87"/>
      <c r="AY178" s="87"/>
      <c r="AZ178" s="87"/>
      <c r="BA178" s="87"/>
      <c r="BB178" s="87"/>
      <c r="BC178">
        <v>1</v>
      </c>
      <c r="BD178" s="86" t="str">
        <f>REPLACE(INDEX(GroupVertices[Group],MATCH(Edges25[[#This Row],[Vertex 1]],GroupVertices[Vertex],0)),1,1,"")</f>
        <v>2</v>
      </c>
      <c r="BE178" s="86" t="str">
        <f>REPLACE(INDEX(GroupVertices[Group],MATCH(Edges25[[#This Row],[Vertex 2]],GroupVertices[Vertex],0)),1,1,"")</f>
        <v>2</v>
      </c>
      <c r="BF178" s="48">
        <v>0</v>
      </c>
      <c r="BG178" s="49">
        <v>0</v>
      </c>
      <c r="BH178" s="48">
        <v>0</v>
      </c>
      <c r="BI178" s="49">
        <v>0</v>
      </c>
      <c r="BJ178" s="48">
        <v>0</v>
      </c>
      <c r="BK178" s="49">
        <v>0</v>
      </c>
      <c r="BL178" s="48">
        <v>0</v>
      </c>
      <c r="BM178" s="49">
        <v>0</v>
      </c>
      <c r="BN178" s="48">
        <v>0</v>
      </c>
    </row>
    <row r="179" spans="1:66" ht="15">
      <c r="A179" s="65" t="s">
        <v>353</v>
      </c>
      <c r="B179" s="65" t="s">
        <v>445</v>
      </c>
      <c r="C179" s="66"/>
      <c r="D179" s="67"/>
      <c r="E179" s="66"/>
      <c r="F179" s="69"/>
      <c r="G179" s="66"/>
      <c r="H179" s="70"/>
      <c r="I179" s="71"/>
      <c r="J179" s="71"/>
      <c r="K179" s="34" t="s">
        <v>65</v>
      </c>
      <c r="L179" s="72">
        <v>256</v>
      </c>
      <c r="M179" s="72"/>
      <c r="N179" s="73"/>
      <c r="O179" s="87" t="s">
        <v>449</v>
      </c>
      <c r="P179" s="90">
        <v>43694.97782407407</v>
      </c>
      <c r="Q179" s="87" t="s">
        <v>560</v>
      </c>
      <c r="R179" s="87"/>
      <c r="S179" s="87"/>
      <c r="T179" s="87"/>
      <c r="U179" s="87"/>
      <c r="V179" s="92" t="s">
        <v>786</v>
      </c>
      <c r="W179" s="90">
        <v>43694.97782407407</v>
      </c>
      <c r="X179" s="96">
        <v>43694</v>
      </c>
      <c r="Y179" s="99" t="s">
        <v>966</v>
      </c>
      <c r="Z179" s="92" t="s">
        <v>1209</v>
      </c>
      <c r="AA179" s="87"/>
      <c r="AB179" s="87"/>
      <c r="AC179" s="99" t="s">
        <v>1455</v>
      </c>
      <c r="AD179" s="99" t="s">
        <v>1558</v>
      </c>
      <c r="AE179" s="87" t="b">
        <v>0</v>
      </c>
      <c r="AF179" s="87">
        <v>1</v>
      </c>
      <c r="AG179" s="99" t="s">
        <v>1594</v>
      </c>
      <c r="AH179" s="87" t="b">
        <v>0</v>
      </c>
      <c r="AI179" s="87" t="s">
        <v>1595</v>
      </c>
      <c r="AJ179" s="87"/>
      <c r="AK179" s="99" t="s">
        <v>1564</v>
      </c>
      <c r="AL179" s="87" t="b">
        <v>0</v>
      </c>
      <c r="AM179" s="87">
        <v>0</v>
      </c>
      <c r="AN179" s="99" t="s">
        <v>1564</v>
      </c>
      <c r="AO179" s="87" t="s">
        <v>1605</v>
      </c>
      <c r="AP179" s="87" t="b">
        <v>0</v>
      </c>
      <c r="AQ179" s="99" t="s">
        <v>1558</v>
      </c>
      <c r="AR179" s="87" t="s">
        <v>197</v>
      </c>
      <c r="AS179" s="87">
        <v>0</v>
      </c>
      <c r="AT179" s="87">
        <v>0</v>
      </c>
      <c r="AU179" s="87"/>
      <c r="AV179" s="87"/>
      <c r="AW179" s="87"/>
      <c r="AX179" s="87"/>
      <c r="AY179" s="87"/>
      <c r="AZ179" s="87"/>
      <c r="BA179" s="87"/>
      <c r="BB179" s="87"/>
      <c r="BC179">
        <v>1</v>
      </c>
      <c r="BD179" s="86" t="str">
        <f>REPLACE(INDEX(GroupVertices[Group],MATCH(Edges25[[#This Row],[Vertex 1]],GroupVertices[Vertex],0)),1,1,"")</f>
        <v>12</v>
      </c>
      <c r="BE179" s="86" t="str">
        <f>REPLACE(INDEX(GroupVertices[Group],MATCH(Edges25[[#This Row],[Vertex 2]],GroupVertices[Vertex],0)),1,1,"")</f>
        <v>12</v>
      </c>
      <c r="BF179" s="48"/>
      <c r="BG179" s="49"/>
      <c r="BH179" s="48"/>
      <c r="BI179" s="49"/>
      <c r="BJ179" s="48"/>
      <c r="BK179" s="49"/>
      <c r="BL179" s="48"/>
      <c r="BM179" s="49"/>
      <c r="BN179" s="48"/>
    </row>
    <row r="180" spans="1:66" ht="15">
      <c r="A180" s="65" t="s">
        <v>354</v>
      </c>
      <c r="B180" s="65" t="s">
        <v>446</v>
      </c>
      <c r="C180" s="66"/>
      <c r="D180" s="67"/>
      <c r="E180" s="66"/>
      <c r="F180" s="69"/>
      <c r="G180" s="66"/>
      <c r="H180" s="70"/>
      <c r="I180" s="71"/>
      <c r="J180" s="71"/>
      <c r="K180" s="34" t="s">
        <v>65</v>
      </c>
      <c r="L180" s="72">
        <v>258</v>
      </c>
      <c r="M180" s="72"/>
      <c r="N180" s="73"/>
      <c r="O180" s="87" t="s">
        <v>448</v>
      </c>
      <c r="P180" s="90">
        <v>43695.311435185184</v>
      </c>
      <c r="Q180" s="87" t="s">
        <v>561</v>
      </c>
      <c r="R180" s="92" t="s">
        <v>638</v>
      </c>
      <c r="S180" s="87" t="s">
        <v>657</v>
      </c>
      <c r="T180" s="87"/>
      <c r="U180" s="87"/>
      <c r="V180" s="92" t="s">
        <v>787</v>
      </c>
      <c r="W180" s="90">
        <v>43695.311435185184</v>
      </c>
      <c r="X180" s="96">
        <v>43695</v>
      </c>
      <c r="Y180" s="99" t="s">
        <v>967</v>
      </c>
      <c r="Z180" s="92" t="s">
        <v>1210</v>
      </c>
      <c r="AA180" s="87"/>
      <c r="AB180" s="87"/>
      <c r="AC180" s="99" t="s">
        <v>1456</v>
      </c>
      <c r="AD180" s="87"/>
      <c r="AE180" s="87" t="b">
        <v>0</v>
      </c>
      <c r="AF180" s="87">
        <v>2</v>
      </c>
      <c r="AG180" s="99" t="s">
        <v>1564</v>
      </c>
      <c r="AH180" s="87" t="b">
        <v>0</v>
      </c>
      <c r="AI180" s="87" t="s">
        <v>1601</v>
      </c>
      <c r="AJ180" s="87"/>
      <c r="AK180" s="99" t="s">
        <v>1564</v>
      </c>
      <c r="AL180" s="87" t="b">
        <v>0</v>
      </c>
      <c r="AM180" s="87">
        <v>0</v>
      </c>
      <c r="AN180" s="99" t="s">
        <v>1564</v>
      </c>
      <c r="AO180" s="87" t="s">
        <v>1608</v>
      </c>
      <c r="AP180" s="87" t="b">
        <v>0</v>
      </c>
      <c r="AQ180" s="99" t="s">
        <v>1456</v>
      </c>
      <c r="AR180" s="87" t="s">
        <v>197</v>
      </c>
      <c r="AS180" s="87">
        <v>0</v>
      </c>
      <c r="AT180" s="87">
        <v>0</v>
      </c>
      <c r="AU180" s="87"/>
      <c r="AV180" s="87"/>
      <c r="AW180" s="87"/>
      <c r="AX180" s="87"/>
      <c r="AY180" s="87"/>
      <c r="AZ180" s="87"/>
      <c r="BA180" s="87"/>
      <c r="BB180" s="87"/>
      <c r="BC180">
        <v>1</v>
      </c>
      <c r="BD180" s="86" t="str">
        <f>REPLACE(INDEX(GroupVertices[Group],MATCH(Edges25[[#This Row],[Vertex 1]],GroupVertices[Vertex],0)),1,1,"")</f>
        <v>12</v>
      </c>
      <c r="BE180" s="86" t="str">
        <f>REPLACE(INDEX(GroupVertices[Group],MATCH(Edges25[[#This Row],[Vertex 2]],GroupVertices[Vertex],0)),1,1,"")</f>
        <v>12</v>
      </c>
      <c r="BF180" s="48"/>
      <c r="BG180" s="49"/>
      <c r="BH180" s="48"/>
      <c r="BI180" s="49"/>
      <c r="BJ180" s="48"/>
      <c r="BK180" s="49"/>
      <c r="BL180" s="48"/>
      <c r="BM180" s="49"/>
      <c r="BN180" s="48"/>
    </row>
    <row r="181" spans="1:66" ht="15">
      <c r="A181" s="65" t="s">
        <v>355</v>
      </c>
      <c r="B181" s="65" t="s">
        <v>355</v>
      </c>
      <c r="C181" s="66"/>
      <c r="D181" s="67"/>
      <c r="E181" s="66"/>
      <c r="F181" s="69"/>
      <c r="G181" s="66"/>
      <c r="H181" s="70"/>
      <c r="I181" s="71"/>
      <c r="J181" s="71"/>
      <c r="K181" s="34" t="s">
        <v>65</v>
      </c>
      <c r="L181" s="72">
        <v>260</v>
      </c>
      <c r="M181" s="72"/>
      <c r="N181" s="73"/>
      <c r="O181" s="87" t="s">
        <v>197</v>
      </c>
      <c r="P181" s="90">
        <v>43689.642233796294</v>
      </c>
      <c r="Q181" s="87" t="s">
        <v>486</v>
      </c>
      <c r="R181" s="92" t="s">
        <v>605</v>
      </c>
      <c r="S181" s="87" t="s">
        <v>649</v>
      </c>
      <c r="T181" s="87"/>
      <c r="U181" s="87"/>
      <c r="V181" s="87"/>
      <c r="W181" s="90">
        <v>43689.642233796294</v>
      </c>
      <c r="X181" s="96">
        <v>43689</v>
      </c>
      <c r="Y181" s="99" t="s">
        <v>968</v>
      </c>
      <c r="Z181" s="92" t="s">
        <v>1211</v>
      </c>
      <c r="AA181" s="87"/>
      <c r="AB181" s="87"/>
      <c r="AC181" s="99" t="s">
        <v>1457</v>
      </c>
      <c r="AD181" s="87"/>
      <c r="AE181" s="87" t="b">
        <v>0</v>
      </c>
      <c r="AF181" s="87">
        <v>1</v>
      </c>
      <c r="AG181" s="99" t="s">
        <v>1564</v>
      </c>
      <c r="AH181" s="87" t="b">
        <v>0</v>
      </c>
      <c r="AI181" s="87" t="s">
        <v>1597</v>
      </c>
      <c r="AJ181" s="87"/>
      <c r="AK181" s="99" t="s">
        <v>1564</v>
      </c>
      <c r="AL181" s="87" t="b">
        <v>0</v>
      </c>
      <c r="AM181" s="87">
        <v>0</v>
      </c>
      <c r="AN181" s="99" t="s">
        <v>1564</v>
      </c>
      <c r="AO181" s="87" t="s">
        <v>1607</v>
      </c>
      <c r="AP181" s="87" t="b">
        <v>0</v>
      </c>
      <c r="AQ181" s="99" t="s">
        <v>1457</v>
      </c>
      <c r="AR181" s="87" t="s">
        <v>197</v>
      </c>
      <c r="AS181" s="87">
        <v>0</v>
      </c>
      <c r="AT181" s="87">
        <v>0</v>
      </c>
      <c r="AU181" s="87"/>
      <c r="AV181" s="87"/>
      <c r="AW181" s="87"/>
      <c r="AX181" s="87"/>
      <c r="AY181" s="87"/>
      <c r="AZ181" s="87"/>
      <c r="BA181" s="87"/>
      <c r="BB181" s="87"/>
      <c r="BC181">
        <v>14</v>
      </c>
      <c r="BD181" s="86" t="str">
        <f>REPLACE(INDEX(GroupVertices[Group],MATCH(Edges25[[#This Row],[Vertex 1]],GroupVertices[Vertex],0)),1,1,"")</f>
        <v>4</v>
      </c>
      <c r="BE181" s="86" t="str">
        <f>REPLACE(INDEX(GroupVertices[Group],MATCH(Edges25[[#This Row],[Vertex 2]],GroupVertices[Vertex],0)),1,1,"")</f>
        <v>4</v>
      </c>
      <c r="BF181" s="48">
        <v>0</v>
      </c>
      <c r="BG181" s="49">
        <v>0</v>
      </c>
      <c r="BH181" s="48">
        <v>1</v>
      </c>
      <c r="BI181" s="49">
        <v>7.142857142857143</v>
      </c>
      <c r="BJ181" s="48">
        <v>0</v>
      </c>
      <c r="BK181" s="49">
        <v>0</v>
      </c>
      <c r="BL181" s="48">
        <v>13</v>
      </c>
      <c r="BM181" s="49">
        <v>92.85714285714286</v>
      </c>
      <c r="BN181" s="48">
        <v>14</v>
      </c>
    </row>
    <row r="182" spans="1:66" ht="15">
      <c r="A182" s="65" t="s">
        <v>355</v>
      </c>
      <c r="B182" s="65" t="s">
        <v>355</v>
      </c>
      <c r="C182" s="66"/>
      <c r="D182" s="67"/>
      <c r="E182" s="66"/>
      <c r="F182" s="69"/>
      <c r="G182" s="66"/>
      <c r="H182" s="70"/>
      <c r="I182" s="71"/>
      <c r="J182" s="71"/>
      <c r="K182" s="34" t="s">
        <v>65</v>
      </c>
      <c r="L182" s="72">
        <v>261</v>
      </c>
      <c r="M182" s="72"/>
      <c r="N182" s="73"/>
      <c r="O182" s="87" t="s">
        <v>197</v>
      </c>
      <c r="P182" s="90">
        <v>43689.77900462963</v>
      </c>
      <c r="Q182" s="87" t="s">
        <v>486</v>
      </c>
      <c r="R182" s="92" t="s">
        <v>605</v>
      </c>
      <c r="S182" s="87" t="s">
        <v>649</v>
      </c>
      <c r="T182" s="87"/>
      <c r="U182" s="87"/>
      <c r="V182" s="87"/>
      <c r="W182" s="90">
        <v>43689.77900462963</v>
      </c>
      <c r="X182" s="96">
        <v>43689</v>
      </c>
      <c r="Y182" s="99" t="s">
        <v>969</v>
      </c>
      <c r="Z182" s="92" t="s">
        <v>1212</v>
      </c>
      <c r="AA182" s="87"/>
      <c r="AB182" s="87"/>
      <c r="AC182" s="99" t="s">
        <v>1458</v>
      </c>
      <c r="AD182" s="87"/>
      <c r="AE182" s="87" t="b">
        <v>0</v>
      </c>
      <c r="AF182" s="87">
        <v>0</v>
      </c>
      <c r="AG182" s="99" t="s">
        <v>1564</v>
      </c>
      <c r="AH182" s="87" t="b">
        <v>0</v>
      </c>
      <c r="AI182" s="87" t="s">
        <v>1597</v>
      </c>
      <c r="AJ182" s="87"/>
      <c r="AK182" s="99" t="s">
        <v>1564</v>
      </c>
      <c r="AL182" s="87" t="b">
        <v>0</v>
      </c>
      <c r="AM182" s="87">
        <v>0</v>
      </c>
      <c r="AN182" s="99" t="s">
        <v>1564</v>
      </c>
      <c r="AO182" s="87" t="s">
        <v>1607</v>
      </c>
      <c r="AP182" s="87" t="b">
        <v>0</v>
      </c>
      <c r="AQ182" s="99" t="s">
        <v>1458</v>
      </c>
      <c r="AR182" s="87" t="s">
        <v>197</v>
      </c>
      <c r="AS182" s="87">
        <v>0</v>
      </c>
      <c r="AT182" s="87">
        <v>0</v>
      </c>
      <c r="AU182" s="87"/>
      <c r="AV182" s="87"/>
      <c r="AW182" s="87"/>
      <c r="AX182" s="87"/>
      <c r="AY182" s="87"/>
      <c r="AZ182" s="87"/>
      <c r="BA182" s="87"/>
      <c r="BB182" s="87"/>
      <c r="BC182">
        <v>14</v>
      </c>
      <c r="BD182" s="86" t="str">
        <f>REPLACE(INDEX(GroupVertices[Group],MATCH(Edges25[[#This Row],[Vertex 1]],GroupVertices[Vertex],0)),1,1,"")</f>
        <v>4</v>
      </c>
      <c r="BE182" s="86" t="str">
        <f>REPLACE(INDEX(GroupVertices[Group],MATCH(Edges25[[#This Row],[Vertex 2]],GroupVertices[Vertex],0)),1,1,"")</f>
        <v>4</v>
      </c>
      <c r="BF182" s="48">
        <v>0</v>
      </c>
      <c r="BG182" s="49">
        <v>0</v>
      </c>
      <c r="BH182" s="48">
        <v>1</v>
      </c>
      <c r="BI182" s="49">
        <v>7.142857142857143</v>
      </c>
      <c r="BJ182" s="48">
        <v>0</v>
      </c>
      <c r="BK182" s="49">
        <v>0</v>
      </c>
      <c r="BL182" s="48">
        <v>13</v>
      </c>
      <c r="BM182" s="49">
        <v>92.85714285714286</v>
      </c>
      <c r="BN182" s="48">
        <v>14</v>
      </c>
    </row>
    <row r="183" spans="1:66" ht="15">
      <c r="A183" s="65" t="s">
        <v>355</v>
      </c>
      <c r="B183" s="65" t="s">
        <v>355</v>
      </c>
      <c r="C183" s="66"/>
      <c r="D183" s="67"/>
      <c r="E183" s="66"/>
      <c r="F183" s="69"/>
      <c r="G183" s="66"/>
      <c r="H183" s="70"/>
      <c r="I183" s="71"/>
      <c r="J183" s="71"/>
      <c r="K183" s="34" t="s">
        <v>65</v>
      </c>
      <c r="L183" s="72">
        <v>262</v>
      </c>
      <c r="M183" s="72"/>
      <c r="N183" s="73"/>
      <c r="O183" s="87" t="s">
        <v>197</v>
      </c>
      <c r="P183" s="90">
        <v>43689.83644675926</v>
      </c>
      <c r="Q183" s="87" t="s">
        <v>486</v>
      </c>
      <c r="R183" s="92" t="s">
        <v>605</v>
      </c>
      <c r="S183" s="87" t="s">
        <v>649</v>
      </c>
      <c r="T183" s="87"/>
      <c r="U183" s="87"/>
      <c r="V183" s="87"/>
      <c r="W183" s="90">
        <v>43689.83644675926</v>
      </c>
      <c r="X183" s="96">
        <v>43689</v>
      </c>
      <c r="Y183" s="99" t="s">
        <v>970</v>
      </c>
      <c r="Z183" s="92" t="s">
        <v>1213</v>
      </c>
      <c r="AA183" s="87"/>
      <c r="AB183" s="87"/>
      <c r="AC183" s="99" t="s">
        <v>1459</v>
      </c>
      <c r="AD183" s="87"/>
      <c r="AE183" s="87" t="b">
        <v>0</v>
      </c>
      <c r="AF183" s="87">
        <v>1</v>
      </c>
      <c r="AG183" s="99" t="s">
        <v>1564</v>
      </c>
      <c r="AH183" s="87" t="b">
        <v>0</v>
      </c>
      <c r="AI183" s="87" t="s">
        <v>1597</v>
      </c>
      <c r="AJ183" s="87"/>
      <c r="AK183" s="99" t="s">
        <v>1564</v>
      </c>
      <c r="AL183" s="87" t="b">
        <v>0</v>
      </c>
      <c r="AM183" s="87">
        <v>0</v>
      </c>
      <c r="AN183" s="99" t="s">
        <v>1564</v>
      </c>
      <c r="AO183" s="87" t="s">
        <v>1607</v>
      </c>
      <c r="AP183" s="87" t="b">
        <v>0</v>
      </c>
      <c r="AQ183" s="99" t="s">
        <v>1459</v>
      </c>
      <c r="AR183" s="87" t="s">
        <v>197</v>
      </c>
      <c r="AS183" s="87">
        <v>0</v>
      </c>
      <c r="AT183" s="87">
        <v>0</v>
      </c>
      <c r="AU183" s="87"/>
      <c r="AV183" s="87"/>
      <c r="AW183" s="87"/>
      <c r="AX183" s="87"/>
      <c r="AY183" s="87"/>
      <c r="AZ183" s="87"/>
      <c r="BA183" s="87"/>
      <c r="BB183" s="87"/>
      <c r="BC183">
        <v>14</v>
      </c>
      <c r="BD183" s="86" t="str">
        <f>REPLACE(INDEX(GroupVertices[Group],MATCH(Edges25[[#This Row],[Vertex 1]],GroupVertices[Vertex],0)),1,1,"")</f>
        <v>4</v>
      </c>
      <c r="BE183" s="86" t="str">
        <f>REPLACE(INDEX(GroupVertices[Group],MATCH(Edges25[[#This Row],[Vertex 2]],GroupVertices[Vertex],0)),1,1,"")</f>
        <v>4</v>
      </c>
      <c r="BF183" s="48">
        <v>0</v>
      </c>
      <c r="BG183" s="49">
        <v>0</v>
      </c>
      <c r="BH183" s="48">
        <v>1</v>
      </c>
      <c r="BI183" s="49">
        <v>7.142857142857143</v>
      </c>
      <c r="BJ183" s="48">
        <v>0</v>
      </c>
      <c r="BK183" s="49">
        <v>0</v>
      </c>
      <c r="BL183" s="48">
        <v>13</v>
      </c>
      <c r="BM183" s="49">
        <v>92.85714285714286</v>
      </c>
      <c r="BN183" s="48">
        <v>14</v>
      </c>
    </row>
    <row r="184" spans="1:66" ht="15">
      <c r="A184" s="65" t="s">
        <v>355</v>
      </c>
      <c r="B184" s="65" t="s">
        <v>355</v>
      </c>
      <c r="C184" s="66"/>
      <c r="D184" s="67"/>
      <c r="E184" s="66"/>
      <c r="F184" s="69"/>
      <c r="G184" s="66"/>
      <c r="H184" s="70"/>
      <c r="I184" s="71"/>
      <c r="J184" s="71"/>
      <c r="K184" s="34" t="s">
        <v>65</v>
      </c>
      <c r="L184" s="72">
        <v>263</v>
      </c>
      <c r="M184" s="72"/>
      <c r="N184" s="73"/>
      <c r="O184" s="87" t="s">
        <v>197</v>
      </c>
      <c r="P184" s="90">
        <v>43689.88423611111</v>
      </c>
      <c r="Q184" s="87" t="s">
        <v>486</v>
      </c>
      <c r="R184" s="92" t="s">
        <v>605</v>
      </c>
      <c r="S184" s="87" t="s">
        <v>649</v>
      </c>
      <c r="T184" s="87"/>
      <c r="U184" s="87"/>
      <c r="V184" s="87"/>
      <c r="W184" s="90">
        <v>43689.88423611111</v>
      </c>
      <c r="X184" s="96">
        <v>43689</v>
      </c>
      <c r="Y184" s="99" t="s">
        <v>971</v>
      </c>
      <c r="Z184" s="92" t="s">
        <v>1214</v>
      </c>
      <c r="AA184" s="87"/>
      <c r="AB184" s="87"/>
      <c r="AC184" s="99" t="s">
        <v>1460</v>
      </c>
      <c r="AD184" s="87"/>
      <c r="AE184" s="87" t="b">
        <v>0</v>
      </c>
      <c r="AF184" s="87">
        <v>2</v>
      </c>
      <c r="AG184" s="99" t="s">
        <v>1564</v>
      </c>
      <c r="AH184" s="87" t="b">
        <v>0</v>
      </c>
      <c r="AI184" s="87" t="s">
        <v>1597</v>
      </c>
      <c r="AJ184" s="87"/>
      <c r="AK184" s="99" t="s">
        <v>1564</v>
      </c>
      <c r="AL184" s="87" t="b">
        <v>0</v>
      </c>
      <c r="AM184" s="87">
        <v>0</v>
      </c>
      <c r="AN184" s="99" t="s">
        <v>1564</v>
      </c>
      <c r="AO184" s="87" t="s">
        <v>1607</v>
      </c>
      <c r="AP184" s="87" t="b">
        <v>0</v>
      </c>
      <c r="AQ184" s="99" t="s">
        <v>1460</v>
      </c>
      <c r="AR184" s="87" t="s">
        <v>197</v>
      </c>
      <c r="AS184" s="87">
        <v>0</v>
      </c>
      <c r="AT184" s="87">
        <v>0</v>
      </c>
      <c r="AU184" s="87"/>
      <c r="AV184" s="87"/>
      <c r="AW184" s="87"/>
      <c r="AX184" s="87"/>
      <c r="AY184" s="87"/>
      <c r="AZ184" s="87"/>
      <c r="BA184" s="87"/>
      <c r="BB184" s="87"/>
      <c r="BC184">
        <v>14</v>
      </c>
      <c r="BD184" s="86" t="str">
        <f>REPLACE(INDEX(GroupVertices[Group],MATCH(Edges25[[#This Row],[Vertex 1]],GroupVertices[Vertex],0)),1,1,"")</f>
        <v>4</v>
      </c>
      <c r="BE184" s="86" t="str">
        <f>REPLACE(INDEX(GroupVertices[Group],MATCH(Edges25[[#This Row],[Vertex 2]],GroupVertices[Vertex],0)),1,1,"")</f>
        <v>4</v>
      </c>
      <c r="BF184" s="48">
        <v>0</v>
      </c>
      <c r="BG184" s="49">
        <v>0</v>
      </c>
      <c r="BH184" s="48">
        <v>1</v>
      </c>
      <c r="BI184" s="49">
        <v>7.142857142857143</v>
      </c>
      <c r="BJ184" s="48">
        <v>0</v>
      </c>
      <c r="BK184" s="49">
        <v>0</v>
      </c>
      <c r="BL184" s="48">
        <v>13</v>
      </c>
      <c r="BM184" s="49">
        <v>92.85714285714286</v>
      </c>
      <c r="BN184" s="48">
        <v>14</v>
      </c>
    </row>
    <row r="185" spans="1:66" ht="15">
      <c r="A185" s="65" t="s">
        <v>355</v>
      </c>
      <c r="B185" s="65" t="s">
        <v>355</v>
      </c>
      <c r="C185" s="66"/>
      <c r="D185" s="67"/>
      <c r="E185" s="66"/>
      <c r="F185" s="69"/>
      <c r="G185" s="66"/>
      <c r="H185" s="70"/>
      <c r="I185" s="71"/>
      <c r="J185" s="71"/>
      <c r="K185" s="34" t="s">
        <v>65</v>
      </c>
      <c r="L185" s="72">
        <v>264</v>
      </c>
      <c r="M185" s="72"/>
      <c r="N185" s="73"/>
      <c r="O185" s="87" t="s">
        <v>197</v>
      </c>
      <c r="P185" s="90">
        <v>43689.93371527778</v>
      </c>
      <c r="Q185" s="87" t="s">
        <v>486</v>
      </c>
      <c r="R185" s="92" t="s">
        <v>605</v>
      </c>
      <c r="S185" s="87" t="s">
        <v>649</v>
      </c>
      <c r="T185" s="87"/>
      <c r="U185" s="87"/>
      <c r="V185" s="87"/>
      <c r="W185" s="90">
        <v>43689.93371527778</v>
      </c>
      <c r="X185" s="96">
        <v>43689</v>
      </c>
      <c r="Y185" s="99" t="s">
        <v>972</v>
      </c>
      <c r="Z185" s="92" t="s">
        <v>1215</v>
      </c>
      <c r="AA185" s="87"/>
      <c r="AB185" s="87"/>
      <c r="AC185" s="99" t="s">
        <v>1461</v>
      </c>
      <c r="AD185" s="87"/>
      <c r="AE185" s="87" t="b">
        <v>0</v>
      </c>
      <c r="AF185" s="87">
        <v>0</v>
      </c>
      <c r="AG185" s="99" t="s">
        <v>1564</v>
      </c>
      <c r="AH185" s="87" t="b">
        <v>0</v>
      </c>
      <c r="AI185" s="87" t="s">
        <v>1597</v>
      </c>
      <c r="AJ185" s="87"/>
      <c r="AK185" s="99" t="s">
        <v>1564</v>
      </c>
      <c r="AL185" s="87" t="b">
        <v>0</v>
      </c>
      <c r="AM185" s="87">
        <v>0</v>
      </c>
      <c r="AN185" s="99" t="s">
        <v>1564</v>
      </c>
      <c r="AO185" s="87" t="s">
        <v>1607</v>
      </c>
      <c r="AP185" s="87" t="b">
        <v>0</v>
      </c>
      <c r="AQ185" s="99" t="s">
        <v>1461</v>
      </c>
      <c r="AR185" s="87" t="s">
        <v>197</v>
      </c>
      <c r="AS185" s="87">
        <v>0</v>
      </c>
      <c r="AT185" s="87">
        <v>0</v>
      </c>
      <c r="AU185" s="87"/>
      <c r="AV185" s="87"/>
      <c r="AW185" s="87"/>
      <c r="AX185" s="87"/>
      <c r="AY185" s="87"/>
      <c r="AZ185" s="87"/>
      <c r="BA185" s="87"/>
      <c r="BB185" s="87"/>
      <c r="BC185">
        <v>14</v>
      </c>
      <c r="BD185" s="86" t="str">
        <f>REPLACE(INDEX(GroupVertices[Group],MATCH(Edges25[[#This Row],[Vertex 1]],GroupVertices[Vertex],0)),1,1,"")</f>
        <v>4</v>
      </c>
      <c r="BE185" s="86" t="str">
        <f>REPLACE(INDEX(GroupVertices[Group],MATCH(Edges25[[#This Row],[Vertex 2]],GroupVertices[Vertex],0)),1,1,"")</f>
        <v>4</v>
      </c>
      <c r="BF185" s="48">
        <v>0</v>
      </c>
      <c r="BG185" s="49">
        <v>0</v>
      </c>
      <c r="BH185" s="48">
        <v>1</v>
      </c>
      <c r="BI185" s="49">
        <v>7.142857142857143</v>
      </c>
      <c r="BJ185" s="48">
        <v>0</v>
      </c>
      <c r="BK185" s="49">
        <v>0</v>
      </c>
      <c r="BL185" s="48">
        <v>13</v>
      </c>
      <c r="BM185" s="49">
        <v>92.85714285714286</v>
      </c>
      <c r="BN185" s="48">
        <v>14</v>
      </c>
    </row>
    <row r="186" spans="1:66" ht="15">
      <c r="A186" s="65" t="s">
        <v>355</v>
      </c>
      <c r="B186" s="65" t="s">
        <v>355</v>
      </c>
      <c r="C186" s="66"/>
      <c r="D186" s="67"/>
      <c r="E186" s="66"/>
      <c r="F186" s="69"/>
      <c r="G186" s="66"/>
      <c r="H186" s="70"/>
      <c r="I186" s="71"/>
      <c r="J186" s="71"/>
      <c r="K186" s="34" t="s">
        <v>65</v>
      </c>
      <c r="L186" s="72">
        <v>265</v>
      </c>
      <c r="M186" s="72"/>
      <c r="N186" s="73"/>
      <c r="O186" s="87" t="s">
        <v>197</v>
      </c>
      <c r="P186" s="90">
        <v>43690.05917824074</v>
      </c>
      <c r="Q186" s="87" t="s">
        <v>486</v>
      </c>
      <c r="R186" s="92" t="s">
        <v>605</v>
      </c>
      <c r="S186" s="87" t="s">
        <v>649</v>
      </c>
      <c r="T186" s="87"/>
      <c r="U186" s="87"/>
      <c r="V186" s="87"/>
      <c r="W186" s="90">
        <v>43690.05917824074</v>
      </c>
      <c r="X186" s="96">
        <v>43690</v>
      </c>
      <c r="Y186" s="99" t="s">
        <v>973</v>
      </c>
      <c r="Z186" s="92" t="s">
        <v>1216</v>
      </c>
      <c r="AA186" s="87"/>
      <c r="AB186" s="87"/>
      <c r="AC186" s="99" t="s">
        <v>1462</v>
      </c>
      <c r="AD186" s="87"/>
      <c r="AE186" s="87" t="b">
        <v>0</v>
      </c>
      <c r="AF186" s="87">
        <v>0</v>
      </c>
      <c r="AG186" s="99" t="s">
        <v>1564</v>
      </c>
      <c r="AH186" s="87" t="b">
        <v>0</v>
      </c>
      <c r="AI186" s="87" t="s">
        <v>1597</v>
      </c>
      <c r="AJ186" s="87"/>
      <c r="AK186" s="99" t="s">
        <v>1564</v>
      </c>
      <c r="AL186" s="87" t="b">
        <v>0</v>
      </c>
      <c r="AM186" s="87">
        <v>0</v>
      </c>
      <c r="AN186" s="99" t="s">
        <v>1564</v>
      </c>
      <c r="AO186" s="87" t="s">
        <v>1607</v>
      </c>
      <c r="AP186" s="87" t="b">
        <v>0</v>
      </c>
      <c r="AQ186" s="99" t="s">
        <v>1462</v>
      </c>
      <c r="AR186" s="87" t="s">
        <v>197</v>
      </c>
      <c r="AS186" s="87">
        <v>0</v>
      </c>
      <c r="AT186" s="87">
        <v>0</v>
      </c>
      <c r="AU186" s="87"/>
      <c r="AV186" s="87"/>
      <c r="AW186" s="87"/>
      <c r="AX186" s="87"/>
      <c r="AY186" s="87"/>
      <c r="AZ186" s="87"/>
      <c r="BA186" s="87"/>
      <c r="BB186" s="87"/>
      <c r="BC186">
        <v>14</v>
      </c>
      <c r="BD186" s="86" t="str">
        <f>REPLACE(INDEX(GroupVertices[Group],MATCH(Edges25[[#This Row],[Vertex 1]],GroupVertices[Vertex],0)),1,1,"")</f>
        <v>4</v>
      </c>
      <c r="BE186" s="86" t="str">
        <f>REPLACE(INDEX(GroupVertices[Group],MATCH(Edges25[[#This Row],[Vertex 2]],GroupVertices[Vertex],0)),1,1,"")</f>
        <v>4</v>
      </c>
      <c r="BF186" s="48">
        <v>0</v>
      </c>
      <c r="BG186" s="49">
        <v>0</v>
      </c>
      <c r="BH186" s="48">
        <v>1</v>
      </c>
      <c r="BI186" s="49">
        <v>7.142857142857143</v>
      </c>
      <c r="BJ186" s="48">
        <v>0</v>
      </c>
      <c r="BK186" s="49">
        <v>0</v>
      </c>
      <c r="BL186" s="48">
        <v>13</v>
      </c>
      <c r="BM186" s="49">
        <v>92.85714285714286</v>
      </c>
      <c r="BN186" s="48">
        <v>14</v>
      </c>
    </row>
    <row r="187" spans="1:66" ht="15">
      <c r="A187" s="65" t="s">
        <v>355</v>
      </c>
      <c r="B187" s="65" t="s">
        <v>355</v>
      </c>
      <c r="C187" s="66"/>
      <c r="D187" s="67"/>
      <c r="E187" s="66"/>
      <c r="F187" s="69"/>
      <c r="G187" s="66"/>
      <c r="H187" s="70"/>
      <c r="I187" s="71"/>
      <c r="J187" s="71"/>
      <c r="K187" s="34" t="s">
        <v>65</v>
      </c>
      <c r="L187" s="72">
        <v>266</v>
      </c>
      <c r="M187" s="72"/>
      <c r="N187" s="73"/>
      <c r="O187" s="87" t="s">
        <v>197</v>
      </c>
      <c r="P187" s="90">
        <v>43690.106875</v>
      </c>
      <c r="Q187" s="87" t="s">
        <v>486</v>
      </c>
      <c r="R187" s="92" t="s">
        <v>605</v>
      </c>
      <c r="S187" s="87" t="s">
        <v>649</v>
      </c>
      <c r="T187" s="87"/>
      <c r="U187" s="87"/>
      <c r="V187" s="87"/>
      <c r="W187" s="90">
        <v>43690.106875</v>
      </c>
      <c r="X187" s="96">
        <v>43690</v>
      </c>
      <c r="Y187" s="99" t="s">
        <v>974</v>
      </c>
      <c r="Z187" s="92" t="s">
        <v>1217</v>
      </c>
      <c r="AA187" s="87"/>
      <c r="AB187" s="87"/>
      <c r="AC187" s="99" t="s">
        <v>1463</v>
      </c>
      <c r="AD187" s="87"/>
      <c r="AE187" s="87" t="b">
        <v>0</v>
      </c>
      <c r="AF187" s="87">
        <v>0</v>
      </c>
      <c r="AG187" s="99" t="s">
        <v>1564</v>
      </c>
      <c r="AH187" s="87" t="b">
        <v>0</v>
      </c>
      <c r="AI187" s="87" t="s">
        <v>1597</v>
      </c>
      <c r="AJ187" s="87"/>
      <c r="AK187" s="99" t="s">
        <v>1564</v>
      </c>
      <c r="AL187" s="87" t="b">
        <v>0</v>
      </c>
      <c r="AM187" s="87">
        <v>0</v>
      </c>
      <c r="AN187" s="99" t="s">
        <v>1564</v>
      </c>
      <c r="AO187" s="87" t="s">
        <v>1607</v>
      </c>
      <c r="AP187" s="87" t="b">
        <v>0</v>
      </c>
      <c r="AQ187" s="99" t="s">
        <v>1463</v>
      </c>
      <c r="AR187" s="87" t="s">
        <v>197</v>
      </c>
      <c r="AS187" s="87">
        <v>0</v>
      </c>
      <c r="AT187" s="87">
        <v>0</v>
      </c>
      <c r="AU187" s="87"/>
      <c r="AV187" s="87"/>
      <c r="AW187" s="87"/>
      <c r="AX187" s="87"/>
      <c r="AY187" s="87"/>
      <c r="AZ187" s="87"/>
      <c r="BA187" s="87"/>
      <c r="BB187" s="87"/>
      <c r="BC187">
        <v>14</v>
      </c>
      <c r="BD187" s="86" t="str">
        <f>REPLACE(INDEX(GroupVertices[Group],MATCH(Edges25[[#This Row],[Vertex 1]],GroupVertices[Vertex],0)),1,1,"")</f>
        <v>4</v>
      </c>
      <c r="BE187" s="86" t="str">
        <f>REPLACE(INDEX(GroupVertices[Group],MATCH(Edges25[[#This Row],[Vertex 2]],GroupVertices[Vertex],0)),1,1,"")</f>
        <v>4</v>
      </c>
      <c r="BF187" s="48">
        <v>0</v>
      </c>
      <c r="BG187" s="49">
        <v>0</v>
      </c>
      <c r="BH187" s="48">
        <v>1</v>
      </c>
      <c r="BI187" s="49">
        <v>7.142857142857143</v>
      </c>
      <c r="BJ187" s="48">
        <v>0</v>
      </c>
      <c r="BK187" s="49">
        <v>0</v>
      </c>
      <c r="BL187" s="48">
        <v>13</v>
      </c>
      <c r="BM187" s="49">
        <v>92.85714285714286</v>
      </c>
      <c r="BN187" s="48">
        <v>14</v>
      </c>
    </row>
    <row r="188" spans="1:66" ht="15">
      <c r="A188" s="65" t="s">
        <v>355</v>
      </c>
      <c r="B188" s="65" t="s">
        <v>355</v>
      </c>
      <c r="C188" s="66"/>
      <c r="D188" s="67"/>
      <c r="E188" s="66"/>
      <c r="F188" s="69"/>
      <c r="G188" s="66"/>
      <c r="H188" s="70"/>
      <c r="I188" s="71"/>
      <c r="J188" s="71"/>
      <c r="K188" s="34" t="s">
        <v>65</v>
      </c>
      <c r="L188" s="72">
        <v>267</v>
      </c>
      <c r="M188" s="72"/>
      <c r="N188" s="73"/>
      <c r="O188" s="87" t="s">
        <v>197</v>
      </c>
      <c r="P188" s="90">
        <v>43690.15168981482</v>
      </c>
      <c r="Q188" s="87" t="s">
        <v>486</v>
      </c>
      <c r="R188" s="92" t="s">
        <v>605</v>
      </c>
      <c r="S188" s="87" t="s">
        <v>649</v>
      </c>
      <c r="T188" s="87"/>
      <c r="U188" s="87"/>
      <c r="V188" s="87"/>
      <c r="W188" s="90">
        <v>43690.15168981482</v>
      </c>
      <c r="X188" s="96">
        <v>43690</v>
      </c>
      <c r="Y188" s="99" t="s">
        <v>975</v>
      </c>
      <c r="Z188" s="92" t="s">
        <v>1218</v>
      </c>
      <c r="AA188" s="87"/>
      <c r="AB188" s="87"/>
      <c r="AC188" s="99" t="s">
        <v>1464</v>
      </c>
      <c r="AD188" s="87"/>
      <c r="AE188" s="87" t="b">
        <v>0</v>
      </c>
      <c r="AF188" s="87">
        <v>1</v>
      </c>
      <c r="AG188" s="99" t="s">
        <v>1564</v>
      </c>
      <c r="AH188" s="87" t="b">
        <v>0</v>
      </c>
      <c r="AI188" s="87" t="s">
        <v>1597</v>
      </c>
      <c r="AJ188" s="87"/>
      <c r="AK188" s="99" t="s">
        <v>1564</v>
      </c>
      <c r="AL188" s="87" t="b">
        <v>0</v>
      </c>
      <c r="AM188" s="87">
        <v>0</v>
      </c>
      <c r="AN188" s="99" t="s">
        <v>1564</v>
      </c>
      <c r="AO188" s="87" t="s">
        <v>1607</v>
      </c>
      <c r="AP188" s="87" t="b">
        <v>0</v>
      </c>
      <c r="AQ188" s="99" t="s">
        <v>1464</v>
      </c>
      <c r="AR188" s="87" t="s">
        <v>197</v>
      </c>
      <c r="AS188" s="87">
        <v>0</v>
      </c>
      <c r="AT188" s="87">
        <v>0</v>
      </c>
      <c r="AU188" s="87"/>
      <c r="AV188" s="87"/>
      <c r="AW188" s="87"/>
      <c r="AX188" s="87"/>
      <c r="AY188" s="87"/>
      <c r="AZ188" s="87"/>
      <c r="BA188" s="87"/>
      <c r="BB188" s="87"/>
      <c r="BC188">
        <v>14</v>
      </c>
      <c r="BD188" s="86" t="str">
        <f>REPLACE(INDEX(GroupVertices[Group],MATCH(Edges25[[#This Row],[Vertex 1]],GroupVertices[Vertex],0)),1,1,"")</f>
        <v>4</v>
      </c>
      <c r="BE188" s="86" t="str">
        <f>REPLACE(INDEX(GroupVertices[Group],MATCH(Edges25[[#This Row],[Vertex 2]],GroupVertices[Vertex],0)),1,1,"")</f>
        <v>4</v>
      </c>
      <c r="BF188" s="48">
        <v>0</v>
      </c>
      <c r="BG188" s="49">
        <v>0</v>
      </c>
      <c r="BH188" s="48">
        <v>1</v>
      </c>
      <c r="BI188" s="49">
        <v>7.142857142857143</v>
      </c>
      <c r="BJ188" s="48">
        <v>0</v>
      </c>
      <c r="BK188" s="49">
        <v>0</v>
      </c>
      <c r="BL188" s="48">
        <v>13</v>
      </c>
      <c r="BM188" s="49">
        <v>92.85714285714286</v>
      </c>
      <c r="BN188" s="48">
        <v>14</v>
      </c>
    </row>
    <row r="189" spans="1:66" ht="15">
      <c r="A189" s="65" t="s">
        <v>355</v>
      </c>
      <c r="B189" s="65" t="s">
        <v>355</v>
      </c>
      <c r="C189" s="66"/>
      <c r="D189" s="67"/>
      <c r="E189" s="66"/>
      <c r="F189" s="69"/>
      <c r="G189" s="66"/>
      <c r="H189" s="70"/>
      <c r="I189" s="71"/>
      <c r="J189" s="71"/>
      <c r="K189" s="34" t="s">
        <v>65</v>
      </c>
      <c r="L189" s="72">
        <v>268</v>
      </c>
      <c r="M189" s="72"/>
      <c r="N189" s="73"/>
      <c r="O189" s="87" t="s">
        <v>197</v>
      </c>
      <c r="P189" s="90">
        <v>43690.198275462964</v>
      </c>
      <c r="Q189" s="87" t="s">
        <v>486</v>
      </c>
      <c r="R189" s="92" t="s">
        <v>605</v>
      </c>
      <c r="S189" s="87" t="s">
        <v>649</v>
      </c>
      <c r="T189" s="87"/>
      <c r="U189" s="87"/>
      <c r="V189" s="87"/>
      <c r="W189" s="90">
        <v>43690.198275462964</v>
      </c>
      <c r="X189" s="96">
        <v>43690</v>
      </c>
      <c r="Y189" s="99" t="s">
        <v>976</v>
      </c>
      <c r="Z189" s="92" t="s">
        <v>1219</v>
      </c>
      <c r="AA189" s="87"/>
      <c r="AB189" s="87"/>
      <c r="AC189" s="99" t="s">
        <v>1465</v>
      </c>
      <c r="AD189" s="87"/>
      <c r="AE189" s="87" t="b">
        <v>0</v>
      </c>
      <c r="AF189" s="87">
        <v>0</v>
      </c>
      <c r="AG189" s="99" t="s">
        <v>1564</v>
      </c>
      <c r="AH189" s="87" t="b">
        <v>0</v>
      </c>
      <c r="AI189" s="87" t="s">
        <v>1597</v>
      </c>
      <c r="AJ189" s="87"/>
      <c r="AK189" s="99" t="s">
        <v>1564</v>
      </c>
      <c r="AL189" s="87" t="b">
        <v>0</v>
      </c>
      <c r="AM189" s="87">
        <v>0</v>
      </c>
      <c r="AN189" s="99" t="s">
        <v>1564</v>
      </c>
      <c r="AO189" s="87" t="s">
        <v>1607</v>
      </c>
      <c r="AP189" s="87" t="b">
        <v>0</v>
      </c>
      <c r="AQ189" s="99" t="s">
        <v>1465</v>
      </c>
      <c r="AR189" s="87" t="s">
        <v>197</v>
      </c>
      <c r="AS189" s="87">
        <v>0</v>
      </c>
      <c r="AT189" s="87">
        <v>0</v>
      </c>
      <c r="AU189" s="87"/>
      <c r="AV189" s="87"/>
      <c r="AW189" s="87"/>
      <c r="AX189" s="87"/>
      <c r="AY189" s="87"/>
      <c r="AZ189" s="87"/>
      <c r="BA189" s="87"/>
      <c r="BB189" s="87"/>
      <c r="BC189">
        <v>14</v>
      </c>
      <c r="BD189" s="86" t="str">
        <f>REPLACE(INDEX(GroupVertices[Group],MATCH(Edges25[[#This Row],[Vertex 1]],GroupVertices[Vertex],0)),1,1,"")</f>
        <v>4</v>
      </c>
      <c r="BE189" s="86" t="str">
        <f>REPLACE(INDEX(GroupVertices[Group],MATCH(Edges25[[#This Row],[Vertex 2]],GroupVertices[Vertex],0)),1,1,"")</f>
        <v>4</v>
      </c>
      <c r="BF189" s="48">
        <v>0</v>
      </c>
      <c r="BG189" s="49">
        <v>0</v>
      </c>
      <c r="BH189" s="48">
        <v>1</v>
      </c>
      <c r="BI189" s="49">
        <v>7.142857142857143</v>
      </c>
      <c r="BJ189" s="48">
        <v>0</v>
      </c>
      <c r="BK189" s="49">
        <v>0</v>
      </c>
      <c r="BL189" s="48">
        <v>13</v>
      </c>
      <c r="BM189" s="49">
        <v>92.85714285714286</v>
      </c>
      <c r="BN189" s="48">
        <v>14</v>
      </c>
    </row>
    <row r="190" spans="1:66" ht="15">
      <c r="A190" s="65" t="s">
        <v>355</v>
      </c>
      <c r="B190" s="65" t="s">
        <v>355</v>
      </c>
      <c r="C190" s="66"/>
      <c r="D190" s="67"/>
      <c r="E190" s="66"/>
      <c r="F190" s="69"/>
      <c r="G190" s="66"/>
      <c r="H190" s="70"/>
      <c r="I190" s="71"/>
      <c r="J190" s="71"/>
      <c r="K190" s="34" t="s">
        <v>65</v>
      </c>
      <c r="L190" s="72">
        <v>269</v>
      </c>
      <c r="M190" s="72"/>
      <c r="N190" s="73"/>
      <c r="O190" s="87" t="s">
        <v>197</v>
      </c>
      <c r="P190" s="90">
        <v>43690.28627314815</v>
      </c>
      <c r="Q190" s="87" t="s">
        <v>486</v>
      </c>
      <c r="R190" s="92" t="s">
        <v>605</v>
      </c>
      <c r="S190" s="87" t="s">
        <v>649</v>
      </c>
      <c r="T190" s="87"/>
      <c r="U190" s="87"/>
      <c r="V190" s="87"/>
      <c r="W190" s="90">
        <v>43690.28627314815</v>
      </c>
      <c r="X190" s="96">
        <v>43690</v>
      </c>
      <c r="Y190" s="99" t="s">
        <v>977</v>
      </c>
      <c r="Z190" s="92" t="s">
        <v>1220</v>
      </c>
      <c r="AA190" s="87"/>
      <c r="AB190" s="87"/>
      <c r="AC190" s="99" t="s">
        <v>1466</v>
      </c>
      <c r="AD190" s="87"/>
      <c r="AE190" s="87" t="b">
        <v>0</v>
      </c>
      <c r="AF190" s="87">
        <v>1</v>
      </c>
      <c r="AG190" s="99" t="s">
        <v>1564</v>
      </c>
      <c r="AH190" s="87" t="b">
        <v>0</v>
      </c>
      <c r="AI190" s="87" t="s">
        <v>1597</v>
      </c>
      <c r="AJ190" s="87"/>
      <c r="AK190" s="99" t="s">
        <v>1564</v>
      </c>
      <c r="AL190" s="87" t="b">
        <v>0</v>
      </c>
      <c r="AM190" s="87">
        <v>0</v>
      </c>
      <c r="AN190" s="99" t="s">
        <v>1564</v>
      </c>
      <c r="AO190" s="87" t="s">
        <v>1607</v>
      </c>
      <c r="AP190" s="87" t="b">
        <v>0</v>
      </c>
      <c r="AQ190" s="99" t="s">
        <v>1466</v>
      </c>
      <c r="AR190" s="87" t="s">
        <v>197</v>
      </c>
      <c r="AS190" s="87">
        <v>0</v>
      </c>
      <c r="AT190" s="87">
        <v>0</v>
      </c>
      <c r="AU190" s="87"/>
      <c r="AV190" s="87"/>
      <c r="AW190" s="87"/>
      <c r="AX190" s="87"/>
      <c r="AY190" s="87"/>
      <c r="AZ190" s="87"/>
      <c r="BA190" s="87"/>
      <c r="BB190" s="87"/>
      <c r="BC190">
        <v>14</v>
      </c>
      <c r="BD190" s="86" t="str">
        <f>REPLACE(INDEX(GroupVertices[Group],MATCH(Edges25[[#This Row],[Vertex 1]],GroupVertices[Vertex],0)),1,1,"")</f>
        <v>4</v>
      </c>
      <c r="BE190" s="86" t="str">
        <f>REPLACE(INDEX(GroupVertices[Group],MATCH(Edges25[[#This Row],[Vertex 2]],GroupVertices[Vertex],0)),1,1,"")</f>
        <v>4</v>
      </c>
      <c r="BF190" s="48">
        <v>0</v>
      </c>
      <c r="BG190" s="49">
        <v>0</v>
      </c>
      <c r="BH190" s="48">
        <v>1</v>
      </c>
      <c r="BI190" s="49">
        <v>7.142857142857143</v>
      </c>
      <c r="BJ190" s="48">
        <v>0</v>
      </c>
      <c r="BK190" s="49">
        <v>0</v>
      </c>
      <c r="BL190" s="48">
        <v>13</v>
      </c>
      <c r="BM190" s="49">
        <v>92.85714285714286</v>
      </c>
      <c r="BN190" s="48">
        <v>14</v>
      </c>
    </row>
    <row r="191" spans="1:66" ht="15">
      <c r="A191" s="65" t="s">
        <v>355</v>
      </c>
      <c r="B191" s="65" t="s">
        <v>355</v>
      </c>
      <c r="C191" s="66"/>
      <c r="D191" s="67"/>
      <c r="E191" s="66"/>
      <c r="F191" s="69"/>
      <c r="G191" s="66"/>
      <c r="H191" s="70"/>
      <c r="I191" s="71"/>
      <c r="J191" s="71"/>
      <c r="K191" s="34" t="s">
        <v>65</v>
      </c>
      <c r="L191" s="72">
        <v>270</v>
      </c>
      <c r="M191" s="72"/>
      <c r="N191" s="73"/>
      <c r="O191" s="87" t="s">
        <v>197</v>
      </c>
      <c r="P191" s="90">
        <v>43690.33354166667</v>
      </c>
      <c r="Q191" s="87" t="s">
        <v>486</v>
      </c>
      <c r="R191" s="92" t="s">
        <v>605</v>
      </c>
      <c r="S191" s="87" t="s">
        <v>649</v>
      </c>
      <c r="T191" s="87"/>
      <c r="U191" s="87"/>
      <c r="V191" s="87"/>
      <c r="W191" s="90">
        <v>43690.33354166667</v>
      </c>
      <c r="X191" s="96">
        <v>43690</v>
      </c>
      <c r="Y191" s="99" t="s">
        <v>978</v>
      </c>
      <c r="Z191" s="92" t="s">
        <v>1221</v>
      </c>
      <c r="AA191" s="87"/>
      <c r="AB191" s="87"/>
      <c r="AC191" s="99" t="s">
        <v>1467</v>
      </c>
      <c r="AD191" s="87"/>
      <c r="AE191" s="87" t="b">
        <v>0</v>
      </c>
      <c r="AF191" s="87">
        <v>0</v>
      </c>
      <c r="AG191" s="99" t="s">
        <v>1564</v>
      </c>
      <c r="AH191" s="87" t="b">
        <v>0</v>
      </c>
      <c r="AI191" s="87" t="s">
        <v>1597</v>
      </c>
      <c r="AJ191" s="87"/>
      <c r="AK191" s="99" t="s">
        <v>1564</v>
      </c>
      <c r="AL191" s="87" t="b">
        <v>0</v>
      </c>
      <c r="AM191" s="87">
        <v>0</v>
      </c>
      <c r="AN191" s="99" t="s">
        <v>1564</v>
      </c>
      <c r="AO191" s="87" t="s">
        <v>1607</v>
      </c>
      <c r="AP191" s="87" t="b">
        <v>0</v>
      </c>
      <c r="AQ191" s="99" t="s">
        <v>1467</v>
      </c>
      <c r="AR191" s="87" t="s">
        <v>197</v>
      </c>
      <c r="AS191" s="87">
        <v>0</v>
      </c>
      <c r="AT191" s="87">
        <v>0</v>
      </c>
      <c r="AU191" s="87"/>
      <c r="AV191" s="87"/>
      <c r="AW191" s="87"/>
      <c r="AX191" s="87"/>
      <c r="AY191" s="87"/>
      <c r="AZ191" s="87"/>
      <c r="BA191" s="87"/>
      <c r="BB191" s="87"/>
      <c r="BC191">
        <v>14</v>
      </c>
      <c r="BD191" s="86" t="str">
        <f>REPLACE(INDEX(GroupVertices[Group],MATCH(Edges25[[#This Row],[Vertex 1]],GroupVertices[Vertex],0)),1,1,"")</f>
        <v>4</v>
      </c>
      <c r="BE191" s="86" t="str">
        <f>REPLACE(INDEX(GroupVertices[Group],MATCH(Edges25[[#This Row],[Vertex 2]],GroupVertices[Vertex],0)),1,1,"")</f>
        <v>4</v>
      </c>
      <c r="BF191" s="48">
        <v>0</v>
      </c>
      <c r="BG191" s="49">
        <v>0</v>
      </c>
      <c r="BH191" s="48">
        <v>1</v>
      </c>
      <c r="BI191" s="49">
        <v>7.142857142857143</v>
      </c>
      <c r="BJ191" s="48">
        <v>0</v>
      </c>
      <c r="BK191" s="49">
        <v>0</v>
      </c>
      <c r="BL191" s="48">
        <v>13</v>
      </c>
      <c r="BM191" s="49">
        <v>92.85714285714286</v>
      </c>
      <c r="BN191" s="48">
        <v>14</v>
      </c>
    </row>
    <row r="192" spans="1:66" ht="15">
      <c r="A192" s="65" t="s">
        <v>355</v>
      </c>
      <c r="B192" s="65" t="s">
        <v>355</v>
      </c>
      <c r="C192" s="66"/>
      <c r="D192" s="67"/>
      <c r="E192" s="66"/>
      <c r="F192" s="69"/>
      <c r="G192" s="66"/>
      <c r="H192" s="70"/>
      <c r="I192" s="71"/>
      <c r="J192" s="71"/>
      <c r="K192" s="34" t="s">
        <v>65</v>
      </c>
      <c r="L192" s="72">
        <v>271</v>
      </c>
      <c r="M192" s="72"/>
      <c r="N192" s="73"/>
      <c r="O192" s="87" t="s">
        <v>197</v>
      </c>
      <c r="P192" s="90">
        <v>43690.372511574074</v>
      </c>
      <c r="Q192" s="87" t="s">
        <v>486</v>
      </c>
      <c r="R192" s="92" t="s">
        <v>605</v>
      </c>
      <c r="S192" s="87" t="s">
        <v>649</v>
      </c>
      <c r="T192" s="87"/>
      <c r="U192" s="87"/>
      <c r="V192" s="87"/>
      <c r="W192" s="90">
        <v>43690.372511574074</v>
      </c>
      <c r="X192" s="96">
        <v>43690</v>
      </c>
      <c r="Y192" s="99" t="s">
        <v>979</v>
      </c>
      <c r="Z192" s="92" t="s">
        <v>1222</v>
      </c>
      <c r="AA192" s="87"/>
      <c r="AB192" s="87"/>
      <c r="AC192" s="99" t="s">
        <v>1468</v>
      </c>
      <c r="AD192" s="87"/>
      <c r="AE192" s="87" t="b">
        <v>0</v>
      </c>
      <c r="AF192" s="87">
        <v>2</v>
      </c>
      <c r="AG192" s="99" t="s">
        <v>1564</v>
      </c>
      <c r="AH192" s="87" t="b">
        <v>0</v>
      </c>
      <c r="AI192" s="87" t="s">
        <v>1597</v>
      </c>
      <c r="AJ192" s="87"/>
      <c r="AK192" s="99" t="s">
        <v>1564</v>
      </c>
      <c r="AL192" s="87" t="b">
        <v>0</v>
      </c>
      <c r="AM192" s="87">
        <v>2</v>
      </c>
      <c r="AN192" s="99" t="s">
        <v>1564</v>
      </c>
      <c r="AO192" s="87" t="s">
        <v>1607</v>
      </c>
      <c r="AP192" s="87" t="b">
        <v>0</v>
      </c>
      <c r="AQ192" s="99" t="s">
        <v>1468</v>
      </c>
      <c r="AR192" s="87" t="s">
        <v>197</v>
      </c>
      <c r="AS192" s="87">
        <v>0</v>
      </c>
      <c r="AT192" s="87">
        <v>0</v>
      </c>
      <c r="AU192" s="87"/>
      <c r="AV192" s="87"/>
      <c r="AW192" s="87"/>
      <c r="AX192" s="87"/>
      <c r="AY192" s="87"/>
      <c r="AZ192" s="87"/>
      <c r="BA192" s="87"/>
      <c r="BB192" s="87"/>
      <c r="BC192">
        <v>14</v>
      </c>
      <c r="BD192" s="86" t="str">
        <f>REPLACE(INDEX(GroupVertices[Group],MATCH(Edges25[[#This Row],[Vertex 1]],GroupVertices[Vertex],0)),1,1,"")</f>
        <v>4</v>
      </c>
      <c r="BE192" s="86" t="str">
        <f>REPLACE(INDEX(GroupVertices[Group],MATCH(Edges25[[#This Row],[Vertex 2]],GroupVertices[Vertex],0)),1,1,"")</f>
        <v>4</v>
      </c>
      <c r="BF192" s="48">
        <v>0</v>
      </c>
      <c r="BG192" s="49">
        <v>0</v>
      </c>
      <c r="BH192" s="48">
        <v>1</v>
      </c>
      <c r="BI192" s="49">
        <v>7.142857142857143</v>
      </c>
      <c r="BJ192" s="48">
        <v>0</v>
      </c>
      <c r="BK192" s="49">
        <v>0</v>
      </c>
      <c r="BL192" s="48">
        <v>13</v>
      </c>
      <c r="BM192" s="49">
        <v>92.85714285714286</v>
      </c>
      <c r="BN192" s="48">
        <v>14</v>
      </c>
    </row>
    <row r="193" spans="1:66" ht="15">
      <c r="A193" s="65" t="s">
        <v>355</v>
      </c>
      <c r="B193" s="65" t="s">
        <v>355</v>
      </c>
      <c r="C193" s="66"/>
      <c r="D193" s="67"/>
      <c r="E193" s="66"/>
      <c r="F193" s="69"/>
      <c r="G193" s="66"/>
      <c r="H193" s="70"/>
      <c r="I193" s="71"/>
      <c r="J193" s="71"/>
      <c r="K193" s="34" t="s">
        <v>65</v>
      </c>
      <c r="L193" s="72">
        <v>272</v>
      </c>
      <c r="M193" s="72"/>
      <c r="N193" s="73"/>
      <c r="O193" s="87" t="s">
        <v>197</v>
      </c>
      <c r="P193" s="90">
        <v>43690.47840277778</v>
      </c>
      <c r="Q193" s="87" t="s">
        <v>486</v>
      </c>
      <c r="R193" s="92" t="s">
        <v>605</v>
      </c>
      <c r="S193" s="87" t="s">
        <v>649</v>
      </c>
      <c r="T193" s="87"/>
      <c r="U193" s="87"/>
      <c r="V193" s="87"/>
      <c r="W193" s="90">
        <v>43690.47840277778</v>
      </c>
      <c r="X193" s="96">
        <v>43690</v>
      </c>
      <c r="Y193" s="99" t="s">
        <v>980</v>
      </c>
      <c r="Z193" s="92" t="s">
        <v>1223</v>
      </c>
      <c r="AA193" s="87"/>
      <c r="AB193" s="87"/>
      <c r="AC193" s="99" t="s">
        <v>1469</v>
      </c>
      <c r="AD193" s="87"/>
      <c r="AE193" s="87" t="b">
        <v>0</v>
      </c>
      <c r="AF193" s="87">
        <v>2</v>
      </c>
      <c r="AG193" s="99" t="s">
        <v>1564</v>
      </c>
      <c r="AH193" s="87" t="b">
        <v>0</v>
      </c>
      <c r="AI193" s="87" t="s">
        <v>1597</v>
      </c>
      <c r="AJ193" s="87"/>
      <c r="AK193" s="99" t="s">
        <v>1564</v>
      </c>
      <c r="AL193" s="87" t="b">
        <v>0</v>
      </c>
      <c r="AM193" s="87">
        <v>0</v>
      </c>
      <c r="AN193" s="99" t="s">
        <v>1564</v>
      </c>
      <c r="AO193" s="87" t="s">
        <v>1607</v>
      </c>
      <c r="AP193" s="87" t="b">
        <v>0</v>
      </c>
      <c r="AQ193" s="99" t="s">
        <v>1469</v>
      </c>
      <c r="AR193" s="87" t="s">
        <v>197</v>
      </c>
      <c r="AS193" s="87">
        <v>0</v>
      </c>
      <c r="AT193" s="87">
        <v>0</v>
      </c>
      <c r="AU193" s="87"/>
      <c r="AV193" s="87"/>
      <c r="AW193" s="87"/>
      <c r="AX193" s="87"/>
      <c r="AY193" s="87"/>
      <c r="AZ193" s="87"/>
      <c r="BA193" s="87"/>
      <c r="BB193" s="87"/>
      <c r="BC193">
        <v>14</v>
      </c>
      <c r="BD193" s="86" t="str">
        <f>REPLACE(INDEX(GroupVertices[Group],MATCH(Edges25[[#This Row],[Vertex 1]],GroupVertices[Vertex],0)),1,1,"")</f>
        <v>4</v>
      </c>
      <c r="BE193" s="86" t="str">
        <f>REPLACE(INDEX(GroupVertices[Group],MATCH(Edges25[[#This Row],[Vertex 2]],GroupVertices[Vertex],0)),1,1,"")</f>
        <v>4</v>
      </c>
      <c r="BF193" s="48">
        <v>0</v>
      </c>
      <c r="BG193" s="49">
        <v>0</v>
      </c>
      <c r="BH193" s="48">
        <v>1</v>
      </c>
      <c r="BI193" s="49">
        <v>7.142857142857143</v>
      </c>
      <c r="BJ193" s="48">
        <v>0</v>
      </c>
      <c r="BK193" s="49">
        <v>0</v>
      </c>
      <c r="BL193" s="48">
        <v>13</v>
      </c>
      <c r="BM193" s="49">
        <v>92.85714285714286</v>
      </c>
      <c r="BN193" s="48">
        <v>14</v>
      </c>
    </row>
    <row r="194" spans="1:66" ht="15">
      <c r="A194" s="65" t="s">
        <v>355</v>
      </c>
      <c r="B194" s="65" t="s">
        <v>355</v>
      </c>
      <c r="C194" s="66"/>
      <c r="D194" s="67"/>
      <c r="E194" s="66"/>
      <c r="F194" s="69"/>
      <c r="G194" s="66"/>
      <c r="H194" s="70"/>
      <c r="I194" s="71"/>
      <c r="J194" s="71"/>
      <c r="K194" s="34" t="s">
        <v>65</v>
      </c>
      <c r="L194" s="72">
        <v>273</v>
      </c>
      <c r="M194" s="72"/>
      <c r="N194" s="73"/>
      <c r="O194" s="87" t="s">
        <v>197</v>
      </c>
      <c r="P194" s="90">
        <v>43690.52034722222</v>
      </c>
      <c r="Q194" s="87" t="s">
        <v>486</v>
      </c>
      <c r="R194" s="92" t="s">
        <v>605</v>
      </c>
      <c r="S194" s="87" t="s">
        <v>649</v>
      </c>
      <c r="T194" s="87"/>
      <c r="U194" s="87"/>
      <c r="V194" s="87"/>
      <c r="W194" s="90">
        <v>43690.52034722222</v>
      </c>
      <c r="X194" s="96">
        <v>43690</v>
      </c>
      <c r="Y194" s="99" t="s">
        <v>981</v>
      </c>
      <c r="Z194" s="92" t="s">
        <v>1224</v>
      </c>
      <c r="AA194" s="87"/>
      <c r="AB194" s="87"/>
      <c r="AC194" s="99" t="s">
        <v>1470</v>
      </c>
      <c r="AD194" s="87"/>
      <c r="AE194" s="87" t="b">
        <v>0</v>
      </c>
      <c r="AF194" s="87">
        <v>0</v>
      </c>
      <c r="AG194" s="99" t="s">
        <v>1564</v>
      </c>
      <c r="AH194" s="87" t="b">
        <v>0</v>
      </c>
      <c r="AI194" s="87" t="s">
        <v>1597</v>
      </c>
      <c r="AJ194" s="87"/>
      <c r="AK194" s="99" t="s">
        <v>1564</v>
      </c>
      <c r="AL194" s="87" t="b">
        <v>0</v>
      </c>
      <c r="AM194" s="87">
        <v>0</v>
      </c>
      <c r="AN194" s="99" t="s">
        <v>1564</v>
      </c>
      <c r="AO194" s="87" t="s">
        <v>1607</v>
      </c>
      <c r="AP194" s="87" t="b">
        <v>0</v>
      </c>
      <c r="AQ194" s="99" t="s">
        <v>1470</v>
      </c>
      <c r="AR194" s="87" t="s">
        <v>197</v>
      </c>
      <c r="AS194" s="87">
        <v>0</v>
      </c>
      <c r="AT194" s="87">
        <v>0</v>
      </c>
      <c r="AU194" s="87"/>
      <c r="AV194" s="87"/>
      <c r="AW194" s="87"/>
      <c r="AX194" s="87"/>
      <c r="AY194" s="87"/>
      <c r="AZ194" s="87"/>
      <c r="BA194" s="87"/>
      <c r="BB194" s="87"/>
      <c r="BC194">
        <v>14</v>
      </c>
      <c r="BD194" s="86" t="str">
        <f>REPLACE(INDEX(GroupVertices[Group],MATCH(Edges25[[#This Row],[Vertex 1]],GroupVertices[Vertex],0)),1,1,"")</f>
        <v>4</v>
      </c>
      <c r="BE194" s="86" t="str">
        <f>REPLACE(INDEX(GroupVertices[Group],MATCH(Edges25[[#This Row],[Vertex 2]],GroupVertices[Vertex],0)),1,1,"")</f>
        <v>4</v>
      </c>
      <c r="BF194" s="48">
        <v>0</v>
      </c>
      <c r="BG194" s="49">
        <v>0</v>
      </c>
      <c r="BH194" s="48">
        <v>1</v>
      </c>
      <c r="BI194" s="49">
        <v>7.142857142857143</v>
      </c>
      <c r="BJ194" s="48">
        <v>0</v>
      </c>
      <c r="BK194" s="49">
        <v>0</v>
      </c>
      <c r="BL194" s="48">
        <v>13</v>
      </c>
      <c r="BM194" s="49">
        <v>92.85714285714286</v>
      </c>
      <c r="BN194" s="48">
        <v>14</v>
      </c>
    </row>
    <row r="195" spans="1:66" ht="15">
      <c r="A195" s="65" t="s">
        <v>356</v>
      </c>
      <c r="B195" s="65" t="s">
        <v>355</v>
      </c>
      <c r="C195" s="66"/>
      <c r="D195" s="67"/>
      <c r="E195" s="66"/>
      <c r="F195" s="69"/>
      <c r="G195" s="66"/>
      <c r="H195" s="70"/>
      <c r="I195" s="71"/>
      <c r="J195" s="71"/>
      <c r="K195" s="34" t="s">
        <v>65</v>
      </c>
      <c r="L195" s="72">
        <v>274</v>
      </c>
      <c r="M195" s="72"/>
      <c r="N195" s="73"/>
      <c r="O195" s="87" t="s">
        <v>450</v>
      </c>
      <c r="P195" s="90">
        <v>43690.569918981484</v>
      </c>
      <c r="Q195" s="87" t="s">
        <v>486</v>
      </c>
      <c r="R195" s="92" t="s">
        <v>605</v>
      </c>
      <c r="S195" s="87" t="s">
        <v>649</v>
      </c>
      <c r="T195" s="87"/>
      <c r="U195" s="87"/>
      <c r="V195" s="92" t="s">
        <v>752</v>
      </c>
      <c r="W195" s="90">
        <v>43690.569918981484</v>
      </c>
      <c r="X195" s="96">
        <v>43690</v>
      </c>
      <c r="Y195" s="99" t="s">
        <v>982</v>
      </c>
      <c r="Z195" s="92" t="s">
        <v>1225</v>
      </c>
      <c r="AA195" s="87"/>
      <c r="AB195" s="87"/>
      <c r="AC195" s="99" t="s">
        <v>1471</v>
      </c>
      <c r="AD195" s="87"/>
      <c r="AE195" s="87" t="b">
        <v>0</v>
      </c>
      <c r="AF195" s="87">
        <v>0</v>
      </c>
      <c r="AG195" s="99" t="s">
        <v>1564</v>
      </c>
      <c r="AH195" s="87" t="b">
        <v>0</v>
      </c>
      <c r="AI195" s="87" t="s">
        <v>1597</v>
      </c>
      <c r="AJ195" s="87"/>
      <c r="AK195" s="99" t="s">
        <v>1564</v>
      </c>
      <c r="AL195" s="87" t="b">
        <v>0</v>
      </c>
      <c r="AM195" s="87">
        <v>2</v>
      </c>
      <c r="AN195" s="99" t="s">
        <v>1468</v>
      </c>
      <c r="AO195" s="87" t="s">
        <v>1605</v>
      </c>
      <c r="AP195" s="87" t="b">
        <v>0</v>
      </c>
      <c r="AQ195" s="99" t="s">
        <v>1468</v>
      </c>
      <c r="AR195" s="87" t="s">
        <v>197</v>
      </c>
      <c r="AS195" s="87">
        <v>0</v>
      </c>
      <c r="AT195" s="87">
        <v>0</v>
      </c>
      <c r="AU195" s="87"/>
      <c r="AV195" s="87"/>
      <c r="AW195" s="87"/>
      <c r="AX195" s="87"/>
      <c r="AY195" s="87"/>
      <c r="AZ195" s="87"/>
      <c r="BA195" s="87"/>
      <c r="BB195" s="87"/>
      <c r="BC195">
        <v>1</v>
      </c>
      <c r="BD195" s="86" t="str">
        <f>REPLACE(INDEX(GroupVertices[Group],MATCH(Edges25[[#This Row],[Vertex 1]],GroupVertices[Vertex],0)),1,1,"")</f>
        <v>4</v>
      </c>
      <c r="BE195" s="86" t="str">
        <f>REPLACE(INDEX(GroupVertices[Group],MATCH(Edges25[[#This Row],[Vertex 2]],GroupVertices[Vertex],0)),1,1,"")</f>
        <v>4</v>
      </c>
      <c r="BF195" s="48"/>
      <c r="BG195" s="49"/>
      <c r="BH195" s="48"/>
      <c r="BI195" s="49"/>
      <c r="BJ195" s="48"/>
      <c r="BK195" s="49"/>
      <c r="BL195" s="48"/>
      <c r="BM195" s="49"/>
      <c r="BN195" s="48"/>
    </row>
    <row r="196" spans="1:66" ht="15">
      <c r="A196" s="65" t="s">
        <v>356</v>
      </c>
      <c r="B196" s="65" t="s">
        <v>357</v>
      </c>
      <c r="C196" s="66"/>
      <c r="D196" s="67"/>
      <c r="E196" s="66"/>
      <c r="F196" s="69"/>
      <c r="G196" s="66"/>
      <c r="H196" s="70"/>
      <c r="I196" s="71"/>
      <c r="J196" s="71"/>
      <c r="K196" s="34" t="s">
        <v>65</v>
      </c>
      <c r="L196" s="72">
        <v>276</v>
      </c>
      <c r="M196" s="72"/>
      <c r="N196" s="73"/>
      <c r="O196" s="87" t="s">
        <v>450</v>
      </c>
      <c r="P196" s="90">
        <v>43690.98775462963</v>
      </c>
      <c r="Q196" s="87" t="s">
        <v>562</v>
      </c>
      <c r="R196" s="92" t="s">
        <v>639</v>
      </c>
      <c r="S196" s="87" t="s">
        <v>647</v>
      </c>
      <c r="T196" s="87"/>
      <c r="U196" s="87"/>
      <c r="V196" s="92" t="s">
        <v>752</v>
      </c>
      <c r="W196" s="90">
        <v>43690.98775462963</v>
      </c>
      <c r="X196" s="96">
        <v>43690</v>
      </c>
      <c r="Y196" s="99" t="s">
        <v>983</v>
      </c>
      <c r="Z196" s="92" t="s">
        <v>1226</v>
      </c>
      <c r="AA196" s="87"/>
      <c r="AB196" s="87"/>
      <c r="AC196" s="99" t="s">
        <v>1472</v>
      </c>
      <c r="AD196" s="87"/>
      <c r="AE196" s="87" t="b">
        <v>0</v>
      </c>
      <c r="AF196" s="87">
        <v>0</v>
      </c>
      <c r="AG196" s="99" t="s">
        <v>1564</v>
      </c>
      <c r="AH196" s="87" t="b">
        <v>0</v>
      </c>
      <c r="AI196" s="87" t="s">
        <v>1597</v>
      </c>
      <c r="AJ196" s="87"/>
      <c r="AK196" s="99" t="s">
        <v>1564</v>
      </c>
      <c r="AL196" s="87" t="b">
        <v>0</v>
      </c>
      <c r="AM196" s="87">
        <v>1</v>
      </c>
      <c r="AN196" s="99" t="s">
        <v>1486</v>
      </c>
      <c r="AO196" s="87" t="s">
        <v>1605</v>
      </c>
      <c r="AP196" s="87" t="b">
        <v>0</v>
      </c>
      <c r="AQ196" s="99" t="s">
        <v>1486</v>
      </c>
      <c r="AR196" s="87" t="s">
        <v>197</v>
      </c>
      <c r="AS196" s="87">
        <v>0</v>
      </c>
      <c r="AT196" s="87">
        <v>0</v>
      </c>
      <c r="AU196" s="87"/>
      <c r="AV196" s="87"/>
      <c r="AW196" s="87"/>
      <c r="AX196" s="87"/>
      <c r="AY196" s="87"/>
      <c r="AZ196" s="87"/>
      <c r="BA196" s="87"/>
      <c r="BB196" s="87"/>
      <c r="BC196">
        <v>1</v>
      </c>
      <c r="BD196" s="86" t="str">
        <f>REPLACE(INDEX(GroupVertices[Group],MATCH(Edges25[[#This Row],[Vertex 1]],GroupVertices[Vertex],0)),1,1,"")</f>
        <v>4</v>
      </c>
      <c r="BE196" s="86" t="str">
        <f>REPLACE(INDEX(GroupVertices[Group],MATCH(Edges25[[#This Row],[Vertex 2]],GroupVertices[Vertex],0)),1,1,"")</f>
        <v>4</v>
      </c>
      <c r="BF196" s="48">
        <v>0</v>
      </c>
      <c r="BG196" s="49">
        <v>0</v>
      </c>
      <c r="BH196" s="48">
        <v>0</v>
      </c>
      <c r="BI196" s="49">
        <v>0</v>
      </c>
      <c r="BJ196" s="48">
        <v>0</v>
      </c>
      <c r="BK196" s="49">
        <v>0</v>
      </c>
      <c r="BL196" s="48">
        <v>8</v>
      </c>
      <c r="BM196" s="49">
        <v>100</v>
      </c>
      <c r="BN196" s="48">
        <v>8</v>
      </c>
    </row>
    <row r="197" spans="1:66" ht="15">
      <c r="A197" s="65" t="s">
        <v>356</v>
      </c>
      <c r="B197" s="65" t="s">
        <v>361</v>
      </c>
      <c r="C197" s="66"/>
      <c r="D197" s="67"/>
      <c r="E197" s="66"/>
      <c r="F197" s="69"/>
      <c r="G197" s="66"/>
      <c r="H197" s="70"/>
      <c r="I197" s="71"/>
      <c r="J197" s="71"/>
      <c r="K197" s="34" t="s">
        <v>65</v>
      </c>
      <c r="L197" s="72">
        <v>277</v>
      </c>
      <c r="M197" s="72"/>
      <c r="N197" s="73"/>
      <c r="O197" s="87" t="s">
        <v>450</v>
      </c>
      <c r="P197" s="90">
        <v>43695.33015046296</v>
      </c>
      <c r="Q197" s="87" t="s">
        <v>504</v>
      </c>
      <c r="R197" s="87"/>
      <c r="S197" s="87"/>
      <c r="T197" s="87" t="s">
        <v>664</v>
      </c>
      <c r="U197" s="87"/>
      <c r="V197" s="92" t="s">
        <v>752</v>
      </c>
      <c r="W197" s="90">
        <v>43695.33015046296</v>
      </c>
      <c r="X197" s="96">
        <v>43695</v>
      </c>
      <c r="Y197" s="99" t="s">
        <v>984</v>
      </c>
      <c r="Z197" s="92" t="s">
        <v>1227</v>
      </c>
      <c r="AA197" s="87"/>
      <c r="AB197" s="87"/>
      <c r="AC197" s="99" t="s">
        <v>1473</v>
      </c>
      <c r="AD197" s="87"/>
      <c r="AE197" s="87" t="b">
        <v>0</v>
      </c>
      <c r="AF197" s="87">
        <v>0</v>
      </c>
      <c r="AG197" s="99" t="s">
        <v>1564</v>
      </c>
      <c r="AH197" s="87" t="b">
        <v>0</v>
      </c>
      <c r="AI197" s="87" t="s">
        <v>1597</v>
      </c>
      <c r="AJ197" s="87"/>
      <c r="AK197" s="99" t="s">
        <v>1564</v>
      </c>
      <c r="AL197" s="87" t="b">
        <v>0</v>
      </c>
      <c r="AM197" s="87">
        <v>2</v>
      </c>
      <c r="AN197" s="99" t="s">
        <v>1506</v>
      </c>
      <c r="AO197" s="87" t="s">
        <v>1605</v>
      </c>
      <c r="AP197" s="87" t="b">
        <v>0</v>
      </c>
      <c r="AQ197" s="99" t="s">
        <v>1506</v>
      </c>
      <c r="AR197" s="87" t="s">
        <v>197</v>
      </c>
      <c r="AS197" s="87">
        <v>0</v>
      </c>
      <c r="AT197" s="87">
        <v>0</v>
      </c>
      <c r="AU197" s="87"/>
      <c r="AV197" s="87"/>
      <c r="AW197" s="87"/>
      <c r="AX197" s="87"/>
      <c r="AY197" s="87"/>
      <c r="AZ197" s="87"/>
      <c r="BA197" s="87"/>
      <c r="BB197" s="87"/>
      <c r="BC197">
        <v>1</v>
      </c>
      <c r="BD197" s="86" t="str">
        <f>REPLACE(INDEX(GroupVertices[Group],MATCH(Edges25[[#This Row],[Vertex 1]],GroupVertices[Vertex],0)),1,1,"")</f>
        <v>4</v>
      </c>
      <c r="BE197" s="86" t="str">
        <f>REPLACE(INDEX(GroupVertices[Group],MATCH(Edges25[[#This Row],[Vertex 2]],GroupVertices[Vertex],0)),1,1,"")</f>
        <v>4</v>
      </c>
      <c r="BF197" s="48">
        <v>0</v>
      </c>
      <c r="BG197" s="49">
        <v>0</v>
      </c>
      <c r="BH197" s="48">
        <v>0</v>
      </c>
      <c r="BI197" s="49">
        <v>0</v>
      </c>
      <c r="BJ197" s="48">
        <v>0</v>
      </c>
      <c r="BK197" s="49">
        <v>0</v>
      </c>
      <c r="BL197" s="48">
        <v>21</v>
      </c>
      <c r="BM197" s="49">
        <v>100</v>
      </c>
      <c r="BN197" s="48">
        <v>21</v>
      </c>
    </row>
    <row r="198" spans="1:66" ht="15">
      <c r="A198" s="65" t="s">
        <v>357</v>
      </c>
      <c r="B198" s="65" t="s">
        <v>357</v>
      </c>
      <c r="C198" s="66"/>
      <c r="D198" s="67"/>
      <c r="E198" s="66"/>
      <c r="F198" s="69"/>
      <c r="G198" s="66"/>
      <c r="H198" s="70"/>
      <c r="I198" s="71"/>
      <c r="J198" s="71"/>
      <c r="K198" s="34" t="s">
        <v>65</v>
      </c>
      <c r="L198" s="72">
        <v>278</v>
      </c>
      <c r="M198" s="72"/>
      <c r="N198" s="73"/>
      <c r="O198" s="87" t="s">
        <v>197</v>
      </c>
      <c r="P198" s="90">
        <v>43686.28337962963</v>
      </c>
      <c r="Q198" s="87" t="s">
        <v>563</v>
      </c>
      <c r="R198" s="92" t="s">
        <v>622</v>
      </c>
      <c r="S198" s="87" t="s">
        <v>647</v>
      </c>
      <c r="T198" s="87"/>
      <c r="U198" s="87"/>
      <c r="V198" s="92" t="s">
        <v>788</v>
      </c>
      <c r="W198" s="90">
        <v>43686.28337962963</v>
      </c>
      <c r="X198" s="96">
        <v>43686</v>
      </c>
      <c r="Y198" s="99" t="s">
        <v>985</v>
      </c>
      <c r="Z198" s="92" t="s">
        <v>1228</v>
      </c>
      <c r="AA198" s="87"/>
      <c r="AB198" s="87"/>
      <c r="AC198" s="99" t="s">
        <v>1474</v>
      </c>
      <c r="AD198" s="87"/>
      <c r="AE198" s="87" t="b">
        <v>0</v>
      </c>
      <c r="AF198" s="87">
        <v>0</v>
      </c>
      <c r="AG198" s="99" t="s">
        <v>1564</v>
      </c>
      <c r="AH198" s="87" t="b">
        <v>0</v>
      </c>
      <c r="AI198" s="87" t="s">
        <v>1602</v>
      </c>
      <c r="AJ198" s="87"/>
      <c r="AK198" s="99" t="s">
        <v>1564</v>
      </c>
      <c r="AL198" s="87" t="b">
        <v>0</v>
      </c>
      <c r="AM198" s="87">
        <v>0</v>
      </c>
      <c r="AN198" s="99" t="s">
        <v>1564</v>
      </c>
      <c r="AO198" s="87" t="s">
        <v>1610</v>
      </c>
      <c r="AP198" s="87" t="b">
        <v>0</v>
      </c>
      <c r="AQ198" s="99" t="s">
        <v>1474</v>
      </c>
      <c r="AR198" s="87" t="s">
        <v>197</v>
      </c>
      <c r="AS198" s="87">
        <v>0</v>
      </c>
      <c r="AT198" s="87">
        <v>0</v>
      </c>
      <c r="AU198" s="87"/>
      <c r="AV198" s="87"/>
      <c r="AW198" s="87"/>
      <c r="AX198" s="87"/>
      <c r="AY198" s="87"/>
      <c r="AZ198" s="87"/>
      <c r="BA198" s="87"/>
      <c r="BB198" s="87"/>
      <c r="BC198">
        <v>26</v>
      </c>
      <c r="BD198" s="86" t="str">
        <f>REPLACE(INDEX(GroupVertices[Group],MATCH(Edges25[[#This Row],[Vertex 1]],GroupVertices[Vertex],0)),1,1,"")</f>
        <v>4</v>
      </c>
      <c r="BE198" s="86" t="str">
        <f>REPLACE(INDEX(GroupVertices[Group],MATCH(Edges25[[#This Row],[Vertex 2]],GroupVertices[Vertex],0)),1,1,"")</f>
        <v>4</v>
      </c>
      <c r="BF198" s="48">
        <v>0</v>
      </c>
      <c r="BG198" s="49">
        <v>0</v>
      </c>
      <c r="BH198" s="48">
        <v>0</v>
      </c>
      <c r="BI198" s="49">
        <v>0</v>
      </c>
      <c r="BJ198" s="48">
        <v>0</v>
      </c>
      <c r="BK198" s="49">
        <v>0</v>
      </c>
      <c r="BL198" s="48">
        <v>4</v>
      </c>
      <c r="BM198" s="49">
        <v>100</v>
      </c>
      <c r="BN198" s="48">
        <v>4</v>
      </c>
    </row>
    <row r="199" spans="1:66" ht="15">
      <c r="A199" s="65" t="s">
        <v>357</v>
      </c>
      <c r="B199" s="65" t="s">
        <v>357</v>
      </c>
      <c r="C199" s="66"/>
      <c r="D199" s="67"/>
      <c r="E199" s="66"/>
      <c r="F199" s="69"/>
      <c r="G199" s="66"/>
      <c r="H199" s="70"/>
      <c r="I199" s="71"/>
      <c r="J199" s="71"/>
      <c r="K199" s="34" t="s">
        <v>65</v>
      </c>
      <c r="L199" s="72">
        <v>279</v>
      </c>
      <c r="M199" s="72"/>
      <c r="N199" s="73"/>
      <c r="O199" s="87" t="s">
        <v>197</v>
      </c>
      <c r="P199" s="90">
        <v>43686.45012731481</v>
      </c>
      <c r="Q199" s="87" t="s">
        <v>564</v>
      </c>
      <c r="R199" s="92" t="s">
        <v>623</v>
      </c>
      <c r="S199" s="87" t="s">
        <v>647</v>
      </c>
      <c r="T199" s="87"/>
      <c r="U199" s="87"/>
      <c r="V199" s="92" t="s">
        <v>788</v>
      </c>
      <c r="W199" s="90">
        <v>43686.45012731481</v>
      </c>
      <c r="X199" s="96">
        <v>43686</v>
      </c>
      <c r="Y199" s="99" t="s">
        <v>986</v>
      </c>
      <c r="Z199" s="92" t="s">
        <v>1229</v>
      </c>
      <c r="AA199" s="87"/>
      <c r="AB199" s="87"/>
      <c r="AC199" s="99" t="s">
        <v>1475</v>
      </c>
      <c r="AD199" s="87"/>
      <c r="AE199" s="87" t="b">
        <v>0</v>
      </c>
      <c r="AF199" s="87">
        <v>0</v>
      </c>
      <c r="AG199" s="99" t="s">
        <v>1564</v>
      </c>
      <c r="AH199" s="87" t="b">
        <v>0</v>
      </c>
      <c r="AI199" s="87" t="s">
        <v>1597</v>
      </c>
      <c r="AJ199" s="87"/>
      <c r="AK199" s="99" t="s">
        <v>1564</v>
      </c>
      <c r="AL199" s="87" t="b">
        <v>0</v>
      </c>
      <c r="AM199" s="87">
        <v>0</v>
      </c>
      <c r="AN199" s="99" t="s">
        <v>1564</v>
      </c>
      <c r="AO199" s="87" t="s">
        <v>1610</v>
      </c>
      <c r="AP199" s="87" t="b">
        <v>0</v>
      </c>
      <c r="AQ199" s="99" t="s">
        <v>1475</v>
      </c>
      <c r="AR199" s="87" t="s">
        <v>197</v>
      </c>
      <c r="AS199" s="87">
        <v>0</v>
      </c>
      <c r="AT199" s="87">
        <v>0</v>
      </c>
      <c r="AU199" s="87"/>
      <c r="AV199" s="87"/>
      <c r="AW199" s="87"/>
      <c r="AX199" s="87"/>
      <c r="AY199" s="87"/>
      <c r="AZ199" s="87"/>
      <c r="BA199" s="87"/>
      <c r="BB199" s="87"/>
      <c r="BC199">
        <v>26</v>
      </c>
      <c r="BD199" s="86" t="str">
        <f>REPLACE(INDEX(GroupVertices[Group],MATCH(Edges25[[#This Row],[Vertex 1]],GroupVertices[Vertex],0)),1,1,"")</f>
        <v>4</v>
      </c>
      <c r="BE199" s="86" t="str">
        <f>REPLACE(INDEX(GroupVertices[Group],MATCH(Edges25[[#This Row],[Vertex 2]],GroupVertices[Vertex],0)),1,1,"")</f>
        <v>4</v>
      </c>
      <c r="BF199" s="48">
        <v>0</v>
      </c>
      <c r="BG199" s="49">
        <v>0</v>
      </c>
      <c r="BH199" s="48">
        <v>0</v>
      </c>
      <c r="BI199" s="49">
        <v>0</v>
      </c>
      <c r="BJ199" s="48">
        <v>0</v>
      </c>
      <c r="BK199" s="49">
        <v>0</v>
      </c>
      <c r="BL199" s="48">
        <v>7</v>
      </c>
      <c r="BM199" s="49">
        <v>100</v>
      </c>
      <c r="BN199" s="48">
        <v>7</v>
      </c>
    </row>
    <row r="200" spans="1:66" ht="15">
      <c r="A200" s="65" t="s">
        <v>357</v>
      </c>
      <c r="B200" s="65" t="s">
        <v>357</v>
      </c>
      <c r="C200" s="66"/>
      <c r="D200" s="67"/>
      <c r="E200" s="66"/>
      <c r="F200" s="69"/>
      <c r="G200" s="66"/>
      <c r="H200" s="70"/>
      <c r="I200" s="71"/>
      <c r="J200" s="71"/>
      <c r="K200" s="34" t="s">
        <v>65</v>
      </c>
      <c r="L200" s="72">
        <v>280</v>
      </c>
      <c r="M200" s="72"/>
      <c r="N200" s="73"/>
      <c r="O200" s="87" t="s">
        <v>197</v>
      </c>
      <c r="P200" s="90">
        <v>43686.76123842593</v>
      </c>
      <c r="Q200" s="87" t="s">
        <v>565</v>
      </c>
      <c r="R200" s="92" t="s">
        <v>640</v>
      </c>
      <c r="S200" s="87" t="s">
        <v>647</v>
      </c>
      <c r="T200" s="87"/>
      <c r="U200" s="87"/>
      <c r="V200" s="92" t="s">
        <v>788</v>
      </c>
      <c r="W200" s="90">
        <v>43686.76123842593</v>
      </c>
      <c r="X200" s="96">
        <v>43686</v>
      </c>
      <c r="Y200" s="99" t="s">
        <v>987</v>
      </c>
      <c r="Z200" s="92" t="s">
        <v>1230</v>
      </c>
      <c r="AA200" s="87"/>
      <c r="AB200" s="87"/>
      <c r="AC200" s="99" t="s">
        <v>1476</v>
      </c>
      <c r="AD200" s="87"/>
      <c r="AE200" s="87" t="b">
        <v>0</v>
      </c>
      <c r="AF200" s="87">
        <v>0</v>
      </c>
      <c r="AG200" s="99" t="s">
        <v>1564</v>
      </c>
      <c r="AH200" s="87" t="b">
        <v>0</v>
      </c>
      <c r="AI200" s="87" t="s">
        <v>1597</v>
      </c>
      <c r="AJ200" s="87"/>
      <c r="AK200" s="99" t="s">
        <v>1564</v>
      </c>
      <c r="AL200" s="87" t="b">
        <v>0</v>
      </c>
      <c r="AM200" s="87">
        <v>0</v>
      </c>
      <c r="AN200" s="99" t="s">
        <v>1564</v>
      </c>
      <c r="AO200" s="87" t="s">
        <v>1610</v>
      </c>
      <c r="AP200" s="87" t="b">
        <v>0</v>
      </c>
      <c r="AQ200" s="99" t="s">
        <v>1476</v>
      </c>
      <c r="AR200" s="87" t="s">
        <v>197</v>
      </c>
      <c r="AS200" s="87">
        <v>0</v>
      </c>
      <c r="AT200" s="87">
        <v>0</v>
      </c>
      <c r="AU200" s="87"/>
      <c r="AV200" s="87"/>
      <c r="AW200" s="87"/>
      <c r="AX200" s="87"/>
      <c r="AY200" s="87"/>
      <c r="AZ200" s="87"/>
      <c r="BA200" s="87"/>
      <c r="BB200" s="87"/>
      <c r="BC200">
        <v>26</v>
      </c>
      <c r="BD200" s="86" t="str">
        <f>REPLACE(INDEX(GroupVertices[Group],MATCH(Edges25[[#This Row],[Vertex 1]],GroupVertices[Vertex],0)),1,1,"")</f>
        <v>4</v>
      </c>
      <c r="BE200" s="86" t="str">
        <f>REPLACE(INDEX(GroupVertices[Group],MATCH(Edges25[[#This Row],[Vertex 2]],GroupVertices[Vertex],0)),1,1,"")</f>
        <v>4</v>
      </c>
      <c r="BF200" s="48">
        <v>0</v>
      </c>
      <c r="BG200" s="49">
        <v>0</v>
      </c>
      <c r="BH200" s="48">
        <v>0</v>
      </c>
      <c r="BI200" s="49">
        <v>0</v>
      </c>
      <c r="BJ200" s="48">
        <v>0</v>
      </c>
      <c r="BK200" s="49">
        <v>0</v>
      </c>
      <c r="BL200" s="48">
        <v>5</v>
      </c>
      <c r="BM200" s="49">
        <v>100</v>
      </c>
      <c r="BN200" s="48">
        <v>5</v>
      </c>
    </row>
    <row r="201" spans="1:66" ht="15">
      <c r="A201" s="65" t="s">
        <v>357</v>
      </c>
      <c r="B201" s="65" t="s">
        <v>357</v>
      </c>
      <c r="C201" s="66"/>
      <c r="D201" s="67"/>
      <c r="E201" s="66"/>
      <c r="F201" s="69"/>
      <c r="G201" s="66"/>
      <c r="H201" s="70"/>
      <c r="I201" s="71"/>
      <c r="J201" s="71"/>
      <c r="K201" s="34" t="s">
        <v>65</v>
      </c>
      <c r="L201" s="72">
        <v>281</v>
      </c>
      <c r="M201" s="72"/>
      <c r="N201" s="73"/>
      <c r="O201" s="87" t="s">
        <v>197</v>
      </c>
      <c r="P201" s="90">
        <v>43687.34458333333</v>
      </c>
      <c r="Q201" s="87" t="s">
        <v>566</v>
      </c>
      <c r="R201" s="92" t="s">
        <v>624</v>
      </c>
      <c r="S201" s="87" t="s">
        <v>647</v>
      </c>
      <c r="T201" s="87"/>
      <c r="U201" s="87"/>
      <c r="V201" s="92" t="s">
        <v>788</v>
      </c>
      <c r="W201" s="90">
        <v>43687.34458333333</v>
      </c>
      <c r="X201" s="96">
        <v>43687</v>
      </c>
      <c r="Y201" s="99" t="s">
        <v>988</v>
      </c>
      <c r="Z201" s="92" t="s">
        <v>1231</v>
      </c>
      <c r="AA201" s="87"/>
      <c r="AB201" s="87"/>
      <c r="AC201" s="99" t="s">
        <v>1477</v>
      </c>
      <c r="AD201" s="87"/>
      <c r="AE201" s="87" t="b">
        <v>0</v>
      </c>
      <c r="AF201" s="87">
        <v>0</v>
      </c>
      <c r="AG201" s="99" t="s">
        <v>1564</v>
      </c>
      <c r="AH201" s="87" t="b">
        <v>0</v>
      </c>
      <c r="AI201" s="87" t="s">
        <v>1597</v>
      </c>
      <c r="AJ201" s="87"/>
      <c r="AK201" s="99" t="s">
        <v>1564</v>
      </c>
      <c r="AL201" s="87" t="b">
        <v>0</v>
      </c>
      <c r="AM201" s="87">
        <v>0</v>
      </c>
      <c r="AN201" s="99" t="s">
        <v>1564</v>
      </c>
      <c r="AO201" s="87" t="s">
        <v>1610</v>
      </c>
      <c r="AP201" s="87" t="b">
        <v>0</v>
      </c>
      <c r="AQ201" s="99" t="s">
        <v>1477</v>
      </c>
      <c r="AR201" s="87" t="s">
        <v>197</v>
      </c>
      <c r="AS201" s="87">
        <v>0</v>
      </c>
      <c r="AT201" s="87">
        <v>0</v>
      </c>
      <c r="AU201" s="87"/>
      <c r="AV201" s="87"/>
      <c r="AW201" s="87"/>
      <c r="AX201" s="87"/>
      <c r="AY201" s="87"/>
      <c r="AZ201" s="87"/>
      <c r="BA201" s="87"/>
      <c r="BB201" s="87"/>
      <c r="BC201">
        <v>26</v>
      </c>
      <c r="BD201" s="86" t="str">
        <f>REPLACE(INDEX(GroupVertices[Group],MATCH(Edges25[[#This Row],[Vertex 1]],GroupVertices[Vertex],0)),1,1,"")</f>
        <v>4</v>
      </c>
      <c r="BE201" s="86" t="str">
        <f>REPLACE(INDEX(GroupVertices[Group],MATCH(Edges25[[#This Row],[Vertex 2]],GroupVertices[Vertex],0)),1,1,"")</f>
        <v>4</v>
      </c>
      <c r="BF201" s="48">
        <v>0</v>
      </c>
      <c r="BG201" s="49">
        <v>0</v>
      </c>
      <c r="BH201" s="48">
        <v>0</v>
      </c>
      <c r="BI201" s="49">
        <v>0</v>
      </c>
      <c r="BJ201" s="48">
        <v>0</v>
      </c>
      <c r="BK201" s="49">
        <v>0</v>
      </c>
      <c r="BL201" s="48">
        <v>5</v>
      </c>
      <c r="BM201" s="49">
        <v>100</v>
      </c>
      <c r="BN201" s="48">
        <v>5</v>
      </c>
    </row>
    <row r="202" spans="1:66" ht="15">
      <c r="A202" s="65" t="s">
        <v>357</v>
      </c>
      <c r="B202" s="65" t="s">
        <v>357</v>
      </c>
      <c r="C202" s="66"/>
      <c r="D202" s="67"/>
      <c r="E202" s="66"/>
      <c r="F202" s="69"/>
      <c r="G202" s="66"/>
      <c r="H202" s="70"/>
      <c r="I202" s="71"/>
      <c r="J202" s="71"/>
      <c r="K202" s="34" t="s">
        <v>65</v>
      </c>
      <c r="L202" s="72">
        <v>282</v>
      </c>
      <c r="M202" s="72"/>
      <c r="N202" s="73"/>
      <c r="O202" s="87" t="s">
        <v>197</v>
      </c>
      <c r="P202" s="90">
        <v>43687.34458333333</v>
      </c>
      <c r="Q202" s="87" t="s">
        <v>567</v>
      </c>
      <c r="R202" s="92" t="s">
        <v>625</v>
      </c>
      <c r="S202" s="87" t="s">
        <v>647</v>
      </c>
      <c r="T202" s="87"/>
      <c r="U202" s="87"/>
      <c r="V202" s="92" t="s">
        <v>788</v>
      </c>
      <c r="W202" s="90">
        <v>43687.34458333333</v>
      </c>
      <c r="X202" s="96">
        <v>43687</v>
      </c>
      <c r="Y202" s="99" t="s">
        <v>988</v>
      </c>
      <c r="Z202" s="92" t="s">
        <v>1232</v>
      </c>
      <c r="AA202" s="87"/>
      <c r="AB202" s="87"/>
      <c r="AC202" s="99" t="s">
        <v>1478</v>
      </c>
      <c r="AD202" s="87"/>
      <c r="AE202" s="87" t="b">
        <v>0</v>
      </c>
      <c r="AF202" s="87">
        <v>0</v>
      </c>
      <c r="AG202" s="99" t="s">
        <v>1564</v>
      </c>
      <c r="AH202" s="87" t="b">
        <v>0</v>
      </c>
      <c r="AI202" s="87" t="s">
        <v>1597</v>
      </c>
      <c r="AJ202" s="87"/>
      <c r="AK202" s="99" t="s">
        <v>1564</v>
      </c>
      <c r="AL202" s="87" t="b">
        <v>0</v>
      </c>
      <c r="AM202" s="87">
        <v>0</v>
      </c>
      <c r="AN202" s="99" t="s">
        <v>1564</v>
      </c>
      <c r="AO202" s="87" t="s">
        <v>1610</v>
      </c>
      <c r="AP202" s="87" t="b">
        <v>0</v>
      </c>
      <c r="AQ202" s="99" t="s">
        <v>1478</v>
      </c>
      <c r="AR202" s="87" t="s">
        <v>197</v>
      </c>
      <c r="AS202" s="87">
        <v>0</v>
      </c>
      <c r="AT202" s="87">
        <v>0</v>
      </c>
      <c r="AU202" s="87"/>
      <c r="AV202" s="87"/>
      <c r="AW202" s="87"/>
      <c r="AX202" s="87"/>
      <c r="AY202" s="87"/>
      <c r="AZ202" s="87"/>
      <c r="BA202" s="87"/>
      <c r="BB202" s="87"/>
      <c r="BC202">
        <v>26</v>
      </c>
      <c r="BD202" s="86" t="str">
        <f>REPLACE(INDEX(GroupVertices[Group],MATCH(Edges25[[#This Row],[Vertex 1]],GroupVertices[Vertex],0)),1,1,"")</f>
        <v>4</v>
      </c>
      <c r="BE202" s="86" t="str">
        <f>REPLACE(INDEX(GroupVertices[Group],MATCH(Edges25[[#This Row],[Vertex 2]],GroupVertices[Vertex],0)),1,1,"")</f>
        <v>4</v>
      </c>
      <c r="BF202" s="48">
        <v>0</v>
      </c>
      <c r="BG202" s="49">
        <v>0</v>
      </c>
      <c r="BH202" s="48">
        <v>0</v>
      </c>
      <c r="BI202" s="49">
        <v>0</v>
      </c>
      <c r="BJ202" s="48">
        <v>0</v>
      </c>
      <c r="BK202" s="49">
        <v>0</v>
      </c>
      <c r="BL202" s="48">
        <v>8</v>
      </c>
      <c r="BM202" s="49">
        <v>100</v>
      </c>
      <c r="BN202" s="48">
        <v>8</v>
      </c>
    </row>
    <row r="203" spans="1:66" ht="15">
      <c r="A203" s="65" t="s">
        <v>357</v>
      </c>
      <c r="B203" s="65" t="s">
        <v>357</v>
      </c>
      <c r="C203" s="66"/>
      <c r="D203" s="67"/>
      <c r="E203" s="66"/>
      <c r="F203" s="69"/>
      <c r="G203" s="66"/>
      <c r="H203" s="70"/>
      <c r="I203" s="71"/>
      <c r="J203" s="71"/>
      <c r="K203" s="34" t="s">
        <v>65</v>
      </c>
      <c r="L203" s="72">
        <v>283</v>
      </c>
      <c r="M203" s="72"/>
      <c r="N203" s="73"/>
      <c r="O203" s="87" t="s">
        <v>197</v>
      </c>
      <c r="P203" s="90">
        <v>43688.427939814814</v>
      </c>
      <c r="Q203" s="87" t="s">
        <v>568</v>
      </c>
      <c r="R203" s="92" t="s">
        <v>626</v>
      </c>
      <c r="S203" s="87" t="s">
        <v>647</v>
      </c>
      <c r="T203" s="87"/>
      <c r="U203" s="87"/>
      <c r="V203" s="92" t="s">
        <v>788</v>
      </c>
      <c r="W203" s="90">
        <v>43688.427939814814</v>
      </c>
      <c r="X203" s="96">
        <v>43688</v>
      </c>
      <c r="Y203" s="99" t="s">
        <v>989</v>
      </c>
      <c r="Z203" s="92" t="s">
        <v>1233</v>
      </c>
      <c r="AA203" s="87"/>
      <c r="AB203" s="87"/>
      <c r="AC203" s="99" t="s">
        <v>1479</v>
      </c>
      <c r="AD203" s="87"/>
      <c r="AE203" s="87" t="b">
        <v>0</v>
      </c>
      <c r="AF203" s="87">
        <v>0</v>
      </c>
      <c r="AG203" s="99" t="s">
        <v>1564</v>
      </c>
      <c r="AH203" s="87" t="b">
        <v>0</v>
      </c>
      <c r="AI203" s="87" t="s">
        <v>1597</v>
      </c>
      <c r="AJ203" s="87"/>
      <c r="AK203" s="99" t="s">
        <v>1564</v>
      </c>
      <c r="AL203" s="87" t="b">
        <v>0</v>
      </c>
      <c r="AM203" s="87">
        <v>0</v>
      </c>
      <c r="AN203" s="99" t="s">
        <v>1564</v>
      </c>
      <c r="AO203" s="87" t="s">
        <v>1610</v>
      </c>
      <c r="AP203" s="87" t="b">
        <v>0</v>
      </c>
      <c r="AQ203" s="99" t="s">
        <v>1479</v>
      </c>
      <c r="AR203" s="87" t="s">
        <v>197</v>
      </c>
      <c r="AS203" s="87">
        <v>0</v>
      </c>
      <c r="AT203" s="87">
        <v>0</v>
      </c>
      <c r="AU203" s="87"/>
      <c r="AV203" s="87"/>
      <c r="AW203" s="87"/>
      <c r="AX203" s="87"/>
      <c r="AY203" s="87"/>
      <c r="AZ203" s="87"/>
      <c r="BA203" s="87"/>
      <c r="BB203" s="87"/>
      <c r="BC203">
        <v>26</v>
      </c>
      <c r="BD203" s="86" t="str">
        <f>REPLACE(INDEX(GroupVertices[Group],MATCH(Edges25[[#This Row],[Vertex 1]],GroupVertices[Vertex],0)),1,1,"")</f>
        <v>4</v>
      </c>
      <c r="BE203" s="86" t="str">
        <f>REPLACE(INDEX(GroupVertices[Group],MATCH(Edges25[[#This Row],[Vertex 2]],GroupVertices[Vertex],0)),1,1,"")</f>
        <v>4</v>
      </c>
      <c r="BF203" s="48">
        <v>0</v>
      </c>
      <c r="BG203" s="49">
        <v>0</v>
      </c>
      <c r="BH203" s="48">
        <v>0</v>
      </c>
      <c r="BI203" s="49">
        <v>0</v>
      </c>
      <c r="BJ203" s="48">
        <v>0</v>
      </c>
      <c r="BK203" s="49">
        <v>0</v>
      </c>
      <c r="BL203" s="48">
        <v>8</v>
      </c>
      <c r="BM203" s="49">
        <v>100</v>
      </c>
      <c r="BN203" s="48">
        <v>8</v>
      </c>
    </row>
    <row r="204" spans="1:66" ht="15">
      <c r="A204" s="65" t="s">
        <v>357</v>
      </c>
      <c r="B204" s="65" t="s">
        <v>357</v>
      </c>
      <c r="C204" s="66"/>
      <c r="D204" s="67"/>
      <c r="E204" s="66"/>
      <c r="F204" s="69"/>
      <c r="G204" s="66"/>
      <c r="H204" s="70"/>
      <c r="I204" s="71"/>
      <c r="J204" s="71"/>
      <c r="K204" s="34" t="s">
        <v>65</v>
      </c>
      <c r="L204" s="72">
        <v>284</v>
      </c>
      <c r="M204" s="72"/>
      <c r="N204" s="73"/>
      <c r="O204" s="87" t="s">
        <v>197</v>
      </c>
      <c r="P204" s="90">
        <v>43688.42795138889</v>
      </c>
      <c r="Q204" s="87" t="s">
        <v>569</v>
      </c>
      <c r="R204" s="92" t="s">
        <v>627</v>
      </c>
      <c r="S204" s="87" t="s">
        <v>647</v>
      </c>
      <c r="T204" s="87"/>
      <c r="U204" s="87"/>
      <c r="V204" s="92" t="s">
        <v>788</v>
      </c>
      <c r="W204" s="90">
        <v>43688.42795138889</v>
      </c>
      <c r="X204" s="96">
        <v>43688</v>
      </c>
      <c r="Y204" s="99" t="s">
        <v>990</v>
      </c>
      <c r="Z204" s="92" t="s">
        <v>1234</v>
      </c>
      <c r="AA204" s="87"/>
      <c r="AB204" s="87"/>
      <c r="AC204" s="99" t="s">
        <v>1480</v>
      </c>
      <c r="AD204" s="87"/>
      <c r="AE204" s="87" t="b">
        <v>0</v>
      </c>
      <c r="AF204" s="87">
        <v>1</v>
      </c>
      <c r="AG204" s="99" t="s">
        <v>1564</v>
      </c>
      <c r="AH204" s="87" t="b">
        <v>0</v>
      </c>
      <c r="AI204" s="87" t="s">
        <v>1597</v>
      </c>
      <c r="AJ204" s="87"/>
      <c r="AK204" s="99" t="s">
        <v>1564</v>
      </c>
      <c r="AL204" s="87" t="b">
        <v>0</v>
      </c>
      <c r="AM204" s="87">
        <v>0</v>
      </c>
      <c r="AN204" s="99" t="s">
        <v>1564</v>
      </c>
      <c r="AO204" s="87" t="s">
        <v>1610</v>
      </c>
      <c r="AP204" s="87" t="b">
        <v>0</v>
      </c>
      <c r="AQ204" s="99" t="s">
        <v>1480</v>
      </c>
      <c r="AR204" s="87" t="s">
        <v>197</v>
      </c>
      <c r="AS204" s="87">
        <v>0</v>
      </c>
      <c r="AT204" s="87">
        <v>0</v>
      </c>
      <c r="AU204" s="87"/>
      <c r="AV204" s="87"/>
      <c r="AW204" s="87"/>
      <c r="AX204" s="87"/>
      <c r="AY204" s="87"/>
      <c r="AZ204" s="87"/>
      <c r="BA204" s="87"/>
      <c r="BB204" s="87"/>
      <c r="BC204">
        <v>26</v>
      </c>
      <c r="BD204" s="86" t="str">
        <f>REPLACE(INDEX(GroupVertices[Group],MATCH(Edges25[[#This Row],[Vertex 1]],GroupVertices[Vertex],0)),1,1,"")</f>
        <v>4</v>
      </c>
      <c r="BE204" s="86" t="str">
        <f>REPLACE(INDEX(GroupVertices[Group],MATCH(Edges25[[#This Row],[Vertex 2]],GroupVertices[Vertex],0)),1,1,"")</f>
        <v>4</v>
      </c>
      <c r="BF204" s="48">
        <v>0</v>
      </c>
      <c r="BG204" s="49">
        <v>0</v>
      </c>
      <c r="BH204" s="48">
        <v>0</v>
      </c>
      <c r="BI204" s="49">
        <v>0</v>
      </c>
      <c r="BJ204" s="48">
        <v>0</v>
      </c>
      <c r="BK204" s="49">
        <v>0</v>
      </c>
      <c r="BL204" s="48">
        <v>4</v>
      </c>
      <c r="BM204" s="49">
        <v>100</v>
      </c>
      <c r="BN204" s="48">
        <v>4</v>
      </c>
    </row>
    <row r="205" spans="1:66" ht="15">
      <c r="A205" s="65" t="s">
        <v>357</v>
      </c>
      <c r="B205" s="65" t="s">
        <v>357</v>
      </c>
      <c r="C205" s="66"/>
      <c r="D205" s="67"/>
      <c r="E205" s="66"/>
      <c r="F205" s="69"/>
      <c r="G205" s="66"/>
      <c r="H205" s="70"/>
      <c r="I205" s="71"/>
      <c r="J205" s="71"/>
      <c r="K205" s="34" t="s">
        <v>65</v>
      </c>
      <c r="L205" s="72">
        <v>285</v>
      </c>
      <c r="M205" s="72"/>
      <c r="N205" s="73"/>
      <c r="O205" s="87" t="s">
        <v>197</v>
      </c>
      <c r="P205" s="90">
        <v>43688.511342592596</v>
      </c>
      <c r="Q205" s="87" t="s">
        <v>465</v>
      </c>
      <c r="R205" s="92" t="s">
        <v>598</v>
      </c>
      <c r="S205" s="87" t="s">
        <v>647</v>
      </c>
      <c r="T205" s="87"/>
      <c r="U205" s="87"/>
      <c r="V205" s="92" t="s">
        <v>788</v>
      </c>
      <c r="W205" s="90">
        <v>43688.511342592596</v>
      </c>
      <c r="X205" s="96">
        <v>43688</v>
      </c>
      <c r="Y205" s="99" t="s">
        <v>991</v>
      </c>
      <c r="Z205" s="92" t="s">
        <v>1235</v>
      </c>
      <c r="AA205" s="87"/>
      <c r="AB205" s="87"/>
      <c r="AC205" s="99" t="s">
        <v>1481</v>
      </c>
      <c r="AD205" s="87"/>
      <c r="AE205" s="87" t="b">
        <v>0</v>
      </c>
      <c r="AF205" s="87">
        <v>0</v>
      </c>
      <c r="AG205" s="99" t="s">
        <v>1564</v>
      </c>
      <c r="AH205" s="87" t="b">
        <v>0</v>
      </c>
      <c r="AI205" s="87" t="s">
        <v>1597</v>
      </c>
      <c r="AJ205" s="87"/>
      <c r="AK205" s="99" t="s">
        <v>1564</v>
      </c>
      <c r="AL205" s="87" t="b">
        <v>0</v>
      </c>
      <c r="AM205" s="87">
        <v>1</v>
      </c>
      <c r="AN205" s="99" t="s">
        <v>1564</v>
      </c>
      <c r="AO205" s="87" t="s">
        <v>1610</v>
      </c>
      <c r="AP205" s="87" t="b">
        <v>0</v>
      </c>
      <c r="AQ205" s="99" t="s">
        <v>1481</v>
      </c>
      <c r="AR205" s="87" t="s">
        <v>197</v>
      </c>
      <c r="AS205" s="87">
        <v>0</v>
      </c>
      <c r="AT205" s="87">
        <v>0</v>
      </c>
      <c r="AU205" s="87"/>
      <c r="AV205" s="87"/>
      <c r="AW205" s="87"/>
      <c r="AX205" s="87"/>
      <c r="AY205" s="87"/>
      <c r="AZ205" s="87"/>
      <c r="BA205" s="87"/>
      <c r="BB205" s="87"/>
      <c r="BC205">
        <v>26</v>
      </c>
      <c r="BD205" s="86" t="str">
        <f>REPLACE(INDEX(GroupVertices[Group],MATCH(Edges25[[#This Row],[Vertex 1]],GroupVertices[Vertex],0)),1,1,"")</f>
        <v>4</v>
      </c>
      <c r="BE205" s="86" t="str">
        <f>REPLACE(INDEX(GroupVertices[Group],MATCH(Edges25[[#This Row],[Vertex 2]],GroupVertices[Vertex],0)),1,1,"")</f>
        <v>4</v>
      </c>
      <c r="BF205" s="48">
        <v>0</v>
      </c>
      <c r="BG205" s="49">
        <v>0</v>
      </c>
      <c r="BH205" s="48">
        <v>0</v>
      </c>
      <c r="BI205" s="49">
        <v>0</v>
      </c>
      <c r="BJ205" s="48">
        <v>0</v>
      </c>
      <c r="BK205" s="49">
        <v>0</v>
      </c>
      <c r="BL205" s="48">
        <v>7</v>
      </c>
      <c r="BM205" s="49">
        <v>100</v>
      </c>
      <c r="BN205" s="48">
        <v>7</v>
      </c>
    </row>
    <row r="206" spans="1:66" ht="15">
      <c r="A206" s="65" t="s">
        <v>357</v>
      </c>
      <c r="B206" s="65" t="s">
        <v>357</v>
      </c>
      <c r="C206" s="66"/>
      <c r="D206" s="67"/>
      <c r="E206" s="66"/>
      <c r="F206" s="69"/>
      <c r="G206" s="66"/>
      <c r="H206" s="70"/>
      <c r="I206" s="71"/>
      <c r="J206" s="71"/>
      <c r="K206" s="34" t="s">
        <v>65</v>
      </c>
      <c r="L206" s="72">
        <v>286</v>
      </c>
      <c r="M206" s="72"/>
      <c r="N206" s="73"/>
      <c r="O206" s="87" t="s">
        <v>197</v>
      </c>
      <c r="P206" s="90">
        <v>43689.261296296296</v>
      </c>
      <c r="Q206" s="87" t="s">
        <v>570</v>
      </c>
      <c r="R206" s="92" t="s">
        <v>629</v>
      </c>
      <c r="S206" s="87" t="s">
        <v>647</v>
      </c>
      <c r="T206" s="87"/>
      <c r="U206" s="87"/>
      <c r="V206" s="92" t="s">
        <v>788</v>
      </c>
      <c r="W206" s="90">
        <v>43689.261296296296</v>
      </c>
      <c r="X206" s="96">
        <v>43689</v>
      </c>
      <c r="Y206" s="99" t="s">
        <v>992</v>
      </c>
      <c r="Z206" s="92" t="s">
        <v>1236</v>
      </c>
      <c r="AA206" s="87"/>
      <c r="AB206" s="87"/>
      <c r="AC206" s="99" t="s">
        <v>1482</v>
      </c>
      <c r="AD206" s="87"/>
      <c r="AE206" s="87" t="b">
        <v>0</v>
      </c>
      <c r="AF206" s="87">
        <v>1</v>
      </c>
      <c r="AG206" s="99" t="s">
        <v>1564</v>
      </c>
      <c r="AH206" s="87" t="b">
        <v>0</v>
      </c>
      <c r="AI206" s="87" t="s">
        <v>1597</v>
      </c>
      <c r="AJ206" s="87"/>
      <c r="AK206" s="99" t="s">
        <v>1564</v>
      </c>
      <c r="AL206" s="87" t="b">
        <v>0</v>
      </c>
      <c r="AM206" s="87">
        <v>0</v>
      </c>
      <c r="AN206" s="99" t="s">
        <v>1564</v>
      </c>
      <c r="AO206" s="87" t="s">
        <v>1610</v>
      </c>
      <c r="AP206" s="87" t="b">
        <v>0</v>
      </c>
      <c r="AQ206" s="99" t="s">
        <v>1482</v>
      </c>
      <c r="AR206" s="87" t="s">
        <v>197</v>
      </c>
      <c r="AS206" s="87">
        <v>0</v>
      </c>
      <c r="AT206" s="87">
        <v>0</v>
      </c>
      <c r="AU206" s="87"/>
      <c r="AV206" s="87"/>
      <c r="AW206" s="87"/>
      <c r="AX206" s="87"/>
      <c r="AY206" s="87"/>
      <c r="AZ206" s="87"/>
      <c r="BA206" s="87"/>
      <c r="BB206" s="87"/>
      <c r="BC206">
        <v>26</v>
      </c>
      <c r="BD206" s="86" t="str">
        <f>REPLACE(INDEX(GroupVertices[Group],MATCH(Edges25[[#This Row],[Vertex 1]],GroupVertices[Vertex],0)),1,1,"")</f>
        <v>4</v>
      </c>
      <c r="BE206" s="86" t="str">
        <f>REPLACE(INDEX(GroupVertices[Group],MATCH(Edges25[[#This Row],[Vertex 2]],GroupVertices[Vertex],0)),1,1,"")</f>
        <v>4</v>
      </c>
      <c r="BF206" s="48">
        <v>0</v>
      </c>
      <c r="BG206" s="49">
        <v>0</v>
      </c>
      <c r="BH206" s="48">
        <v>0</v>
      </c>
      <c r="BI206" s="49">
        <v>0</v>
      </c>
      <c r="BJ206" s="48">
        <v>0</v>
      </c>
      <c r="BK206" s="49">
        <v>0</v>
      </c>
      <c r="BL206" s="48">
        <v>10</v>
      </c>
      <c r="BM206" s="49">
        <v>100</v>
      </c>
      <c r="BN206" s="48">
        <v>10</v>
      </c>
    </row>
    <row r="207" spans="1:66" ht="15">
      <c r="A207" s="65" t="s">
        <v>357</v>
      </c>
      <c r="B207" s="65" t="s">
        <v>357</v>
      </c>
      <c r="C207" s="66"/>
      <c r="D207" s="67"/>
      <c r="E207" s="66"/>
      <c r="F207" s="69"/>
      <c r="G207" s="66"/>
      <c r="H207" s="70"/>
      <c r="I207" s="71"/>
      <c r="J207" s="71"/>
      <c r="K207" s="34" t="s">
        <v>65</v>
      </c>
      <c r="L207" s="72">
        <v>287</v>
      </c>
      <c r="M207" s="72"/>
      <c r="N207" s="73"/>
      <c r="O207" s="87" t="s">
        <v>197</v>
      </c>
      <c r="P207" s="90">
        <v>43689.34460648148</v>
      </c>
      <c r="Q207" s="87" t="s">
        <v>571</v>
      </c>
      <c r="R207" s="92" t="s">
        <v>630</v>
      </c>
      <c r="S207" s="87" t="s">
        <v>647</v>
      </c>
      <c r="T207" s="87"/>
      <c r="U207" s="87"/>
      <c r="V207" s="92" t="s">
        <v>788</v>
      </c>
      <c r="W207" s="90">
        <v>43689.34460648148</v>
      </c>
      <c r="X207" s="96">
        <v>43689</v>
      </c>
      <c r="Y207" s="99" t="s">
        <v>993</v>
      </c>
      <c r="Z207" s="92" t="s">
        <v>1237</v>
      </c>
      <c r="AA207" s="87"/>
      <c r="AB207" s="87"/>
      <c r="AC207" s="99" t="s">
        <v>1483</v>
      </c>
      <c r="AD207" s="87"/>
      <c r="AE207" s="87" t="b">
        <v>0</v>
      </c>
      <c r="AF207" s="87">
        <v>1</v>
      </c>
      <c r="AG207" s="99" t="s">
        <v>1564</v>
      </c>
      <c r="AH207" s="87" t="b">
        <v>0</v>
      </c>
      <c r="AI207" s="87" t="s">
        <v>1597</v>
      </c>
      <c r="AJ207" s="87"/>
      <c r="AK207" s="99" t="s">
        <v>1564</v>
      </c>
      <c r="AL207" s="87" t="b">
        <v>0</v>
      </c>
      <c r="AM207" s="87">
        <v>0</v>
      </c>
      <c r="AN207" s="99" t="s">
        <v>1564</v>
      </c>
      <c r="AO207" s="87" t="s">
        <v>1610</v>
      </c>
      <c r="AP207" s="87" t="b">
        <v>0</v>
      </c>
      <c r="AQ207" s="99" t="s">
        <v>1483</v>
      </c>
      <c r="AR207" s="87" t="s">
        <v>197</v>
      </c>
      <c r="AS207" s="87">
        <v>0</v>
      </c>
      <c r="AT207" s="87">
        <v>0</v>
      </c>
      <c r="AU207" s="87"/>
      <c r="AV207" s="87"/>
      <c r="AW207" s="87"/>
      <c r="AX207" s="87"/>
      <c r="AY207" s="87"/>
      <c r="AZ207" s="87"/>
      <c r="BA207" s="87"/>
      <c r="BB207" s="87"/>
      <c r="BC207">
        <v>26</v>
      </c>
      <c r="BD207" s="86" t="str">
        <f>REPLACE(INDEX(GroupVertices[Group],MATCH(Edges25[[#This Row],[Vertex 1]],GroupVertices[Vertex],0)),1,1,"")</f>
        <v>4</v>
      </c>
      <c r="BE207" s="86" t="str">
        <f>REPLACE(INDEX(GroupVertices[Group],MATCH(Edges25[[#This Row],[Vertex 2]],GroupVertices[Vertex],0)),1,1,"")</f>
        <v>4</v>
      </c>
      <c r="BF207" s="48">
        <v>0</v>
      </c>
      <c r="BG207" s="49">
        <v>0</v>
      </c>
      <c r="BH207" s="48">
        <v>0</v>
      </c>
      <c r="BI207" s="49">
        <v>0</v>
      </c>
      <c r="BJ207" s="48">
        <v>0</v>
      </c>
      <c r="BK207" s="49">
        <v>0</v>
      </c>
      <c r="BL207" s="48">
        <v>6</v>
      </c>
      <c r="BM207" s="49">
        <v>100</v>
      </c>
      <c r="BN207" s="48">
        <v>6</v>
      </c>
    </row>
    <row r="208" spans="1:66" ht="15">
      <c r="A208" s="65" t="s">
        <v>357</v>
      </c>
      <c r="B208" s="65" t="s">
        <v>357</v>
      </c>
      <c r="C208" s="66"/>
      <c r="D208" s="67"/>
      <c r="E208" s="66"/>
      <c r="F208" s="69"/>
      <c r="G208" s="66"/>
      <c r="H208" s="70"/>
      <c r="I208" s="71"/>
      <c r="J208" s="71"/>
      <c r="K208" s="34" t="s">
        <v>65</v>
      </c>
      <c r="L208" s="72">
        <v>288</v>
      </c>
      <c r="M208" s="72"/>
      <c r="N208" s="73"/>
      <c r="O208" s="87" t="s">
        <v>197</v>
      </c>
      <c r="P208" s="90">
        <v>43689.954976851855</v>
      </c>
      <c r="Q208" s="87" t="s">
        <v>572</v>
      </c>
      <c r="R208" s="92" t="s">
        <v>631</v>
      </c>
      <c r="S208" s="87" t="s">
        <v>647</v>
      </c>
      <c r="T208" s="87"/>
      <c r="U208" s="87"/>
      <c r="V208" s="92" t="s">
        <v>788</v>
      </c>
      <c r="W208" s="90">
        <v>43689.954976851855</v>
      </c>
      <c r="X208" s="96">
        <v>43689</v>
      </c>
      <c r="Y208" s="99" t="s">
        <v>994</v>
      </c>
      <c r="Z208" s="92" t="s">
        <v>1238</v>
      </c>
      <c r="AA208" s="87"/>
      <c r="AB208" s="87"/>
      <c r="AC208" s="99" t="s">
        <v>1484</v>
      </c>
      <c r="AD208" s="87"/>
      <c r="AE208" s="87" t="b">
        <v>0</v>
      </c>
      <c r="AF208" s="87">
        <v>0</v>
      </c>
      <c r="AG208" s="99" t="s">
        <v>1564</v>
      </c>
      <c r="AH208" s="87" t="b">
        <v>0</v>
      </c>
      <c r="AI208" s="87" t="s">
        <v>1597</v>
      </c>
      <c r="AJ208" s="87"/>
      <c r="AK208" s="99" t="s">
        <v>1564</v>
      </c>
      <c r="AL208" s="87" t="b">
        <v>0</v>
      </c>
      <c r="AM208" s="87">
        <v>0</v>
      </c>
      <c r="AN208" s="99" t="s">
        <v>1564</v>
      </c>
      <c r="AO208" s="87" t="s">
        <v>1610</v>
      </c>
      <c r="AP208" s="87" t="b">
        <v>0</v>
      </c>
      <c r="AQ208" s="99" t="s">
        <v>1484</v>
      </c>
      <c r="AR208" s="87" t="s">
        <v>197</v>
      </c>
      <c r="AS208" s="87">
        <v>0</v>
      </c>
      <c r="AT208" s="87">
        <v>0</v>
      </c>
      <c r="AU208" s="87"/>
      <c r="AV208" s="87"/>
      <c r="AW208" s="87"/>
      <c r="AX208" s="87"/>
      <c r="AY208" s="87"/>
      <c r="AZ208" s="87"/>
      <c r="BA208" s="87"/>
      <c r="BB208" s="87"/>
      <c r="BC208">
        <v>26</v>
      </c>
      <c r="BD208" s="86" t="str">
        <f>REPLACE(INDEX(GroupVertices[Group],MATCH(Edges25[[#This Row],[Vertex 1]],GroupVertices[Vertex],0)),1,1,"")</f>
        <v>4</v>
      </c>
      <c r="BE208" s="86" t="str">
        <f>REPLACE(INDEX(GroupVertices[Group],MATCH(Edges25[[#This Row],[Vertex 2]],GroupVertices[Vertex],0)),1,1,"")</f>
        <v>4</v>
      </c>
      <c r="BF208" s="48">
        <v>0</v>
      </c>
      <c r="BG208" s="49">
        <v>0</v>
      </c>
      <c r="BH208" s="48">
        <v>0</v>
      </c>
      <c r="BI208" s="49">
        <v>0</v>
      </c>
      <c r="BJ208" s="48">
        <v>0</v>
      </c>
      <c r="BK208" s="49">
        <v>0</v>
      </c>
      <c r="BL208" s="48">
        <v>8</v>
      </c>
      <c r="BM208" s="49">
        <v>100</v>
      </c>
      <c r="BN208" s="48">
        <v>8</v>
      </c>
    </row>
    <row r="209" spans="1:66" ht="15">
      <c r="A209" s="65" t="s">
        <v>357</v>
      </c>
      <c r="B209" s="65" t="s">
        <v>357</v>
      </c>
      <c r="C209" s="66"/>
      <c r="D209" s="67"/>
      <c r="E209" s="66"/>
      <c r="F209" s="69"/>
      <c r="G209" s="66"/>
      <c r="H209" s="70"/>
      <c r="I209" s="71"/>
      <c r="J209" s="71"/>
      <c r="K209" s="34" t="s">
        <v>65</v>
      </c>
      <c r="L209" s="72">
        <v>289</v>
      </c>
      <c r="M209" s="72"/>
      <c r="N209" s="73"/>
      <c r="O209" s="87" t="s">
        <v>197</v>
      </c>
      <c r="P209" s="90">
        <v>43689.954988425925</v>
      </c>
      <c r="Q209" s="87" t="s">
        <v>573</v>
      </c>
      <c r="R209" s="92" t="s">
        <v>608</v>
      </c>
      <c r="S209" s="87" t="s">
        <v>647</v>
      </c>
      <c r="T209" s="87"/>
      <c r="U209" s="87"/>
      <c r="V209" s="92" t="s">
        <v>788</v>
      </c>
      <c r="W209" s="90">
        <v>43689.954988425925</v>
      </c>
      <c r="X209" s="96">
        <v>43689</v>
      </c>
      <c r="Y209" s="99" t="s">
        <v>995</v>
      </c>
      <c r="Z209" s="92" t="s">
        <v>1239</v>
      </c>
      <c r="AA209" s="87"/>
      <c r="AB209" s="87"/>
      <c r="AC209" s="99" t="s">
        <v>1485</v>
      </c>
      <c r="AD209" s="87"/>
      <c r="AE209" s="87" t="b">
        <v>0</v>
      </c>
      <c r="AF209" s="87">
        <v>0</v>
      </c>
      <c r="AG209" s="99" t="s">
        <v>1564</v>
      </c>
      <c r="AH209" s="87" t="b">
        <v>0</v>
      </c>
      <c r="AI209" s="87" t="s">
        <v>1597</v>
      </c>
      <c r="AJ209" s="87"/>
      <c r="AK209" s="99" t="s">
        <v>1564</v>
      </c>
      <c r="AL209" s="87" t="b">
        <v>0</v>
      </c>
      <c r="AM209" s="87">
        <v>0</v>
      </c>
      <c r="AN209" s="99" t="s">
        <v>1564</v>
      </c>
      <c r="AO209" s="87" t="s">
        <v>1610</v>
      </c>
      <c r="AP209" s="87" t="b">
        <v>0</v>
      </c>
      <c r="AQ209" s="99" t="s">
        <v>1485</v>
      </c>
      <c r="AR209" s="87" t="s">
        <v>197</v>
      </c>
      <c r="AS209" s="87">
        <v>0</v>
      </c>
      <c r="AT209" s="87">
        <v>0</v>
      </c>
      <c r="AU209" s="87"/>
      <c r="AV209" s="87"/>
      <c r="AW209" s="87"/>
      <c r="AX209" s="87"/>
      <c r="AY209" s="87"/>
      <c r="AZ209" s="87"/>
      <c r="BA209" s="87"/>
      <c r="BB209" s="87"/>
      <c r="BC209">
        <v>26</v>
      </c>
      <c r="BD209" s="86" t="str">
        <f>REPLACE(INDEX(GroupVertices[Group],MATCH(Edges25[[#This Row],[Vertex 1]],GroupVertices[Vertex],0)),1,1,"")</f>
        <v>4</v>
      </c>
      <c r="BE209" s="86" t="str">
        <f>REPLACE(INDEX(GroupVertices[Group],MATCH(Edges25[[#This Row],[Vertex 2]],GroupVertices[Vertex],0)),1,1,"")</f>
        <v>4</v>
      </c>
      <c r="BF209" s="48">
        <v>0</v>
      </c>
      <c r="BG209" s="49">
        <v>0</v>
      </c>
      <c r="BH209" s="48">
        <v>0</v>
      </c>
      <c r="BI209" s="49">
        <v>0</v>
      </c>
      <c r="BJ209" s="48">
        <v>0</v>
      </c>
      <c r="BK209" s="49">
        <v>0</v>
      </c>
      <c r="BL209" s="48">
        <v>6</v>
      </c>
      <c r="BM209" s="49">
        <v>100</v>
      </c>
      <c r="BN209" s="48">
        <v>6</v>
      </c>
    </row>
    <row r="210" spans="1:66" ht="15">
      <c r="A210" s="65" t="s">
        <v>357</v>
      </c>
      <c r="B210" s="65" t="s">
        <v>357</v>
      </c>
      <c r="C210" s="66"/>
      <c r="D210" s="67"/>
      <c r="E210" s="66"/>
      <c r="F210" s="69"/>
      <c r="G210" s="66"/>
      <c r="H210" s="70"/>
      <c r="I210" s="71"/>
      <c r="J210" s="71"/>
      <c r="K210" s="34" t="s">
        <v>65</v>
      </c>
      <c r="L210" s="72">
        <v>290</v>
      </c>
      <c r="M210" s="72"/>
      <c r="N210" s="73"/>
      <c r="O210" s="87" t="s">
        <v>197</v>
      </c>
      <c r="P210" s="90">
        <v>43690.9549537037</v>
      </c>
      <c r="Q210" s="87" t="s">
        <v>562</v>
      </c>
      <c r="R210" s="92" t="s">
        <v>639</v>
      </c>
      <c r="S210" s="87" t="s">
        <v>647</v>
      </c>
      <c r="T210" s="87"/>
      <c r="U210" s="87"/>
      <c r="V210" s="92" t="s">
        <v>788</v>
      </c>
      <c r="W210" s="90">
        <v>43690.9549537037</v>
      </c>
      <c r="X210" s="96">
        <v>43690</v>
      </c>
      <c r="Y210" s="99" t="s">
        <v>996</v>
      </c>
      <c r="Z210" s="92" t="s">
        <v>1240</v>
      </c>
      <c r="AA210" s="87"/>
      <c r="AB210" s="87"/>
      <c r="AC210" s="99" t="s">
        <v>1486</v>
      </c>
      <c r="AD210" s="87"/>
      <c r="AE210" s="87" t="b">
        <v>0</v>
      </c>
      <c r="AF210" s="87">
        <v>1</v>
      </c>
      <c r="AG210" s="99" t="s">
        <v>1564</v>
      </c>
      <c r="AH210" s="87" t="b">
        <v>0</v>
      </c>
      <c r="AI210" s="87" t="s">
        <v>1597</v>
      </c>
      <c r="AJ210" s="87"/>
      <c r="AK210" s="99" t="s">
        <v>1564</v>
      </c>
      <c r="AL210" s="87" t="b">
        <v>0</v>
      </c>
      <c r="AM210" s="87">
        <v>1</v>
      </c>
      <c r="AN210" s="99" t="s">
        <v>1564</v>
      </c>
      <c r="AO210" s="87" t="s">
        <v>1610</v>
      </c>
      <c r="AP210" s="87" t="b">
        <v>0</v>
      </c>
      <c r="AQ210" s="99" t="s">
        <v>1486</v>
      </c>
      <c r="AR210" s="87" t="s">
        <v>197</v>
      </c>
      <c r="AS210" s="87">
        <v>0</v>
      </c>
      <c r="AT210" s="87">
        <v>0</v>
      </c>
      <c r="AU210" s="87"/>
      <c r="AV210" s="87"/>
      <c r="AW210" s="87"/>
      <c r="AX210" s="87"/>
      <c r="AY210" s="87"/>
      <c r="AZ210" s="87"/>
      <c r="BA210" s="87"/>
      <c r="BB210" s="87"/>
      <c r="BC210">
        <v>26</v>
      </c>
      <c r="BD210" s="86" t="str">
        <f>REPLACE(INDEX(GroupVertices[Group],MATCH(Edges25[[#This Row],[Vertex 1]],GroupVertices[Vertex],0)),1,1,"")</f>
        <v>4</v>
      </c>
      <c r="BE210" s="86" t="str">
        <f>REPLACE(INDEX(GroupVertices[Group],MATCH(Edges25[[#This Row],[Vertex 2]],GroupVertices[Vertex],0)),1,1,"")</f>
        <v>4</v>
      </c>
      <c r="BF210" s="48">
        <v>0</v>
      </c>
      <c r="BG210" s="49">
        <v>0</v>
      </c>
      <c r="BH210" s="48">
        <v>0</v>
      </c>
      <c r="BI210" s="49">
        <v>0</v>
      </c>
      <c r="BJ210" s="48">
        <v>0</v>
      </c>
      <c r="BK210" s="49">
        <v>0</v>
      </c>
      <c r="BL210" s="48">
        <v>8</v>
      </c>
      <c r="BM210" s="49">
        <v>100</v>
      </c>
      <c r="BN210" s="48">
        <v>8</v>
      </c>
    </row>
    <row r="211" spans="1:66" ht="15">
      <c r="A211" s="65" t="s">
        <v>357</v>
      </c>
      <c r="B211" s="65" t="s">
        <v>357</v>
      </c>
      <c r="C211" s="66"/>
      <c r="D211" s="67"/>
      <c r="E211" s="66"/>
      <c r="F211" s="69"/>
      <c r="G211" s="66"/>
      <c r="H211" s="70"/>
      <c r="I211" s="71"/>
      <c r="J211" s="71"/>
      <c r="K211" s="34" t="s">
        <v>65</v>
      </c>
      <c r="L211" s="72">
        <v>291</v>
      </c>
      <c r="M211" s="72"/>
      <c r="N211" s="73"/>
      <c r="O211" s="87" t="s">
        <v>197</v>
      </c>
      <c r="P211" s="90">
        <v>43690.95496527778</v>
      </c>
      <c r="Q211" s="87" t="s">
        <v>574</v>
      </c>
      <c r="R211" s="92" t="s">
        <v>632</v>
      </c>
      <c r="S211" s="87" t="s">
        <v>647</v>
      </c>
      <c r="T211" s="87"/>
      <c r="U211" s="87"/>
      <c r="V211" s="92" t="s">
        <v>788</v>
      </c>
      <c r="W211" s="90">
        <v>43690.95496527778</v>
      </c>
      <c r="X211" s="96">
        <v>43690</v>
      </c>
      <c r="Y211" s="99" t="s">
        <v>997</v>
      </c>
      <c r="Z211" s="92" t="s">
        <v>1241</v>
      </c>
      <c r="AA211" s="87"/>
      <c r="AB211" s="87"/>
      <c r="AC211" s="99" t="s">
        <v>1487</v>
      </c>
      <c r="AD211" s="87"/>
      <c r="AE211" s="87" t="b">
        <v>0</v>
      </c>
      <c r="AF211" s="87">
        <v>0</v>
      </c>
      <c r="AG211" s="99" t="s">
        <v>1564</v>
      </c>
      <c r="AH211" s="87" t="b">
        <v>0</v>
      </c>
      <c r="AI211" s="87" t="s">
        <v>1599</v>
      </c>
      <c r="AJ211" s="87"/>
      <c r="AK211" s="99" t="s">
        <v>1564</v>
      </c>
      <c r="AL211" s="87" t="b">
        <v>0</v>
      </c>
      <c r="AM211" s="87">
        <v>0</v>
      </c>
      <c r="AN211" s="99" t="s">
        <v>1564</v>
      </c>
      <c r="AO211" s="87" t="s">
        <v>1610</v>
      </c>
      <c r="AP211" s="87" t="b">
        <v>0</v>
      </c>
      <c r="AQ211" s="99" t="s">
        <v>1487</v>
      </c>
      <c r="AR211" s="87" t="s">
        <v>197</v>
      </c>
      <c r="AS211" s="87">
        <v>0</v>
      </c>
      <c r="AT211" s="87">
        <v>0</v>
      </c>
      <c r="AU211" s="87"/>
      <c r="AV211" s="87"/>
      <c r="AW211" s="87"/>
      <c r="AX211" s="87"/>
      <c r="AY211" s="87"/>
      <c r="AZ211" s="87"/>
      <c r="BA211" s="87"/>
      <c r="BB211" s="87"/>
      <c r="BC211">
        <v>26</v>
      </c>
      <c r="BD211" s="86" t="str">
        <f>REPLACE(INDEX(GroupVertices[Group],MATCH(Edges25[[#This Row],[Vertex 1]],GroupVertices[Vertex],0)),1,1,"")</f>
        <v>4</v>
      </c>
      <c r="BE211" s="86" t="str">
        <f>REPLACE(INDEX(GroupVertices[Group],MATCH(Edges25[[#This Row],[Vertex 2]],GroupVertices[Vertex],0)),1,1,"")</f>
        <v>4</v>
      </c>
      <c r="BF211" s="48">
        <v>0</v>
      </c>
      <c r="BG211" s="49">
        <v>0</v>
      </c>
      <c r="BH211" s="48">
        <v>0</v>
      </c>
      <c r="BI211" s="49">
        <v>0</v>
      </c>
      <c r="BJ211" s="48">
        <v>0</v>
      </c>
      <c r="BK211" s="49">
        <v>0</v>
      </c>
      <c r="BL211" s="48">
        <v>5</v>
      </c>
      <c r="BM211" s="49">
        <v>100</v>
      </c>
      <c r="BN211" s="48">
        <v>5</v>
      </c>
    </row>
    <row r="212" spans="1:66" ht="15">
      <c r="A212" s="65" t="s">
        <v>357</v>
      </c>
      <c r="B212" s="65" t="s">
        <v>357</v>
      </c>
      <c r="C212" s="66"/>
      <c r="D212" s="67"/>
      <c r="E212" s="66"/>
      <c r="F212" s="69"/>
      <c r="G212" s="66"/>
      <c r="H212" s="70"/>
      <c r="I212" s="71"/>
      <c r="J212" s="71"/>
      <c r="K212" s="34" t="s">
        <v>65</v>
      </c>
      <c r="L212" s="72">
        <v>292</v>
      </c>
      <c r="M212" s="72"/>
      <c r="N212" s="73"/>
      <c r="O212" s="87" t="s">
        <v>197</v>
      </c>
      <c r="P212" s="90">
        <v>43691.37167824074</v>
      </c>
      <c r="Q212" s="87" t="s">
        <v>575</v>
      </c>
      <c r="R212" s="92" t="s">
        <v>633</v>
      </c>
      <c r="S212" s="87" t="s">
        <v>647</v>
      </c>
      <c r="T212" s="87"/>
      <c r="U212" s="87"/>
      <c r="V212" s="92" t="s">
        <v>788</v>
      </c>
      <c r="W212" s="90">
        <v>43691.37167824074</v>
      </c>
      <c r="X212" s="96">
        <v>43691</v>
      </c>
      <c r="Y212" s="99" t="s">
        <v>998</v>
      </c>
      <c r="Z212" s="92" t="s">
        <v>1242</v>
      </c>
      <c r="AA212" s="87"/>
      <c r="AB212" s="87"/>
      <c r="AC212" s="99" t="s">
        <v>1488</v>
      </c>
      <c r="AD212" s="87"/>
      <c r="AE212" s="87" t="b">
        <v>0</v>
      </c>
      <c r="AF212" s="87">
        <v>0</v>
      </c>
      <c r="AG212" s="99" t="s">
        <v>1564</v>
      </c>
      <c r="AH212" s="87" t="b">
        <v>0</v>
      </c>
      <c r="AI212" s="87" t="s">
        <v>1597</v>
      </c>
      <c r="AJ212" s="87"/>
      <c r="AK212" s="99" t="s">
        <v>1564</v>
      </c>
      <c r="AL212" s="87" t="b">
        <v>0</v>
      </c>
      <c r="AM212" s="87">
        <v>0</v>
      </c>
      <c r="AN212" s="99" t="s">
        <v>1564</v>
      </c>
      <c r="AO212" s="87" t="s">
        <v>1610</v>
      </c>
      <c r="AP212" s="87" t="b">
        <v>0</v>
      </c>
      <c r="AQ212" s="99" t="s">
        <v>1488</v>
      </c>
      <c r="AR212" s="87" t="s">
        <v>197</v>
      </c>
      <c r="AS212" s="87">
        <v>0</v>
      </c>
      <c r="AT212" s="87">
        <v>0</v>
      </c>
      <c r="AU212" s="87"/>
      <c r="AV212" s="87"/>
      <c r="AW212" s="87"/>
      <c r="AX212" s="87"/>
      <c r="AY212" s="87"/>
      <c r="AZ212" s="87"/>
      <c r="BA212" s="87"/>
      <c r="BB212" s="87"/>
      <c r="BC212">
        <v>26</v>
      </c>
      <c r="BD212" s="86" t="str">
        <f>REPLACE(INDEX(GroupVertices[Group],MATCH(Edges25[[#This Row],[Vertex 1]],GroupVertices[Vertex],0)),1,1,"")</f>
        <v>4</v>
      </c>
      <c r="BE212" s="86" t="str">
        <f>REPLACE(INDEX(GroupVertices[Group],MATCH(Edges25[[#This Row],[Vertex 2]],GroupVertices[Vertex],0)),1,1,"")</f>
        <v>4</v>
      </c>
      <c r="BF212" s="48">
        <v>0</v>
      </c>
      <c r="BG212" s="49">
        <v>0</v>
      </c>
      <c r="BH212" s="48">
        <v>0</v>
      </c>
      <c r="BI212" s="49">
        <v>0</v>
      </c>
      <c r="BJ212" s="48">
        <v>0</v>
      </c>
      <c r="BK212" s="49">
        <v>0</v>
      </c>
      <c r="BL212" s="48">
        <v>5</v>
      </c>
      <c r="BM212" s="49">
        <v>100</v>
      </c>
      <c r="BN212" s="48">
        <v>5</v>
      </c>
    </row>
    <row r="213" spans="1:66" ht="15">
      <c r="A213" s="65" t="s">
        <v>357</v>
      </c>
      <c r="B213" s="65" t="s">
        <v>357</v>
      </c>
      <c r="C213" s="66"/>
      <c r="D213" s="67"/>
      <c r="E213" s="66"/>
      <c r="F213" s="69"/>
      <c r="G213" s="66"/>
      <c r="H213" s="70"/>
      <c r="I213" s="71"/>
      <c r="J213" s="71"/>
      <c r="K213" s="34" t="s">
        <v>65</v>
      </c>
      <c r="L213" s="72">
        <v>293</v>
      </c>
      <c r="M213" s="72"/>
      <c r="N213" s="73"/>
      <c r="O213" s="87" t="s">
        <v>197</v>
      </c>
      <c r="P213" s="90">
        <v>43691.37168981481</v>
      </c>
      <c r="Q213" s="87" t="s">
        <v>576</v>
      </c>
      <c r="R213" s="92" t="s">
        <v>634</v>
      </c>
      <c r="S213" s="87" t="s">
        <v>647</v>
      </c>
      <c r="T213" s="87"/>
      <c r="U213" s="87"/>
      <c r="V213" s="92" t="s">
        <v>788</v>
      </c>
      <c r="W213" s="90">
        <v>43691.37168981481</v>
      </c>
      <c r="X213" s="96">
        <v>43691</v>
      </c>
      <c r="Y213" s="99" t="s">
        <v>999</v>
      </c>
      <c r="Z213" s="92" t="s">
        <v>1243</v>
      </c>
      <c r="AA213" s="87"/>
      <c r="AB213" s="87"/>
      <c r="AC213" s="99" t="s">
        <v>1489</v>
      </c>
      <c r="AD213" s="87"/>
      <c r="AE213" s="87" t="b">
        <v>0</v>
      </c>
      <c r="AF213" s="87">
        <v>0</v>
      </c>
      <c r="AG213" s="99" t="s">
        <v>1564</v>
      </c>
      <c r="AH213" s="87" t="b">
        <v>0</v>
      </c>
      <c r="AI213" s="87" t="s">
        <v>1597</v>
      </c>
      <c r="AJ213" s="87"/>
      <c r="AK213" s="99" t="s">
        <v>1564</v>
      </c>
      <c r="AL213" s="87" t="b">
        <v>0</v>
      </c>
      <c r="AM213" s="87">
        <v>0</v>
      </c>
      <c r="AN213" s="99" t="s">
        <v>1564</v>
      </c>
      <c r="AO213" s="87" t="s">
        <v>1610</v>
      </c>
      <c r="AP213" s="87" t="b">
        <v>0</v>
      </c>
      <c r="AQ213" s="99" t="s">
        <v>1489</v>
      </c>
      <c r="AR213" s="87" t="s">
        <v>197</v>
      </c>
      <c r="AS213" s="87">
        <v>0</v>
      </c>
      <c r="AT213" s="87">
        <v>0</v>
      </c>
      <c r="AU213" s="87"/>
      <c r="AV213" s="87"/>
      <c r="AW213" s="87"/>
      <c r="AX213" s="87"/>
      <c r="AY213" s="87"/>
      <c r="AZ213" s="87"/>
      <c r="BA213" s="87"/>
      <c r="BB213" s="87"/>
      <c r="BC213">
        <v>26</v>
      </c>
      <c r="BD213" s="86" t="str">
        <f>REPLACE(INDEX(GroupVertices[Group],MATCH(Edges25[[#This Row],[Vertex 1]],GroupVertices[Vertex],0)),1,1,"")</f>
        <v>4</v>
      </c>
      <c r="BE213" s="86" t="str">
        <f>REPLACE(INDEX(GroupVertices[Group],MATCH(Edges25[[#This Row],[Vertex 2]],GroupVertices[Vertex],0)),1,1,"")</f>
        <v>4</v>
      </c>
      <c r="BF213" s="48">
        <v>0</v>
      </c>
      <c r="BG213" s="49">
        <v>0</v>
      </c>
      <c r="BH213" s="48">
        <v>0</v>
      </c>
      <c r="BI213" s="49">
        <v>0</v>
      </c>
      <c r="BJ213" s="48">
        <v>0</v>
      </c>
      <c r="BK213" s="49">
        <v>0</v>
      </c>
      <c r="BL213" s="48">
        <v>7</v>
      </c>
      <c r="BM213" s="49">
        <v>100</v>
      </c>
      <c r="BN213" s="48">
        <v>7</v>
      </c>
    </row>
    <row r="214" spans="1:66" ht="15">
      <c r="A214" s="65" t="s">
        <v>357</v>
      </c>
      <c r="B214" s="65" t="s">
        <v>357</v>
      </c>
      <c r="C214" s="66"/>
      <c r="D214" s="67"/>
      <c r="E214" s="66"/>
      <c r="F214" s="69"/>
      <c r="G214" s="66"/>
      <c r="H214" s="70"/>
      <c r="I214" s="71"/>
      <c r="J214" s="71"/>
      <c r="K214" s="34" t="s">
        <v>65</v>
      </c>
      <c r="L214" s="72">
        <v>294</v>
      </c>
      <c r="M214" s="72"/>
      <c r="N214" s="73"/>
      <c r="O214" s="87" t="s">
        <v>197</v>
      </c>
      <c r="P214" s="90">
        <v>43691.95527777778</v>
      </c>
      <c r="Q214" s="87" t="s">
        <v>577</v>
      </c>
      <c r="R214" s="92" t="s">
        <v>613</v>
      </c>
      <c r="S214" s="87" t="s">
        <v>647</v>
      </c>
      <c r="T214" s="87"/>
      <c r="U214" s="87"/>
      <c r="V214" s="92" t="s">
        <v>788</v>
      </c>
      <c r="W214" s="90">
        <v>43691.95527777778</v>
      </c>
      <c r="X214" s="96">
        <v>43691</v>
      </c>
      <c r="Y214" s="99" t="s">
        <v>1000</v>
      </c>
      <c r="Z214" s="92" t="s">
        <v>1244</v>
      </c>
      <c r="AA214" s="87"/>
      <c r="AB214" s="87"/>
      <c r="AC214" s="99" t="s">
        <v>1490</v>
      </c>
      <c r="AD214" s="87"/>
      <c r="AE214" s="87" t="b">
        <v>0</v>
      </c>
      <c r="AF214" s="87">
        <v>0</v>
      </c>
      <c r="AG214" s="99" t="s">
        <v>1564</v>
      </c>
      <c r="AH214" s="87" t="b">
        <v>0</v>
      </c>
      <c r="AI214" s="87" t="s">
        <v>1597</v>
      </c>
      <c r="AJ214" s="87"/>
      <c r="AK214" s="99" t="s">
        <v>1564</v>
      </c>
      <c r="AL214" s="87" t="b">
        <v>0</v>
      </c>
      <c r="AM214" s="87">
        <v>0</v>
      </c>
      <c r="AN214" s="99" t="s">
        <v>1564</v>
      </c>
      <c r="AO214" s="87" t="s">
        <v>1610</v>
      </c>
      <c r="AP214" s="87" t="b">
        <v>0</v>
      </c>
      <c r="AQ214" s="99" t="s">
        <v>1490</v>
      </c>
      <c r="AR214" s="87" t="s">
        <v>197</v>
      </c>
      <c r="AS214" s="87">
        <v>0</v>
      </c>
      <c r="AT214" s="87">
        <v>0</v>
      </c>
      <c r="AU214" s="87"/>
      <c r="AV214" s="87"/>
      <c r="AW214" s="87"/>
      <c r="AX214" s="87"/>
      <c r="AY214" s="87"/>
      <c r="AZ214" s="87"/>
      <c r="BA214" s="87"/>
      <c r="BB214" s="87"/>
      <c r="BC214">
        <v>26</v>
      </c>
      <c r="BD214" s="86" t="str">
        <f>REPLACE(INDEX(GroupVertices[Group],MATCH(Edges25[[#This Row],[Vertex 1]],GroupVertices[Vertex],0)),1,1,"")</f>
        <v>4</v>
      </c>
      <c r="BE214" s="86" t="str">
        <f>REPLACE(INDEX(GroupVertices[Group],MATCH(Edges25[[#This Row],[Vertex 2]],GroupVertices[Vertex],0)),1,1,"")</f>
        <v>4</v>
      </c>
      <c r="BF214" s="48">
        <v>0</v>
      </c>
      <c r="BG214" s="49">
        <v>0</v>
      </c>
      <c r="BH214" s="48">
        <v>0</v>
      </c>
      <c r="BI214" s="49">
        <v>0</v>
      </c>
      <c r="BJ214" s="48">
        <v>0</v>
      </c>
      <c r="BK214" s="49">
        <v>0</v>
      </c>
      <c r="BL214" s="48">
        <v>3</v>
      </c>
      <c r="BM214" s="49">
        <v>100</v>
      </c>
      <c r="BN214" s="48">
        <v>3</v>
      </c>
    </row>
    <row r="215" spans="1:66" ht="15">
      <c r="A215" s="65" t="s">
        <v>357</v>
      </c>
      <c r="B215" s="65" t="s">
        <v>357</v>
      </c>
      <c r="C215" s="66"/>
      <c r="D215" s="67"/>
      <c r="E215" s="66"/>
      <c r="F215" s="69"/>
      <c r="G215" s="66"/>
      <c r="H215" s="70"/>
      <c r="I215" s="71"/>
      <c r="J215" s="71"/>
      <c r="K215" s="34" t="s">
        <v>65</v>
      </c>
      <c r="L215" s="72">
        <v>295</v>
      </c>
      <c r="M215" s="72"/>
      <c r="N215" s="73"/>
      <c r="O215" s="87" t="s">
        <v>197</v>
      </c>
      <c r="P215" s="90">
        <v>43692.28870370371</v>
      </c>
      <c r="Q215" s="87" t="s">
        <v>578</v>
      </c>
      <c r="R215" s="92" t="s">
        <v>614</v>
      </c>
      <c r="S215" s="87" t="s">
        <v>647</v>
      </c>
      <c r="T215" s="87"/>
      <c r="U215" s="87"/>
      <c r="V215" s="92" t="s">
        <v>788</v>
      </c>
      <c r="W215" s="90">
        <v>43692.28870370371</v>
      </c>
      <c r="X215" s="96">
        <v>43692</v>
      </c>
      <c r="Y215" s="99" t="s">
        <v>1001</v>
      </c>
      <c r="Z215" s="92" t="s">
        <v>1245</v>
      </c>
      <c r="AA215" s="87"/>
      <c r="AB215" s="87"/>
      <c r="AC215" s="99" t="s">
        <v>1491</v>
      </c>
      <c r="AD215" s="87"/>
      <c r="AE215" s="87" t="b">
        <v>0</v>
      </c>
      <c r="AF215" s="87">
        <v>0</v>
      </c>
      <c r="AG215" s="99" t="s">
        <v>1564</v>
      </c>
      <c r="AH215" s="87" t="b">
        <v>0</v>
      </c>
      <c r="AI215" s="87" t="s">
        <v>1597</v>
      </c>
      <c r="AJ215" s="87"/>
      <c r="AK215" s="99" t="s">
        <v>1564</v>
      </c>
      <c r="AL215" s="87" t="b">
        <v>0</v>
      </c>
      <c r="AM215" s="87">
        <v>0</v>
      </c>
      <c r="AN215" s="99" t="s">
        <v>1564</v>
      </c>
      <c r="AO215" s="87" t="s">
        <v>1610</v>
      </c>
      <c r="AP215" s="87" t="b">
        <v>0</v>
      </c>
      <c r="AQ215" s="99" t="s">
        <v>1491</v>
      </c>
      <c r="AR215" s="87" t="s">
        <v>197</v>
      </c>
      <c r="AS215" s="87">
        <v>0</v>
      </c>
      <c r="AT215" s="87">
        <v>0</v>
      </c>
      <c r="AU215" s="87"/>
      <c r="AV215" s="87"/>
      <c r="AW215" s="87"/>
      <c r="AX215" s="87"/>
      <c r="AY215" s="87"/>
      <c r="AZ215" s="87"/>
      <c r="BA215" s="87"/>
      <c r="BB215" s="87"/>
      <c r="BC215">
        <v>26</v>
      </c>
      <c r="BD215" s="86" t="str">
        <f>REPLACE(INDEX(GroupVertices[Group],MATCH(Edges25[[#This Row],[Vertex 1]],GroupVertices[Vertex],0)),1,1,"")</f>
        <v>4</v>
      </c>
      <c r="BE215" s="86" t="str">
        <f>REPLACE(INDEX(GroupVertices[Group],MATCH(Edges25[[#This Row],[Vertex 2]],GroupVertices[Vertex],0)),1,1,"")</f>
        <v>4</v>
      </c>
      <c r="BF215" s="48">
        <v>0</v>
      </c>
      <c r="BG215" s="49">
        <v>0</v>
      </c>
      <c r="BH215" s="48">
        <v>0</v>
      </c>
      <c r="BI215" s="49">
        <v>0</v>
      </c>
      <c r="BJ215" s="48">
        <v>0</v>
      </c>
      <c r="BK215" s="49">
        <v>0</v>
      </c>
      <c r="BL215" s="48">
        <v>6</v>
      </c>
      <c r="BM215" s="49">
        <v>100</v>
      </c>
      <c r="BN215" s="48">
        <v>6</v>
      </c>
    </row>
    <row r="216" spans="1:66" ht="15">
      <c r="A216" s="65" t="s">
        <v>357</v>
      </c>
      <c r="B216" s="65" t="s">
        <v>357</v>
      </c>
      <c r="C216" s="66"/>
      <c r="D216" s="67"/>
      <c r="E216" s="66"/>
      <c r="F216" s="69"/>
      <c r="G216" s="66"/>
      <c r="H216" s="70"/>
      <c r="I216" s="71"/>
      <c r="J216" s="71"/>
      <c r="K216" s="34" t="s">
        <v>65</v>
      </c>
      <c r="L216" s="72">
        <v>296</v>
      </c>
      <c r="M216" s="72"/>
      <c r="N216" s="73"/>
      <c r="O216" s="87" t="s">
        <v>197</v>
      </c>
      <c r="P216" s="90">
        <v>43692.28871527778</v>
      </c>
      <c r="Q216" s="87" t="s">
        <v>515</v>
      </c>
      <c r="R216" s="92" t="s">
        <v>612</v>
      </c>
      <c r="S216" s="87" t="s">
        <v>647</v>
      </c>
      <c r="T216" s="87"/>
      <c r="U216" s="87"/>
      <c r="V216" s="92" t="s">
        <v>788</v>
      </c>
      <c r="W216" s="90">
        <v>43692.28871527778</v>
      </c>
      <c r="X216" s="96">
        <v>43692</v>
      </c>
      <c r="Y216" s="99" t="s">
        <v>1002</v>
      </c>
      <c r="Z216" s="92" t="s">
        <v>1246</v>
      </c>
      <c r="AA216" s="87"/>
      <c r="AB216" s="87"/>
      <c r="AC216" s="99" t="s">
        <v>1492</v>
      </c>
      <c r="AD216" s="87"/>
      <c r="AE216" s="87" t="b">
        <v>0</v>
      </c>
      <c r="AF216" s="87">
        <v>1</v>
      </c>
      <c r="AG216" s="99" t="s">
        <v>1564</v>
      </c>
      <c r="AH216" s="87" t="b">
        <v>0</v>
      </c>
      <c r="AI216" s="87" t="s">
        <v>1597</v>
      </c>
      <c r="AJ216" s="87"/>
      <c r="AK216" s="99" t="s">
        <v>1564</v>
      </c>
      <c r="AL216" s="87" t="b">
        <v>0</v>
      </c>
      <c r="AM216" s="87">
        <v>1</v>
      </c>
      <c r="AN216" s="99" t="s">
        <v>1564</v>
      </c>
      <c r="AO216" s="87" t="s">
        <v>1610</v>
      </c>
      <c r="AP216" s="87" t="b">
        <v>0</v>
      </c>
      <c r="AQ216" s="99" t="s">
        <v>1492</v>
      </c>
      <c r="AR216" s="87" t="s">
        <v>197</v>
      </c>
      <c r="AS216" s="87">
        <v>0</v>
      </c>
      <c r="AT216" s="87">
        <v>0</v>
      </c>
      <c r="AU216" s="87"/>
      <c r="AV216" s="87"/>
      <c r="AW216" s="87"/>
      <c r="AX216" s="87"/>
      <c r="AY216" s="87"/>
      <c r="AZ216" s="87"/>
      <c r="BA216" s="87"/>
      <c r="BB216" s="87"/>
      <c r="BC216">
        <v>26</v>
      </c>
      <c r="BD216" s="86" t="str">
        <f>REPLACE(INDEX(GroupVertices[Group],MATCH(Edges25[[#This Row],[Vertex 1]],GroupVertices[Vertex],0)),1,1,"")</f>
        <v>4</v>
      </c>
      <c r="BE216" s="86" t="str">
        <f>REPLACE(INDEX(GroupVertices[Group],MATCH(Edges25[[#This Row],[Vertex 2]],GroupVertices[Vertex],0)),1,1,"")</f>
        <v>4</v>
      </c>
      <c r="BF216" s="48">
        <v>0</v>
      </c>
      <c r="BG216" s="49">
        <v>0</v>
      </c>
      <c r="BH216" s="48">
        <v>0</v>
      </c>
      <c r="BI216" s="49">
        <v>0</v>
      </c>
      <c r="BJ216" s="48">
        <v>0</v>
      </c>
      <c r="BK216" s="49">
        <v>0</v>
      </c>
      <c r="BL216" s="48">
        <v>6</v>
      </c>
      <c r="BM216" s="49">
        <v>100</v>
      </c>
      <c r="BN216" s="48">
        <v>6</v>
      </c>
    </row>
    <row r="217" spans="1:66" ht="15">
      <c r="A217" s="65" t="s">
        <v>357</v>
      </c>
      <c r="B217" s="65" t="s">
        <v>357</v>
      </c>
      <c r="C217" s="66"/>
      <c r="D217" s="67"/>
      <c r="E217" s="66"/>
      <c r="F217" s="69"/>
      <c r="G217" s="66"/>
      <c r="H217" s="70"/>
      <c r="I217" s="71"/>
      <c r="J217" s="71"/>
      <c r="K217" s="34" t="s">
        <v>65</v>
      </c>
      <c r="L217" s="72">
        <v>297</v>
      </c>
      <c r="M217" s="72"/>
      <c r="N217" s="73"/>
      <c r="O217" s="87" t="s">
        <v>197</v>
      </c>
      <c r="P217" s="90">
        <v>43693.43987268519</v>
      </c>
      <c r="Q217" s="87" t="s">
        <v>579</v>
      </c>
      <c r="R217" s="92" t="s">
        <v>641</v>
      </c>
      <c r="S217" s="87" t="s">
        <v>647</v>
      </c>
      <c r="T217" s="87"/>
      <c r="U217" s="87"/>
      <c r="V217" s="92" t="s">
        <v>788</v>
      </c>
      <c r="W217" s="90">
        <v>43693.43987268519</v>
      </c>
      <c r="X217" s="96">
        <v>43693</v>
      </c>
      <c r="Y217" s="99" t="s">
        <v>1003</v>
      </c>
      <c r="Z217" s="92" t="s">
        <v>1247</v>
      </c>
      <c r="AA217" s="87"/>
      <c r="AB217" s="87"/>
      <c r="AC217" s="99" t="s">
        <v>1493</v>
      </c>
      <c r="AD217" s="87"/>
      <c r="AE217" s="87" t="b">
        <v>0</v>
      </c>
      <c r="AF217" s="87">
        <v>0</v>
      </c>
      <c r="AG217" s="99" t="s">
        <v>1564</v>
      </c>
      <c r="AH217" s="87" t="b">
        <v>0</v>
      </c>
      <c r="AI217" s="87" t="s">
        <v>1597</v>
      </c>
      <c r="AJ217" s="87"/>
      <c r="AK217" s="99" t="s">
        <v>1564</v>
      </c>
      <c r="AL217" s="87" t="b">
        <v>0</v>
      </c>
      <c r="AM217" s="87">
        <v>0</v>
      </c>
      <c r="AN217" s="99" t="s">
        <v>1564</v>
      </c>
      <c r="AO217" s="87" t="s">
        <v>1610</v>
      </c>
      <c r="AP217" s="87" t="b">
        <v>0</v>
      </c>
      <c r="AQ217" s="99" t="s">
        <v>1493</v>
      </c>
      <c r="AR217" s="87" t="s">
        <v>197</v>
      </c>
      <c r="AS217" s="87">
        <v>0</v>
      </c>
      <c r="AT217" s="87">
        <v>0</v>
      </c>
      <c r="AU217" s="87"/>
      <c r="AV217" s="87"/>
      <c r="AW217" s="87"/>
      <c r="AX217" s="87"/>
      <c r="AY217" s="87"/>
      <c r="AZ217" s="87"/>
      <c r="BA217" s="87"/>
      <c r="BB217" s="87"/>
      <c r="BC217">
        <v>26</v>
      </c>
      <c r="BD217" s="86" t="str">
        <f>REPLACE(INDEX(GroupVertices[Group],MATCH(Edges25[[#This Row],[Vertex 1]],GroupVertices[Vertex],0)),1,1,"")</f>
        <v>4</v>
      </c>
      <c r="BE217" s="86" t="str">
        <f>REPLACE(INDEX(GroupVertices[Group],MATCH(Edges25[[#This Row],[Vertex 2]],GroupVertices[Vertex],0)),1,1,"")</f>
        <v>4</v>
      </c>
      <c r="BF217" s="48">
        <v>0</v>
      </c>
      <c r="BG217" s="49">
        <v>0</v>
      </c>
      <c r="BH217" s="48">
        <v>0</v>
      </c>
      <c r="BI217" s="49">
        <v>0</v>
      </c>
      <c r="BJ217" s="48">
        <v>0</v>
      </c>
      <c r="BK217" s="49">
        <v>0</v>
      </c>
      <c r="BL217" s="48">
        <v>6</v>
      </c>
      <c r="BM217" s="49">
        <v>100</v>
      </c>
      <c r="BN217" s="48">
        <v>6</v>
      </c>
    </row>
    <row r="218" spans="1:66" ht="15">
      <c r="A218" s="65" t="s">
        <v>357</v>
      </c>
      <c r="B218" s="65" t="s">
        <v>357</v>
      </c>
      <c r="C218" s="66"/>
      <c r="D218" s="67"/>
      <c r="E218" s="66"/>
      <c r="F218" s="69"/>
      <c r="G218" s="66"/>
      <c r="H218" s="70"/>
      <c r="I218" s="71"/>
      <c r="J218" s="71"/>
      <c r="K218" s="34" t="s">
        <v>65</v>
      </c>
      <c r="L218" s="72">
        <v>298</v>
      </c>
      <c r="M218" s="72"/>
      <c r="N218" s="73"/>
      <c r="O218" s="87" t="s">
        <v>197</v>
      </c>
      <c r="P218" s="90">
        <v>43693.43989583333</v>
      </c>
      <c r="Q218" s="87" t="s">
        <v>580</v>
      </c>
      <c r="R218" s="92" t="s">
        <v>635</v>
      </c>
      <c r="S218" s="87" t="s">
        <v>647</v>
      </c>
      <c r="T218" s="87"/>
      <c r="U218" s="87"/>
      <c r="V218" s="92" t="s">
        <v>788</v>
      </c>
      <c r="W218" s="90">
        <v>43693.43989583333</v>
      </c>
      <c r="X218" s="96">
        <v>43693</v>
      </c>
      <c r="Y218" s="99" t="s">
        <v>1004</v>
      </c>
      <c r="Z218" s="92" t="s">
        <v>1248</v>
      </c>
      <c r="AA218" s="87"/>
      <c r="AB218" s="87"/>
      <c r="AC218" s="99" t="s">
        <v>1494</v>
      </c>
      <c r="AD218" s="87"/>
      <c r="AE218" s="87" t="b">
        <v>0</v>
      </c>
      <c r="AF218" s="87">
        <v>0</v>
      </c>
      <c r="AG218" s="99" t="s">
        <v>1564</v>
      </c>
      <c r="AH218" s="87" t="b">
        <v>0</v>
      </c>
      <c r="AI218" s="87" t="s">
        <v>1597</v>
      </c>
      <c r="AJ218" s="87"/>
      <c r="AK218" s="99" t="s">
        <v>1564</v>
      </c>
      <c r="AL218" s="87" t="b">
        <v>0</v>
      </c>
      <c r="AM218" s="87">
        <v>0</v>
      </c>
      <c r="AN218" s="99" t="s">
        <v>1564</v>
      </c>
      <c r="AO218" s="87" t="s">
        <v>1610</v>
      </c>
      <c r="AP218" s="87" t="b">
        <v>0</v>
      </c>
      <c r="AQ218" s="99" t="s">
        <v>1494</v>
      </c>
      <c r="AR218" s="87" t="s">
        <v>197</v>
      </c>
      <c r="AS218" s="87">
        <v>0</v>
      </c>
      <c r="AT218" s="87">
        <v>0</v>
      </c>
      <c r="AU218" s="87"/>
      <c r="AV218" s="87"/>
      <c r="AW218" s="87"/>
      <c r="AX218" s="87"/>
      <c r="AY218" s="87"/>
      <c r="AZ218" s="87"/>
      <c r="BA218" s="87"/>
      <c r="BB218" s="87"/>
      <c r="BC218">
        <v>26</v>
      </c>
      <c r="BD218" s="86" t="str">
        <f>REPLACE(INDEX(GroupVertices[Group],MATCH(Edges25[[#This Row],[Vertex 1]],GroupVertices[Vertex],0)),1,1,"")</f>
        <v>4</v>
      </c>
      <c r="BE218" s="86" t="str">
        <f>REPLACE(INDEX(GroupVertices[Group],MATCH(Edges25[[#This Row],[Vertex 2]],GroupVertices[Vertex],0)),1,1,"")</f>
        <v>4</v>
      </c>
      <c r="BF218" s="48">
        <v>0</v>
      </c>
      <c r="BG218" s="49">
        <v>0</v>
      </c>
      <c r="BH218" s="48">
        <v>0</v>
      </c>
      <c r="BI218" s="49">
        <v>0</v>
      </c>
      <c r="BJ218" s="48">
        <v>0</v>
      </c>
      <c r="BK218" s="49">
        <v>0</v>
      </c>
      <c r="BL218" s="48">
        <v>7</v>
      </c>
      <c r="BM218" s="49">
        <v>100</v>
      </c>
      <c r="BN218" s="48">
        <v>7</v>
      </c>
    </row>
    <row r="219" spans="1:66" ht="15">
      <c r="A219" s="65" t="s">
        <v>357</v>
      </c>
      <c r="B219" s="65" t="s">
        <v>357</v>
      </c>
      <c r="C219" s="66"/>
      <c r="D219" s="67"/>
      <c r="E219" s="66"/>
      <c r="F219" s="69"/>
      <c r="G219" s="66"/>
      <c r="H219" s="70"/>
      <c r="I219" s="71"/>
      <c r="J219" s="71"/>
      <c r="K219" s="34" t="s">
        <v>65</v>
      </c>
      <c r="L219" s="72">
        <v>299</v>
      </c>
      <c r="M219" s="72"/>
      <c r="N219" s="73"/>
      <c r="O219" s="87" t="s">
        <v>197</v>
      </c>
      <c r="P219" s="90">
        <v>43693.773518518516</v>
      </c>
      <c r="Q219" s="87" t="s">
        <v>581</v>
      </c>
      <c r="R219" s="92" t="s">
        <v>615</v>
      </c>
      <c r="S219" s="87" t="s">
        <v>647</v>
      </c>
      <c r="T219" s="87"/>
      <c r="U219" s="87"/>
      <c r="V219" s="92" t="s">
        <v>788</v>
      </c>
      <c r="W219" s="90">
        <v>43693.773518518516</v>
      </c>
      <c r="X219" s="96">
        <v>43693</v>
      </c>
      <c r="Y219" s="99" t="s">
        <v>1005</v>
      </c>
      <c r="Z219" s="92" t="s">
        <v>1249</v>
      </c>
      <c r="AA219" s="87"/>
      <c r="AB219" s="87"/>
      <c r="AC219" s="99" t="s">
        <v>1495</v>
      </c>
      <c r="AD219" s="87"/>
      <c r="AE219" s="87" t="b">
        <v>0</v>
      </c>
      <c r="AF219" s="87">
        <v>0</v>
      </c>
      <c r="AG219" s="99" t="s">
        <v>1564</v>
      </c>
      <c r="AH219" s="87" t="b">
        <v>0</v>
      </c>
      <c r="AI219" s="87" t="s">
        <v>1602</v>
      </c>
      <c r="AJ219" s="87"/>
      <c r="AK219" s="99" t="s">
        <v>1564</v>
      </c>
      <c r="AL219" s="87" t="b">
        <v>0</v>
      </c>
      <c r="AM219" s="87">
        <v>0</v>
      </c>
      <c r="AN219" s="99" t="s">
        <v>1564</v>
      </c>
      <c r="AO219" s="87" t="s">
        <v>1610</v>
      </c>
      <c r="AP219" s="87" t="b">
        <v>0</v>
      </c>
      <c r="AQ219" s="99" t="s">
        <v>1495</v>
      </c>
      <c r="AR219" s="87" t="s">
        <v>197</v>
      </c>
      <c r="AS219" s="87">
        <v>0</v>
      </c>
      <c r="AT219" s="87">
        <v>0</v>
      </c>
      <c r="AU219" s="87"/>
      <c r="AV219" s="87"/>
      <c r="AW219" s="87"/>
      <c r="AX219" s="87"/>
      <c r="AY219" s="87"/>
      <c r="AZ219" s="87"/>
      <c r="BA219" s="87"/>
      <c r="BB219" s="87"/>
      <c r="BC219">
        <v>26</v>
      </c>
      <c r="BD219" s="86" t="str">
        <f>REPLACE(INDEX(GroupVertices[Group],MATCH(Edges25[[#This Row],[Vertex 1]],GroupVertices[Vertex],0)),1,1,"")</f>
        <v>4</v>
      </c>
      <c r="BE219" s="86" t="str">
        <f>REPLACE(INDEX(GroupVertices[Group],MATCH(Edges25[[#This Row],[Vertex 2]],GroupVertices[Vertex],0)),1,1,"")</f>
        <v>4</v>
      </c>
      <c r="BF219" s="48">
        <v>0</v>
      </c>
      <c r="BG219" s="49">
        <v>0</v>
      </c>
      <c r="BH219" s="48">
        <v>0</v>
      </c>
      <c r="BI219" s="49">
        <v>0</v>
      </c>
      <c r="BJ219" s="48">
        <v>0</v>
      </c>
      <c r="BK219" s="49">
        <v>0</v>
      </c>
      <c r="BL219" s="48">
        <v>6</v>
      </c>
      <c r="BM219" s="49">
        <v>100</v>
      </c>
      <c r="BN219" s="48">
        <v>6</v>
      </c>
    </row>
    <row r="220" spans="1:66" ht="15">
      <c r="A220" s="65" t="s">
        <v>357</v>
      </c>
      <c r="B220" s="65" t="s">
        <v>357</v>
      </c>
      <c r="C220" s="66"/>
      <c r="D220" s="67"/>
      <c r="E220" s="66"/>
      <c r="F220" s="69"/>
      <c r="G220" s="66"/>
      <c r="H220" s="70"/>
      <c r="I220" s="71"/>
      <c r="J220" s="71"/>
      <c r="K220" s="34" t="s">
        <v>65</v>
      </c>
      <c r="L220" s="72">
        <v>300</v>
      </c>
      <c r="M220" s="72"/>
      <c r="N220" s="73"/>
      <c r="O220" s="87" t="s">
        <v>197</v>
      </c>
      <c r="P220" s="90">
        <v>43694.27305555555</v>
      </c>
      <c r="Q220" s="87" t="s">
        <v>582</v>
      </c>
      <c r="R220" s="92" t="s">
        <v>636</v>
      </c>
      <c r="S220" s="87" t="s">
        <v>647</v>
      </c>
      <c r="T220" s="87"/>
      <c r="U220" s="87"/>
      <c r="V220" s="92" t="s">
        <v>788</v>
      </c>
      <c r="W220" s="90">
        <v>43694.27305555555</v>
      </c>
      <c r="X220" s="96">
        <v>43694</v>
      </c>
      <c r="Y220" s="99" t="s">
        <v>1006</v>
      </c>
      <c r="Z220" s="92" t="s">
        <v>1250</v>
      </c>
      <c r="AA220" s="87"/>
      <c r="AB220" s="87"/>
      <c r="AC220" s="99" t="s">
        <v>1496</v>
      </c>
      <c r="AD220" s="87"/>
      <c r="AE220" s="87" t="b">
        <v>0</v>
      </c>
      <c r="AF220" s="87">
        <v>0</v>
      </c>
      <c r="AG220" s="99" t="s">
        <v>1564</v>
      </c>
      <c r="AH220" s="87" t="b">
        <v>0</v>
      </c>
      <c r="AI220" s="87" t="s">
        <v>1597</v>
      </c>
      <c r="AJ220" s="87"/>
      <c r="AK220" s="99" t="s">
        <v>1564</v>
      </c>
      <c r="AL220" s="87" t="b">
        <v>0</v>
      </c>
      <c r="AM220" s="87">
        <v>0</v>
      </c>
      <c r="AN220" s="99" t="s">
        <v>1564</v>
      </c>
      <c r="AO220" s="87" t="s">
        <v>1610</v>
      </c>
      <c r="AP220" s="87" t="b">
        <v>0</v>
      </c>
      <c r="AQ220" s="99" t="s">
        <v>1496</v>
      </c>
      <c r="AR220" s="87" t="s">
        <v>197</v>
      </c>
      <c r="AS220" s="87">
        <v>0</v>
      </c>
      <c r="AT220" s="87">
        <v>0</v>
      </c>
      <c r="AU220" s="87"/>
      <c r="AV220" s="87"/>
      <c r="AW220" s="87"/>
      <c r="AX220" s="87"/>
      <c r="AY220" s="87"/>
      <c r="AZ220" s="87"/>
      <c r="BA220" s="87"/>
      <c r="BB220" s="87"/>
      <c r="BC220">
        <v>26</v>
      </c>
      <c r="BD220" s="86" t="str">
        <f>REPLACE(INDEX(GroupVertices[Group],MATCH(Edges25[[#This Row],[Vertex 1]],GroupVertices[Vertex],0)),1,1,"")</f>
        <v>4</v>
      </c>
      <c r="BE220" s="86" t="str">
        <f>REPLACE(INDEX(GroupVertices[Group],MATCH(Edges25[[#This Row],[Vertex 2]],GroupVertices[Vertex],0)),1,1,"")</f>
        <v>4</v>
      </c>
      <c r="BF220" s="48">
        <v>0</v>
      </c>
      <c r="BG220" s="49">
        <v>0</v>
      </c>
      <c r="BH220" s="48">
        <v>0</v>
      </c>
      <c r="BI220" s="49">
        <v>0</v>
      </c>
      <c r="BJ220" s="48">
        <v>0</v>
      </c>
      <c r="BK220" s="49">
        <v>0</v>
      </c>
      <c r="BL220" s="48">
        <v>5</v>
      </c>
      <c r="BM220" s="49">
        <v>100</v>
      </c>
      <c r="BN220" s="48">
        <v>5</v>
      </c>
    </row>
    <row r="221" spans="1:66" ht="15">
      <c r="A221" s="65" t="s">
        <v>357</v>
      </c>
      <c r="B221" s="65" t="s">
        <v>357</v>
      </c>
      <c r="C221" s="66"/>
      <c r="D221" s="67"/>
      <c r="E221" s="66"/>
      <c r="F221" s="69"/>
      <c r="G221" s="66"/>
      <c r="H221" s="70"/>
      <c r="I221" s="71"/>
      <c r="J221" s="71"/>
      <c r="K221" s="34" t="s">
        <v>65</v>
      </c>
      <c r="L221" s="72">
        <v>301</v>
      </c>
      <c r="M221" s="72"/>
      <c r="N221" s="73"/>
      <c r="O221" s="87" t="s">
        <v>197</v>
      </c>
      <c r="P221" s="90">
        <v>43694.27305555555</v>
      </c>
      <c r="Q221" s="87" t="s">
        <v>583</v>
      </c>
      <c r="R221" s="92" t="s">
        <v>617</v>
      </c>
      <c r="S221" s="87" t="s">
        <v>647</v>
      </c>
      <c r="T221" s="87"/>
      <c r="U221" s="87"/>
      <c r="V221" s="92" t="s">
        <v>788</v>
      </c>
      <c r="W221" s="90">
        <v>43694.27305555555</v>
      </c>
      <c r="X221" s="96">
        <v>43694</v>
      </c>
      <c r="Y221" s="99" t="s">
        <v>1006</v>
      </c>
      <c r="Z221" s="92" t="s">
        <v>1251</v>
      </c>
      <c r="AA221" s="87"/>
      <c r="AB221" s="87"/>
      <c r="AC221" s="99" t="s">
        <v>1497</v>
      </c>
      <c r="AD221" s="87"/>
      <c r="AE221" s="87" t="b">
        <v>0</v>
      </c>
      <c r="AF221" s="87">
        <v>0</v>
      </c>
      <c r="AG221" s="99" t="s">
        <v>1564</v>
      </c>
      <c r="AH221" s="87" t="b">
        <v>0</v>
      </c>
      <c r="AI221" s="87" t="s">
        <v>1597</v>
      </c>
      <c r="AJ221" s="87"/>
      <c r="AK221" s="99" t="s">
        <v>1564</v>
      </c>
      <c r="AL221" s="87" t="b">
        <v>0</v>
      </c>
      <c r="AM221" s="87">
        <v>0</v>
      </c>
      <c r="AN221" s="99" t="s">
        <v>1564</v>
      </c>
      <c r="AO221" s="87" t="s">
        <v>1610</v>
      </c>
      <c r="AP221" s="87" t="b">
        <v>0</v>
      </c>
      <c r="AQ221" s="99" t="s">
        <v>1497</v>
      </c>
      <c r="AR221" s="87" t="s">
        <v>197</v>
      </c>
      <c r="AS221" s="87">
        <v>0</v>
      </c>
      <c r="AT221" s="87">
        <v>0</v>
      </c>
      <c r="AU221" s="87"/>
      <c r="AV221" s="87"/>
      <c r="AW221" s="87"/>
      <c r="AX221" s="87"/>
      <c r="AY221" s="87"/>
      <c r="AZ221" s="87"/>
      <c r="BA221" s="87"/>
      <c r="BB221" s="87"/>
      <c r="BC221">
        <v>26</v>
      </c>
      <c r="BD221" s="86" t="str">
        <f>REPLACE(INDEX(GroupVertices[Group],MATCH(Edges25[[#This Row],[Vertex 1]],GroupVertices[Vertex],0)),1,1,"")</f>
        <v>4</v>
      </c>
      <c r="BE221" s="86" t="str">
        <f>REPLACE(INDEX(GroupVertices[Group],MATCH(Edges25[[#This Row],[Vertex 2]],GroupVertices[Vertex],0)),1,1,"")</f>
        <v>4</v>
      </c>
      <c r="BF221" s="48">
        <v>0</v>
      </c>
      <c r="BG221" s="49">
        <v>0</v>
      </c>
      <c r="BH221" s="48">
        <v>0</v>
      </c>
      <c r="BI221" s="49">
        <v>0</v>
      </c>
      <c r="BJ221" s="48">
        <v>0</v>
      </c>
      <c r="BK221" s="49">
        <v>0</v>
      </c>
      <c r="BL221" s="48">
        <v>8</v>
      </c>
      <c r="BM221" s="49">
        <v>100</v>
      </c>
      <c r="BN221" s="48">
        <v>8</v>
      </c>
    </row>
    <row r="222" spans="1:66" ht="15">
      <c r="A222" s="65" t="s">
        <v>357</v>
      </c>
      <c r="B222" s="65" t="s">
        <v>357</v>
      </c>
      <c r="C222" s="66"/>
      <c r="D222" s="67"/>
      <c r="E222" s="66"/>
      <c r="F222" s="69"/>
      <c r="G222" s="66"/>
      <c r="H222" s="70"/>
      <c r="I222" s="71"/>
      <c r="J222" s="71"/>
      <c r="K222" s="34" t="s">
        <v>65</v>
      </c>
      <c r="L222" s="72">
        <v>302</v>
      </c>
      <c r="M222" s="72"/>
      <c r="N222" s="73"/>
      <c r="O222" s="87" t="s">
        <v>197</v>
      </c>
      <c r="P222" s="90">
        <v>43694.43987268519</v>
      </c>
      <c r="Q222" s="87" t="s">
        <v>584</v>
      </c>
      <c r="R222" s="92" t="s">
        <v>618</v>
      </c>
      <c r="S222" s="87" t="s">
        <v>647</v>
      </c>
      <c r="T222" s="87"/>
      <c r="U222" s="87"/>
      <c r="V222" s="92" t="s">
        <v>788</v>
      </c>
      <c r="W222" s="90">
        <v>43694.43987268519</v>
      </c>
      <c r="X222" s="96">
        <v>43694</v>
      </c>
      <c r="Y222" s="99" t="s">
        <v>1003</v>
      </c>
      <c r="Z222" s="92" t="s">
        <v>1252</v>
      </c>
      <c r="AA222" s="87"/>
      <c r="AB222" s="87"/>
      <c r="AC222" s="99" t="s">
        <v>1498</v>
      </c>
      <c r="AD222" s="87"/>
      <c r="AE222" s="87" t="b">
        <v>0</v>
      </c>
      <c r="AF222" s="87">
        <v>0</v>
      </c>
      <c r="AG222" s="99" t="s">
        <v>1564</v>
      </c>
      <c r="AH222" s="87" t="b">
        <v>0</v>
      </c>
      <c r="AI222" s="87" t="s">
        <v>1597</v>
      </c>
      <c r="AJ222" s="87"/>
      <c r="AK222" s="99" t="s">
        <v>1564</v>
      </c>
      <c r="AL222" s="87" t="b">
        <v>0</v>
      </c>
      <c r="AM222" s="87">
        <v>0</v>
      </c>
      <c r="AN222" s="99" t="s">
        <v>1564</v>
      </c>
      <c r="AO222" s="87" t="s">
        <v>1610</v>
      </c>
      <c r="AP222" s="87" t="b">
        <v>0</v>
      </c>
      <c r="AQ222" s="99" t="s">
        <v>1498</v>
      </c>
      <c r="AR222" s="87" t="s">
        <v>197</v>
      </c>
      <c r="AS222" s="87">
        <v>0</v>
      </c>
      <c r="AT222" s="87">
        <v>0</v>
      </c>
      <c r="AU222" s="87"/>
      <c r="AV222" s="87"/>
      <c r="AW222" s="87"/>
      <c r="AX222" s="87"/>
      <c r="AY222" s="87"/>
      <c r="AZ222" s="87"/>
      <c r="BA222" s="87"/>
      <c r="BB222" s="87"/>
      <c r="BC222">
        <v>26</v>
      </c>
      <c r="BD222" s="86" t="str">
        <f>REPLACE(INDEX(GroupVertices[Group],MATCH(Edges25[[#This Row],[Vertex 1]],GroupVertices[Vertex],0)),1,1,"")</f>
        <v>4</v>
      </c>
      <c r="BE222" s="86" t="str">
        <f>REPLACE(INDEX(GroupVertices[Group],MATCH(Edges25[[#This Row],[Vertex 2]],GroupVertices[Vertex],0)),1,1,"")</f>
        <v>4</v>
      </c>
      <c r="BF222" s="48">
        <v>0</v>
      </c>
      <c r="BG222" s="49">
        <v>0</v>
      </c>
      <c r="BH222" s="48">
        <v>0</v>
      </c>
      <c r="BI222" s="49">
        <v>0</v>
      </c>
      <c r="BJ222" s="48">
        <v>0</v>
      </c>
      <c r="BK222" s="49">
        <v>0</v>
      </c>
      <c r="BL222" s="48">
        <v>6</v>
      </c>
      <c r="BM222" s="49">
        <v>100</v>
      </c>
      <c r="BN222" s="48">
        <v>6</v>
      </c>
    </row>
    <row r="223" spans="1:66" ht="15">
      <c r="A223" s="65" t="s">
        <v>357</v>
      </c>
      <c r="B223" s="65" t="s">
        <v>357</v>
      </c>
      <c r="C223" s="66"/>
      <c r="D223" s="67"/>
      <c r="E223" s="66"/>
      <c r="F223" s="69"/>
      <c r="G223" s="66"/>
      <c r="H223" s="70"/>
      <c r="I223" s="71"/>
      <c r="J223" s="71"/>
      <c r="K223" s="34" t="s">
        <v>65</v>
      </c>
      <c r="L223" s="72">
        <v>303</v>
      </c>
      <c r="M223" s="72"/>
      <c r="N223" s="73"/>
      <c r="O223" s="87" t="s">
        <v>197</v>
      </c>
      <c r="P223" s="90">
        <v>43695.440150462964</v>
      </c>
      <c r="Q223" s="87" t="s">
        <v>585</v>
      </c>
      <c r="R223" s="92" t="s">
        <v>642</v>
      </c>
      <c r="S223" s="87" t="s">
        <v>647</v>
      </c>
      <c r="T223" s="87"/>
      <c r="U223" s="87"/>
      <c r="V223" s="92" t="s">
        <v>788</v>
      </c>
      <c r="W223" s="90">
        <v>43695.440150462964</v>
      </c>
      <c r="X223" s="96">
        <v>43695</v>
      </c>
      <c r="Y223" s="99" t="s">
        <v>1007</v>
      </c>
      <c r="Z223" s="92" t="s">
        <v>1253</v>
      </c>
      <c r="AA223" s="87"/>
      <c r="AB223" s="87"/>
      <c r="AC223" s="99" t="s">
        <v>1499</v>
      </c>
      <c r="AD223" s="87"/>
      <c r="AE223" s="87" t="b">
        <v>0</v>
      </c>
      <c r="AF223" s="87">
        <v>0</v>
      </c>
      <c r="AG223" s="99" t="s">
        <v>1564</v>
      </c>
      <c r="AH223" s="87" t="b">
        <v>0</v>
      </c>
      <c r="AI223" s="87" t="s">
        <v>1597</v>
      </c>
      <c r="AJ223" s="87"/>
      <c r="AK223" s="99" t="s">
        <v>1564</v>
      </c>
      <c r="AL223" s="87" t="b">
        <v>0</v>
      </c>
      <c r="AM223" s="87">
        <v>0</v>
      </c>
      <c r="AN223" s="99" t="s">
        <v>1564</v>
      </c>
      <c r="AO223" s="87" t="s">
        <v>1610</v>
      </c>
      <c r="AP223" s="87" t="b">
        <v>0</v>
      </c>
      <c r="AQ223" s="99" t="s">
        <v>1499</v>
      </c>
      <c r="AR223" s="87" t="s">
        <v>197</v>
      </c>
      <c r="AS223" s="87">
        <v>0</v>
      </c>
      <c r="AT223" s="87">
        <v>0</v>
      </c>
      <c r="AU223" s="87"/>
      <c r="AV223" s="87"/>
      <c r="AW223" s="87"/>
      <c r="AX223" s="87"/>
      <c r="AY223" s="87"/>
      <c r="AZ223" s="87"/>
      <c r="BA223" s="87"/>
      <c r="BB223" s="87"/>
      <c r="BC223">
        <v>26</v>
      </c>
      <c r="BD223" s="86" t="str">
        <f>REPLACE(INDEX(GroupVertices[Group],MATCH(Edges25[[#This Row],[Vertex 1]],GroupVertices[Vertex],0)),1,1,"")</f>
        <v>4</v>
      </c>
      <c r="BE223" s="86" t="str">
        <f>REPLACE(INDEX(GroupVertices[Group],MATCH(Edges25[[#This Row],[Vertex 2]],GroupVertices[Vertex],0)),1,1,"")</f>
        <v>4</v>
      </c>
      <c r="BF223" s="48">
        <v>0</v>
      </c>
      <c r="BG223" s="49">
        <v>0</v>
      </c>
      <c r="BH223" s="48">
        <v>0</v>
      </c>
      <c r="BI223" s="49">
        <v>0</v>
      </c>
      <c r="BJ223" s="48">
        <v>0</v>
      </c>
      <c r="BK223" s="49">
        <v>0</v>
      </c>
      <c r="BL223" s="48">
        <v>7</v>
      </c>
      <c r="BM223" s="49">
        <v>100</v>
      </c>
      <c r="BN223" s="48">
        <v>7</v>
      </c>
    </row>
    <row r="224" spans="1:66" ht="15">
      <c r="A224" s="65" t="s">
        <v>358</v>
      </c>
      <c r="B224" s="65" t="s">
        <v>358</v>
      </c>
      <c r="C224" s="66"/>
      <c r="D224" s="67"/>
      <c r="E224" s="66"/>
      <c r="F224" s="69"/>
      <c r="G224" s="66"/>
      <c r="H224" s="70"/>
      <c r="I224" s="71"/>
      <c r="J224" s="71"/>
      <c r="K224" s="34" t="s">
        <v>65</v>
      </c>
      <c r="L224" s="72">
        <v>304</v>
      </c>
      <c r="M224" s="72"/>
      <c r="N224" s="73"/>
      <c r="O224" s="87" t="s">
        <v>197</v>
      </c>
      <c r="P224" s="90">
        <v>43693.27967592593</v>
      </c>
      <c r="Q224" s="87" t="s">
        <v>586</v>
      </c>
      <c r="R224" s="92" t="s">
        <v>613</v>
      </c>
      <c r="S224" s="87" t="s">
        <v>647</v>
      </c>
      <c r="T224" s="87"/>
      <c r="U224" s="87"/>
      <c r="V224" s="92" t="s">
        <v>789</v>
      </c>
      <c r="W224" s="90">
        <v>43693.27967592593</v>
      </c>
      <c r="X224" s="96">
        <v>43693</v>
      </c>
      <c r="Y224" s="99" t="s">
        <v>1008</v>
      </c>
      <c r="Z224" s="92" t="s">
        <v>1254</v>
      </c>
      <c r="AA224" s="87"/>
      <c r="AB224" s="87"/>
      <c r="AC224" s="99" t="s">
        <v>1500</v>
      </c>
      <c r="AD224" s="87"/>
      <c r="AE224" s="87" t="b">
        <v>0</v>
      </c>
      <c r="AF224" s="87">
        <v>1</v>
      </c>
      <c r="AG224" s="99" t="s">
        <v>1564</v>
      </c>
      <c r="AH224" s="87" t="b">
        <v>0</v>
      </c>
      <c r="AI224" s="87" t="s">
        <v>1597</v>
      </c>
      <c r="AJ224" s="87"/>
      <c r="AK224" s="99" t="s">
        <v>1564</v>
      </c>
      <c r="AL224" s="87" t="b">
        <v>0</v>
      </c>
      <c r="AM224" s="87">
        <v>1</v>
      </c>
      <c r="AN224" s="99" t="s">
        <v>1564</v>
      </c>
      <c r="AO224" s="87" t="s">
        <v>1604</v>
      </c>
      <c r="AP224" s="87" t="b">
        <v>0</v>
      </c>
      <c r="AQ224" s="99" t="s">
        <v>1500</v>
      </c>
      <c r="AR224" s="87" t="s">
        <v>197</v>
      </c>
      <c r="AS224" s="87">
        <v>0</v>
      </c>
      <c r="AT224" s="87">
        <v>0</v>
      </c>
      <c r="AU224" s="87"/>
      <c r="AV224" s="87"/>
      <c r="AW224" s="87"/>
      <c r="AX224" s="87"/>
      <c r="AY224" s="87"/>
      <c r="AZ224" s="87"/>
      <c r="BA224" s="87"/>
      <c r="BB224" s="87"/>
      <c r="BC224">
        <v>1</v>
      </c>
      <c r="BD224" s="86" t="str">
        <f>REPLACE(INDEX(GroupVertices[Group],MATCH(Edges25[[#This Row],[Vertex 1]],GroupVertices[Vertex],0)),1,1,"")</f>
        <v>4</v>
      </c>
      <c r="BE224" s="86" t="str">
        <f>REPLACE(INDEX(GroupVertices[Group],MATCH(Edges25[[#This Row],[Vertex 2]],GroupVertices[Vertex],0)),1,1,"")</f>
        <v>4</v>
      </c>
      <c r="BF224" s="48">
        <v>0</v>
      </c>
      <c r="BG224" s="49">
        <v>0</v>
      </c>
      <c r="BH224" s="48">
        <v>0</v>
      </c>
      <c r="BI224" s="49">
        <v>0</v>
      </c>
      <c r="BJ224" s="48">
        <v>0</v>
      </c>
      <c r="BK224" s="49">
        <v>0</v>
      </c>
      <c r="BL224" s="48">
        <v>5</v>
      </c>
      <c r="BM224" s="49">
        <v>100</v>
      </c>
      <c r="BN224" s="48">
        <v>5</v>
      </c>
    </row>
    <row r="225" spans="1:66" ht="15">
      <c r="A225" s="65" t="s">
        <v>359</v>
      </c>
      <c r="B225" s="65" t="s">
        <v>358</v>
      </c>
      <c r="C225" s="66"/>
      <c r="D225" s="67"/>
      <c r="E225" s="66"/>
      <c r="F225" s="69"/>
      <c r="G225" s="66"/>
      <c r="H225" s="70"/>
      <c r="I225" s="71"/>
      <c r="J225" s="71"/>
      <c r="K225" s="34" t="s">
        <v>65</v>
      </c>
      <c r="L225" s="72">
        <v>305</v>
      </c>
      <c r="M225" s="72"/>
      <c r="N225" s="73"/>
      <c r="O225" s="87" t="s">
        <v>450</v>
      </c>
      <c r="P225" s="90">
        <v>43694.22212962963</v>
      </c>
      <c r="Q225" s="87" t="s">
        <v>586</v>
      </c>
      <c r="R225" s="92" t="s">
        <v>613</v>
      </c>
      <c r="S225" s="87" t="s">
        <v>647</v>
      </c>
      <c r="T225" s="87"/>
      <c r="U225" s="87"/>
      <c r="V225" s="92" t="s">
        <v>790</v>
      </c>
      <c r="W225" s="90">
        <v>43694.22212962963</v>
      </c>
      <c r="X225" s="96">
        <v>43694</v>
      </c>
      <c r="Y225" s="99" t="s">
        <v>1009</v>
      </c>
      <c r="Z225" s="92" t="s">
        <v>1255</v>
      </c>
      <c r="AA225" s="87"/>
      <c r="AB225" s="87"/>
      <c r="AC225" s="99" t="s">
        <v>1501</v>
      </c>
      <c r="AD225" s="87"/>
      <c r="AE225" s="87" t="b">
        <v>0</v>
      </c>
      <c r="AF225" s="87">
        <v>0</v>
      </c>
      <c r="AG225" s="99" t="s">
        <v>1564</v>
      </c>
      <c r="AH225" s="87" t="b">
        <v>0</v>
      </c>
      <c r="AI225" s="87" t="s">
        <v>1597</v>
      </c>
      <c r="AJ225" s="87"/>
      <c r="AK225" s="99" t="s">
        <v>1564</v>
      </c>
      <c r="AL225" s="87" t="b">
        <v>0</v>
      </c>
      <c r="AM225" s="87">
        <v>1</v>
      </c>
      <c r="AN225" s="99" t="s">
        <v>1500</v>
      </c>
      <c r="AO225" s="87" t="s">
        <v>1604</v>
      </c>
      <c r="AP225" s="87" t="b">
        <v>0</v>
      </c>
      <c r="AQ225" s="99" t="s">
        <v>1500</v>
      </c>
      <c r="AR225" s="87" t="s">
        <v>197</v>
      </c>
      <c r="AS225" s="87">
        <v>0</v>
      </c>
      <c r="AT225" s="87">
        <v>0</v>
      </c>
      <c r="AU225" s="87"/>
      <c r="AV225" s="87"/>
      <c r="AW225" s="87"/>
      <c r="AX225" s="87"/>
      <c r="AY225" s="87"/>
      <c r="AZ225" s="87"/>
      <c r="BA225" s="87"/>
      <c r="BB225" s="87"/>
      <c r="BC225">
        <v>1</v>
      </c>
      <c r="BD225" s="86" t="str">
        <f>REPLACE(INDEX(GroupVertices[Group],MATCH(Edges25[[#This Row],[Vertex 1]],GroupVertices[Vertex],0)),1,1,"")</f>
        <v>4</v>
      </c>
      <c r="BE225" s="86" t="str">
        <f>REPLACE(INDEX(GroupVertices[Group],MATCH(Edges25[[#This Row],[Vertex 2]],GroupVertices[Vertex],0)),1,1,"")</f>
        <v>4</v>
      </c>
      <c r="BF225" s="48">
        <v>0</v>
      </c>
      <c r="BG225" s="49">
        <v>0</v>
      </c>
      <c r="BH225" s="48">
        <v>0</v>
      </c>
      <c r="BI225" s="49">
        <v>0</v>
      </c>
      <c r="BJ225" s="48">
        <v>0</v>
      </c>
      <c r="BK225" s="49">
        <v>0</v>
      </c>
      <c r="BL225" s="48">
        <v>5</v>
      </c>
      <c r="BM225" s="49">
        <v>100</v>
      </c>
      <c r="BN225" s="48">
        <v>5</v>
      </c>
    </row>
    <row r="226" spans="1:66" ht="15">
      <c r="A226" s="65" t="s">
        <v>359</v>
      </c>
      <c r="B226" s="65" t="s">
        <v>359</v>
      </c>
      <c r="C226" s="66"/>
      <c r="D226" s="67"/>
      <c r="E226" s="66"/>
      <c r="F226" s="69"/>
      <c r="G226" s="66"/>
      <c r="H226" s="70"/>
      <c r="I226" s="71"/>
      <c r="J226" s="71"/>
      <c r="K226" s="34" t="s">
        <v>65</v>
      </c>
      <c r="L226" s="72">
        <v>306</v>
      </c>
      <c r="M226" s="72"/>
      <c r="N226" s="73"/>
      <c r="O226" s="87" t="s">
        <v>197</v>
      </c>
      <c r="P226" s="90">
        <v>43695.49114583333</v>
      </c>
      <c r="Q226" s="87" t="s">
        <v>587</v>
      </c>
      <c r="R226" s="92" t="s">
        <v>643</v>
      </c>
      <c r="S226" s="87" t="s">
        <v>647</v>
      </c>
      <c r="T226" s="87"/>
      <c r="U226" s="87"/>
      <c r="V226" s="92" t="s">
        <v>790</v>
      </c>
      <c r="W226" s="90">
        <v>43695.49114583333</v>
      </c>
      <c r="X226" s="96">
        <v>43695</v>
      </c>
      <c r="Y226" s="99" t="s">
        <v>1010</v>
      </c>
      <c r="Z226" s="92" t="s">
        <v>1256</v>
      </c>
      <c r="AA226" s="87"/>
      <c r="AB226" s="87"/>
      <c r="AC226" s="99" t="s">
        <v>1502</v>
      </c>
      <c r="AD226" s="87"/>
      <c r="AE226" s="87" t="b">
        <v>0</v>
      </c>
      <c r="AF226" s="87">
        <v>2</v>
      </c>
      <c r="AG226" s="99" t="s">
        <v>1564</v>
      </c>
      <c r="AH226" s="87" t="b">
        <v>0</v>
      </c>
      <c r="AI226" s="87" t="s">
        <v>1597</v>
      </c>
      <c r="AJ226" s="87"/>
      <c r="AK226" s="99" t="s">
        <v>1564</v>
      </c>
      <c r="AL226" s="87" t="b">
        <v>0</v>
      </c>
      <c r="AM226" s="87">
        <v>1</v>
      </c>
      <c r="AN226" s="99" t="s">
        <v>1564</v>
      </c>
      <c r="AO226" s="87" t="s">
        <v>1605</v>
      </c>
      <c r="AP226" s="87" t="b">
        <v>0</v>
      </c>
      <c r="AQ226" s="99" t="s">
        <v>1502</v>
      </c>
      <c r="AR226" s="87" t="s">
        <v>197</v>
      </c>
      <c r="AS226" s="87">
        <v>0</v>
      </c>
      <c r="AT226" s="87">
        <v>0</v>
      </c>
      <c r="AU226" s="87"/>
      <c r="AV226" s="87"/>
      <c r="AW226" s="87"/>
      <c r="AX226" s="87"/>
      <c r="AY226" s="87"/>
      <c r="AZ226" s="87"/>
      <c r="BA226" s="87"/>
      <c r="BB226" s="87"/>
      <c r="BC226">
        <v>1</v>
      </c>
      <c r="BD226" s="86" t="str">
        <f>REPLACE(INDEX(GroupVertices[Group],MATCH(Edges25[[#This Row],[Vertex 1]],GroupVertices[Vertex],0)),1,1,"")</f>
        <v>4</v>
      </c>
      <c r="BE226" s="86" t="str">
        <f>REPLACE(INDEX(GroupVertices[Group],MATCH(Edges25[[#This Row],[Vertex 2]],GroupVertices[Vertex],0)),1,1,"")</f>
        <v>4</v>
      </c>
      <c r="BF226" s="48">
        <v>0</v>
      </c>
      <c r="BG226" s="49">
        <v>0</v>
      </c>
      <c r="BH226" s="48">
        <v>0</v>
      </c>
      <c r="BI226" s="49">
        <v>0</v>
      </c>
      <c r="BJ226" s="48">
        <v>0</v>
      </c>
      <c r="BK226" s="49">
        <v>0</v>
      </c>
      <c r="BL226" s="48">
        <v>6</v>
      </c>
      <c r="BM226" s="49">
        <v>100</v>
      </c>
      <c r="BN226" s="48">
        <v>6</v>
      </c>
    </row>
    <row r="227" spans="1:66" ht="15">
      <c r="A227" s="65" t="s">
        <v>360</v>
      </c>
      <c r="B227" s="65" t="s">
        <v>359</v>
      </c>
      <c r="C227" s="66"/>
      <c r="D227" s="67"/>
      <c r="E227" s="66"/>
      <c r="F227" s="69"/>
      <c r="G227" s="66"/>
      <c r="H227" s="70"/>
      <c r="I227" s="71"/>
      <c r="J227" s="71"/>
      <c r="K227" s="34" t="s">
        <v>65</v>
      </c>
      <c r="L227" s="72">
        <v>307</v>
      </c>
      <c r="M227" s="72"/>
      <c r="N227" s="73"/>
      <c r="O227" s="87" t="s">
        <v>450</v>
      </c>
      <c r="P227" s="90">
        <v>43695.51168981481</v>
      </c>
      <c r="Q227" s="87" t="s">
        <v>587</v>
      </c>
      <c r="R227" s="92" t="s">
        <v>643</v>
      </c>
      <c r="S227" s="87" t="s">
        <v>647</v>
      </c>
      <c r="T227" s="87"/>
      <c r="U227" s="87"/>
      <c r="V227" s="92" t="s">
        <v>791</v>
      </c>
      <c r="W227" s="90">
        <v>43695.51168981481</v>
      </c>
      <c r="X227" s="96">
        <v>43695</v>
      </c>
      <c r="Y227" s="99" t="s">
        <v>1011</v>
      </c>
      <c r="Z227" s="92" t="s">
        <v>1257</v>
      </c>
      <c r="AA227" s="87"/>
      <c r="AB227" s="87"/>
      <c r="AC227" s="99" t="s">
        <v>1503</v>
      </c>
      <c r="AD227" s="87"/>
      <c r="AE227" s="87" t="b">
        <v>0</v>
      </c>
      <c r="AF227" s="87">
        <v>0</v>
      </c>
      <c r="AG227" s="99" t="s">
        <v>1564</v>
      </c>
      <c r="AH227" s="87" t="b">
        <v>0</v>
      </c>
      <c r="AI227" s="87" t="s">
        <v>1597</v>
      </c>
      <c r="AJ227" s="87"/>
      <c r="AK227" s="99" t="s">
        <v>1564</v>
      </c>
      <c r="AL227" s="87" t="b">
        <v>0</v>
      </c>
      <c r="AM227" s="87">
        <v>1</v>
      </c>
      <c r="AN227" s="99" t="s">
        <v>1502</v>
      </c>
      <c r="AO227" s="87" t="s">
        <v>1604</v>
      </c>
      <c r="AP227" s="87" t="b">
        <v>0</v>
      </c>
      <c r="AQ227" s="99" t="s">
        <v>1502</v>
      </c>
      <c r="AR227" s="87" t="s">
        <v>197</v>
      </c>
      <c r="AS227" s="87">
        <v>0</v>
      </c>
      <c r="AT227" s="87">
        <v>0</v>
      </c>
      <c r="AU227" s="87"/>
      <c r="AV227" s="87"/>
      <c r="AW227" s="87"/>
      <c r="AX227" s="87"/>
      <c r="AY227" s="87"/>
      <c r="AZ227" s="87"/>
      <c r="BA227" s="87"/>
      <c r="BB227" s="87"/>
      <c r="BC227">
        <v>1</v>
      </c>
      <c r="BD227" s="86" t="str">
        <f>REPLACE(INDEX(GroupVertices[Group],MATCH(Edges25[[#This Row],[Vertex 1]],GroupVertices[Vertex],0)),1,1,"")</f>
        <v>4</v>
      </c>
      <c r="BE227" s="86" t="str">
        <f>REPLACE(INDEX(GroupVertices[Group],MATCH(Edges25[[#This Row],[Vertex 2]],GroupVertices[Vertex],0)),1,1,"")</f>
        <v>4</v>
      </c>
      <c r="BF227" s="48">
        <v>0</v>
      </c>
      <c r="BG227" s="49">
        <v>0</v>
      </c>
      <c r="BH227" s="48">
        <v>0</v>
      </c>
      <c r="BI227" s="49">
        <v>0</v>
      </c>
      <c r="BJ227" s="48">
        <v>0</v>
      </c>
      <c r="BK227" s="49">
        <v>0</v>
      </c>
      <c r="BL227" s="48">
        <v>6</v>
      </c>
      <c r="BM227" s="49">
        <v>100</v>
      </c>
      <c r="BN227" s="48">
        <v>6</v>
      </c>
    </row>
    <row r="228" spans="1:66" ht="15">
      <c r="A228" s="65" t="s">
        <v>360</v>
      </c>
      <c r="B228" s="65" t="s">
        <v>363</v>
      </c>
      <c r="C228" s="66"/>
      <c r="D228" s="67"/>
      <c r="E228" s="66"/>
      <c r="F228" s="69"/>
      <c r="G228" s="66"/>
      <c r="H228" s="70"/>
      <c r="I228" s="71"/>
      <c r="J228" s="71"/>
      <c r="K228" s="34" t="s">
        <v>65</v>
      </c>
      <c r="L228" s="72">
        <v>308</v>
      </c>
      <c r="M228" s="72"/>
      <c r="N228" s="73"/>
      <c r="O228" s="87" t="s">
        <v>450</v>
      </c>
      <c r="P228" s="90">
        <v>43689.657118055555</v>
      </c>
      <c r="Q228" s="87" t="s">
        <v>588</v>
      </c>
      <c r="R228" s="92" t="s">
        <v>644</v>
      </c>
      <c r="S228" s="87" t="s">
        <v>647</v>
      </c>
      <c r="T228" s="87"/>
      <c r="U228" s="87"/>
      <c r="V228" s="92" t="s">
        <v>791</v>
      </c>
      <c r="W228" s="90">
        <v>43689.657118055555</v>
      </c>
      <c r="X228" s="96">
        <v>43689</v>
      </c>
      <c r="Y228" s="99" t="s">
        <v>1012</v>
      </c>
      <c r="Z228" s="92" t="s">
        <v>1258</v>
      </c>
      <c r="AA228" s="87"/>
      <c r="AB228" s="87"/>
      <c r="AC228" s="99" t="s">
        <v>1504</v>
      </c>
      <c r="AD228" s="87"/>
      <c r="AE228" s="87" t="b">
        <v>0</v>
      </c>
      <c r="AF228" s="87">
        <v>0</v>
      </c>
      <c r="AG228" s="99" t="s">
        <v>1564</v>
      </c>
      <c r="AH228" s="87" t="b">
        <v>0</v>
      </c>
      <c r="AI228" s="87" t="s">
        <v>1597</v>
      </c>
      <c r="AJ228" s="87"/>
      <c r="AK228" s="99" t="s">
        <v>1564</v>
      </c>
      <c r="AL228" s="87" t="b">
        <v>0</v>
      </c>
      <c r="AM228" s="87">
        <v>3</v>
      </c>
      <c r="AN228" s="99" t="s">
        <v>1509</v>
      </c>
      <c r="AO228" s="87" t="s">
        <v>1604</v>
      </c>
      <c r="AP228" s="87" t="b">
        <v>0</v>
      </c>
      <c r="AQ228" s="99" t="s">
        <v>1509</v>
      </c>
      <c r="AR228" s="87" t="s">
        <v>197</v>
      </c>
      <c r="AS228" s="87">
        <v>0</v>
      </c>
      <c r="AT228" s="87">
        <v>0</v>
      </c>
      <c r="AU228" s="87"/>
      <c r="AV228" s="87"/>
      <c r="AW228" s="87"/>
      <c r="AX228" s="87"/>
      <c r="AY228" s="87"/>
      <c r="AZ228" s="87"/>
      <c r="BA228" s="87"/>
      <c r="BB228" s="87"/>
      <c r="BC228">
        <v>2</v>
      </c>
      <c r="BD228" s="86" t="str">
        <f>REPLACE(INDEX(GroupVertices[Group],MATCH(Edges25[[#This Row],[Vertex 1]],GroupVertices[Vertex],0)),1,1,"")</f>
        <v>4</v>
      </c>
      <c r="BE228" s="86" t="str">
        <f>REPLACE(INDEX(GroupVertices[Group],MATCH(Edges25[[#This Row],[Vertex 2]],GroupVertices[Vertex],0)),1,1,"")</f>
        <v>4</v>
      </c>
      <c r="BF228" s="48">
        <v>0</v>
      </c>
      <c r="BG228" s="49">
        <v>0</v>
      </c>
      <c r="BH228" s="48">
        <v>0</v>
      </c>
      <c r="BI228" s="49">
        <v>0</v>
      </c>
      <c r="BJ228" s="48">
        <v>0</v>
      </c>
      <c r="BK228" s="49">
        <v>0</v>
      </c>
      <c r="BL228" s="48">
        <v>6</v>
      </c>
      <c r="BM228" s="49">
        <v>100</v>
      </c>
      <c r="BN228" s="48">
        <v>6</v>
      </c>
    </row>
    <row r="229" spans="1:66" ht="15">
      <c r="A229" s="65" t="s">
        <v>360</v>
      </c>
      <c r="B229" s="65" t="s">
        <v>363</v>
      </c>
      <c r="C229" s="66"/>
      <c r="D229" s="67"/>
      <c r="E229" s="66"/>
      <c r="F229" s="69"/>
      <c r="G229" s="66"/>
      <c r="H229" s="70"/>
      <c r="I229" s="71"/>
      <c r="J229" s="71"/>
      <c r="K229" s="34" t="s">
        <v>65</v>
      </c>
      <c r="L229" s="72">
        <v>309</v>
      </c>
      <c r="M229" s="72"/>
      <c r="N229" s="73"/>
      <c r="O229" s="87" t="s">
        <v>450</v>
      </c>
      <c r="P229" s="90">
        <v>43693.816666666666</v>
      </c>
      <c r="Q229" s="87" t="s">
        <v>589</v>
      </c>
      <c r="R229" s="92" t="s">
        <v>641</v>
      </c>
      <c r="S229" s="87" t="s">
        <v>647</v>
      </c>
      <c r="T229" s="87"/>
      <c r="U229" s="87"/>
      <c r="V229" s="92" t="s">
        <v>791</v>
      </c>
      <c r="W229" s="90">
        <v>43693.816666666666</v>
      </c>
      <c r="X229" s="96">
        <v>43693</v>
      </c>
      <c r="Y229" s="99" t="s">
        <v>1013</v>
      </c>
      <c r="Z229" s="92" t="s">
        <v>1259</v>
      </c>
      <c r="AA229" s="87"/>
      <c r="AB229" s="87"/>
      <c r="AC229" s="99" t="s">
        <v>1505</v>
      </c>
      <c r="AD229" s="87"/>
      <c r="AE229" s="87" t="b">
        <v>0</v>
      </c>
      <c r="AF229" s="87">
        <v>0</v>
      </c>
      <c r="AG229" s="99" t="s">
        <v>1564</v>
      </c>
      <c r="AH229" s="87" t="b">
        <v>0</v>
      </c>
      <c r="AI229" s="87" t="s">
        <v>1597</v>
      </c>
      <c r="AJ229" s="87"/>
      <c r="AK229" s="99" t="s">
        <v>1564</v>
      </c>
      <c r="AL229" s="87" t="b">
        <v>0</v>
      </c>
      <c r="AM229" s="87">
        <v>3</v>
      </c>
      <c r="AN229" s="99" t="s">
        <v>1514</v>
      </c>
      <c r="AO229" s="87" t="s">
        <v>1604</v>
      </c>
      <c r="AP229" s="87" t="b">
        <v>0</v>
      </c>
      <c r="AQ229" s="99" t="s">
        <v>1514</v>
      </c>
      <c r="AR229" s="87" t="s">
        <v>197</v>
      </c>
      <c r="AS229" s="87">
        <v>0</v>
      </c>
      <c r="AT229" s="87">
        <v>0</v>
      </c>
      <c r="AU229" s="87"/>
      <c r="AV229" s="87"/>
      <c r="AW229" s="87"/>
      <c r="AX229" s="87"/>
      <c r="AY229" s="87"/>
      <c r="AZ229" s="87"/>
      <c r="BA229" s="87"/>
      <c r="BB229" s="87"/>
      <c r="BC229">
        <v>2</v>
      </c>
      <c r="BD229" s="86" t="str">
        <f>REPLACE(INDEX(GroupVertices[Group],MATCH(Edges25[[#This Row],[Vertex 1]],GroupVertices[Vertex],0)),1,1,"")</f>
        <v>4</v>
      </c>
      <c r="BE229" s="86" t="str">
        <f>REPLACE(INDEX(GroupVertices[Group],MATCH(Edges25[[#This Row],[Vertex 2]],GroupVertices[Vertex],0)),1,1,"")</f>
        <v>4</v>
      </c>
      <c r="BF229" s="48">
        <v>0</v>
      </c>
      <c r="BG229" s="49">
        <v>0</v>
      </c>
      <c r="BH229" s="48">
        <v>0</v>
      </c>
      <c r="BI229" s="49">
        <v>0</v>
      </c>
      <c r="BJ229" s="48">
        <v>0</v>
      </c>
      <c r="BK229" s="49">
        <v>0</v>
      </c>
      <c r="BL229" s="48">
        <v>6</v>
      </c>
      <c r="BM229" s="49">
        <v>100</v>
      </c>
      <c r="BN229" s="48">
        <v>6</v>
      </c>
    </row>
    <row r="230" spans="1:66" ht="15">
      <c r="A230" s="65" t="s">
        <v>361</v>
      </c>
      <c r="B230" s="65" t="s">
        <v>361</v>
      </c>
      <c r="C230" s="66"/>
      <c r="D230" s="67"/>
      <c r="E230" s="66"/>
      <c r="F230" s="69"/>
      <c r="G230" s="66"/>
      <c r="H230" s="70"/>
      <c r="I230" s="71"/>
      <c r="J230" s="71"/>
      <c r="K230" s="34" t="s">
        <v>65</v>
      </c>
      <c r="L230" s="72">
        <v>310</v>
      </c>
      <c r="M230" s="72"/>
      <c r="N230" s="73"/>
      <c r="O230" s="87" t="s">
        <v>197</v>
      </c>
      <c r="P230" s="90">
        <v>43692.396215277775</v>
      </c>
      <c r="Q230" s="87" t="s">
        <v>504</v>
      </c>
      <c r="R230" s="92" t="s">
        <v>612</v>
      </c>
      <c r="S230" s="87" t="s">
        <v>647</v>
      </c>
      <c r="T230" s="87" t="s">
        <v>664</v>
      </c>
      <c r="U230" s="87"/>
      <c r="V230" s="92" t="s">
        <v>792</v>
      </c>
      <c r="W230" s="90">
        <v>43692.396215277775</v>
      </c>
      <c r="X230" s="96">
        <v>43692</v>
      </c>
      <c r="Y230" s="99" t="s">
        <v>1014</v>
      </c>
      <c r="Z230" s="92" t="s">
        <v>1260</v>
      </c>
      <c r="AA230" s="87"/>
      <c r="AB230" s="87"/>
      <c r="AC230" s="99" t="s">
        <v>1506</v>
      </c>
      <c r="AD230" s="87"/>
      <c r="AE230" s="87" t="b">
        <v>0</v>
      </c>
      <c r="AF230" s="87">
        <v>9</v>
      </c>
      <c r="AG230" s="99" t="s">
        <v>1564</v>
      </c>
      <c r="AH230" s="87" t="b">
        <v>0</v>
      </c>
      <c r="AI230" s="87" t="s">
        <v>1597</v>
      </c>
      <c r="AJ230" s="87"/>
      <c r="AK230" s="99" t="s">
        <v>1564</v>
      </c>
      <c r="AL230" s="87" t="b">
        <v>0</v>
      </c>
      <c r="AM230" s="87">
        <v>2</v>
      </c>
      <c r="AN230" s="99" t="s">
        <v>1564</v>
      </c>
      <c r="AO230" s="87" t="s">
        <v>1605</v>
      </c>
      <c r="AP230" s="87" t="b">
        <v>0</v>
      </c>
      <c r="AQ230" s="99" t="s">
        <v>1506</v>
      </c>
      <c r="AR230" s="87" t="s">
        <v>197</v>
      </c>
      <c r="AS230" s="87">
        <v>0</v>
      </c>
      <c r="AT230" s="87">
        <v>0</v>
      </c>
      <c r="AU230" s="87"/>
      <c r="AV230" s="87"/>
      <c r="AW230" s="87"/>
      <c r="AX230" s="87"/>
      <c r="AY230" s="87"/>
      <c r="AZ230" s="87"/>
      <c r="BA230" s="87"/>
      <c r="BB230" s="87"/>
      <c r="BC230">
        <v>2</v>
      </c>
      <c r="BD230" s="86" t="str">
        <f>REPLACE(INDEX(GroupVertices[Group],MATCH(Edges25[[#This Row],[Vertex 1]],GroupVertices[Vertex],0)),1,1,"")</f>
        <v>4</v>
      </c>
      <c r="BE230" s="86" t="str">
        <f>REPLACE(INDEX(GroupVertices[Group],MATCH(Edges25[[#This Row],[Vertex 2]],GroupVertices[Vertex],0)),1,1,"")</f>
        <v>4</v>
      </c>
      <c r="BF230" s="48">
        <v>0</v>
      </c>
      <c r="BG230" s="49">
        <v>0</v>
      </c>
      <c r="BH230" s="48">
        <v>0</v>
      </c>
      <c r="BI230" s="49">
        <v>0</v>
      </c>
      <c r="BJ230" s="48">
        <v>0</v>
      </c>
      <c r="BK230" s="49">
        <v>0</v>
      </c>
      <c r="BL230" s="48">
        <v>21</v>
      </c>
      <c r="BM230" s="49">
        <v>100</v>
      </c>
      <c r="BN230" s="48">
        <v>21</v>
      </c>
    </row>
    <row r="231" spans="1:66" ht="15">
      <c r="A231" s="65" t="s">
        <v>361</v>
      </c>
      <c r="B231" s="65" t="s">
        <v>361</v>
      </c>
      <c r="C231" s="66"/>
      <c r="D231" s="67"/>
      <c r="E231" s="66"/>
      <c r="F231" s="69"/>
      <c r="G231" s="66"/>
      <c r="H231" s="70"/>
      <c r="I231" s="71"/>
      <c r="J231" s="71"/>
      <c r="K231" s="34" t="s">
        <v>65</v>
      </c>
      <c r="L231" s="72">
        <v>311</v>
      </c>
      <c r="M231" s="72"/>
      <c r="N231" s="73"/>
      <c r="O231" s="87" t="s">
        <v>197</v>
      </c>
      <c r="P231" s="90">
        <v>43694.430601851855</v>
      </c>
      <c r="Q231" s="87" t="s">
        <v>514</v>
      </c>
      <c r="R231" s="92" t="s">
        <v>618</v>
      </c>
      <c r="S231" s="87" t="s">
        <v>647</v>
      </c>
      <c r="T231" s="87" t="s">
        <v>664</v>
      </c>
      <c r="U231" s="87"/>
      <c r="V231" s="92" t="s">
        <v>792</v>
      </c>
      <c r="W231" s="90">
        <v>43694.430601851855</v>
      </c>
      <c r="X231" s="96">
        <v>43694</v>
      </c>
      <c r="Y231" s="99" t="s">
        <v>1015</v>
      </c>
      <c r="Z231" s="92" t="s">
        <v>1261</v>
      </c>
      <c r="AA231" s="87"/>
      <c r="AB231" s="87"/>
      <c r="AC231" s="99" t="s">
        <v>1507</v>
      </c>
      <c r="AD231" s="87"/>
      <c r="AE231" s="87" t="b">
        <v>0</v>
      </c>
      <c r="AF231" s="87">
        <v>19</v>
      </c>
      <c r="AG231" s="99" t="s">
        <v>1564</v>
      </c>
      <c r="AH231" s="87" t="b">
        <v>0</v>
      </c>
      <c r="AI231" s="87" t="s">
        <v>1597</v>
      </c>
      <c r="AJ231" s="87"/>
      <c r="AK231" s="99" t="s">
        <v>1564</v>
      </c>
      <c r="AL231" s="87" t="b">
        <v>0</v>
      </c>
      <c r="AM231" s="87">
        <v>3</v>
      </c>
      <c r="AN231" s="99" t="s">
        <v>1564</v>
      </c>
      <c r="AO231" s="87" t="s">
        <v>1605</v>
      </c>
      <c r="AP231" s="87" t="b">
        <v>0</v>
      </c>
      <c r="AQ231" s="99" t="s">
        <v>1507</v>
      </c>
      <c r="AR231" s="87" t="s">
        <v>197</v>
      </c>
      <c r="AS231" s="87">
        <v>0</v>
      </c>
      <c r="AT231" s="87">
        <v>0</v>
      </c>
      <c r="AU231" s="87"/>
      <c r="AV231" s="87"/>
      <c r="AW231" s="87"/>
      <c r="AX231" s="87"/>
      <c r="AY231" s="87"/>
      <c r="AZ231" s="87"/>
      <c r="BA231" s="87"/>
      <c r="BB231" s="87"/>
      <c r="BC231">
        <v>2</v>
      </c>
      <c r="BD231" s="86" t="str">
        <f>REPLACE(INDEX(GroupVertices[Group],MATCH(Edges25[[#This Row],[Vertex 1]],GroupVertices[Vertex],0)),1,1,"")</f>
        <v>4</v>
      </c>
      <c r="BE231" s="86" t="str">
        <f>REPLACE(INDEX(GroupVertices[Group],MATCH(Edges25[[#This Row],[Vertex 2]],GroupVertices[Vertex],0)),1,1,"")</f>
        <v>4</v>
      </c>
      <c r="BF231" s="48">
        <v>0</v>
      </c>
      <c r="BG231" s="49">
        <v>0</v>
      </c>
      <c r="BH231" s="48">
        <v>0</v>
      </c>
      <c r="BI231" s="49">
        <v>0</v>
      </c>
      <c r="BJ231" s="48">
        <v>0</v>
      </c>
      <c r="BK231" s="49">
        <v>0</v>
      </c>
      <c r="BL231" s="48">
        <v>29</v>
      </c>
      <c r="BM231" s="49">
        <v>100</v>
      </c>
      <c r="BN231" s="48">
        <v>29</v>
      </c>
    </row>
    <row r="232" spans="1:66" ht="15">
      <c r="A232" s="65" t="s">
        <v>362</v>
      </c>
      <c r="B232" s="65" t="s">
        <v>361</v>
      </c>
      <c r="C232" s="66"/>
      <c r="D232" s="67"/>
      <c r="E232" s="66"/>
      <c r="F232" s="69"/>
      <c r="G232" s="66"/>
      <c r="H232" s="70"/>
      <c r="I232" s="71"/>
      <c r="J232" s="71"/>
      <c r="K232" s="34" t="s">
        <v>65</v>
      </c>
      <c r="L232" s="72">
        <v>312</v>
      </c>
      <c r="M232" s="72"/>
      <c r="N232" s="73"/>
      <c r="O232" s="87" t="s">
        <v>450</v>
      </c>
      <c r="P232" s="90">
        <v>43694.43883101852</v>
      </c>
      <c r="Q232" s="87" t="s">
        <v>514</v>
      </c>
      <c r="R232" s="87"/>
      <c r="S232" s="87"/>
      <c r="T232" s="87"/>
      <c r="U232" s="87"/>
      <c r="V232" s="92" t="s">
        <v>793</v>
      </c>
      <c r="W232" s="90">
        <v>43694.43883101852</v>
      </c>
      <c r="X232" s="96">
        <v>43694</v>
      </c>
      <c r="Y232" s="99" t="s">
        <v>1016</v>
      </c>
      <c r="Z232" s="92" t="s">
        <v>1262</v>
      </c>
      <c r="AA232" s="87"/>
      <c r="AB232" s="87"/>
      <c r="AC232" s="99" t="s">
        <v>1508</v>
      </c>
      <c r="AD232" s="87"/>
      <c r="AE232" s="87" t="b">
        <v>0</v>
      </c>
      <c r="AF232" s="87">
        <v>0</v>
      </c>
      <c r="AG232" s="99" t="s">
        <v>1564</v>
      </c>
      <c r="AH232" s="87" t="b">
        <v>0</v>
      </c>
      <c r="AI232" s="87" t="s">
        <v>1597</v>
      </c>
      <c r="AJ232" s="87"/>
      <c r="AK232" s="99" t="s">
        <v>1564</v>
      </c>
      <c r="AL232" s="87" t="b">
        <v>0</v>
      </c>
      <c r="AM232" s="87">
        <v>3</v>
      </c>
      <c r="AN232" s="99" t="s">
        <v>1507</v>
      </c>
      <c r="AO232" s="87" t="s">
        <v>1604</v>
      </c>
      <c r="AP232" s="87" t="b">
        <v>0</v>
      </c>
      <c r="AQ232" s="99" t="s">
        <v>1507</v>
      </c>
      <c r="AR232" s="87" t="s">
        <v>197</v>
      </c>
      <c r="AS232" s="87">
        <v>0</v>
      </c>
      <c r="AT232" s="87">
        <v>0</v>
      </c>
      <c r="AU232" s="87"/>
      <c r="AV232" s="87"/>
      <c r="AW232" s="87"/>
      <c r="AX232" s="87"/>
      <c r="AY232" s="87"/>
      <c r="AZ232" s="87"/>
      <c r="BA232" s="87"/>
      <c r="BB232" s="87"/>
      <c r="BC232">
        <v>1</v>
      </c>
      <c r="BD232" s="86" t="str">
        <f>REPLACE(INDEX(GroupVertices[Group],MATCH(Edges25[[#This Row],[Vertex 1]],GroupVertices[Vertex],0)),1,1,"")</f>
        <v>4</v>
      </c>
      <c r="BE232" s="86" t="str">
        <f>REPLACE(INDEX(GroupVertices[Group],MATCH(Edges25[[#This Row],[Vertex 2]],GroupVertices[Vertex],0)),1,1,"")</f>
        <v>4</v>
      </c>
      <c r="BF232" s="48">
        <v>0</v>
      </c>
      <c r="BG232" s="49">
        <v>0</v>
      </c>
      <c r="BH232" s="48">
        <v>0</v>
      </c>
      <c r="BI232" s="49">
        <v>0</v>
      </c>
      <c r="BJ232" s="48">
        <v>0</v>
      </c>
      <c r="BK232" s="49">
        <v>0</v>
      </c>
      <c r="BL232" s="48">
        <v>29</v>
      </c>
      <c r="BM232" s="49">
        <v>100</v>
      </c>
      <c r="BN232" s="48">
        <v>29</v>
      </c>
    </row>
    <row r="233" spans="1:66" ht="15">
      <c r="A233" s="65" t="s">
        <v>363</v>
      </c>
      <c r="B233" s="65" t="s">
        <v>363</v>
      </c>
      <c r="C233" s="66"/>
      <c r="D233" s="67"/>
      <c r="E233" s="66"/>
      <c r="F233" s="69"/>
      <c r="G233" s="66"/>
      <c r="H233" s="70"/>
      <c r="I233" s="71"/>
      <c r="J233" s="71"/>
      <c r="K233" s="34" t="s">
        <v>65</v>
      </c>
      <c r="L233" s="72">
        <v>313</v>
      </c>
      <c r="M233" s="72"/>
      <c r="N233" s="73"/>
      <c r="O233" s="87" t="s">
        <v>197</v>
      </c>
      <c r="P233" s="90">
        <v>43684.74900462963</v>
      </c>
      <c r="Q233" s="87" t="s">
        <v>588</v>
      </c>
      <c r="R233" s="92" t="s">
        <v>644</v>
      </c>
      <c r="S233" s="87" t="s">
        <v>647</v>
      </c>
      <c r="T233" s="87"/>
      <c r="U233" s="87"/>
      <c r="V233" s="92" t="s">
        <v>794</v>
      </c>
      <c r="W233" s="90">
        <v>43684.74900462963</v>
      </c>
      <c r="X233" s="96">
        <v>43684</v>
      </c>
      <c r="Y233" s="99" t="s">
        <v>1017</v>
      </c>
      <c r="Z233" s="92" t="s">
        <v>1263</v>
      </c>
      <c r="AA233" s="87"/>
      <c r="AB233" s="87"/>
      <c r="AC233" s="99" t="s">
        <v>1509</v>
      </c>
      <c r="AD233" s="87"/>
      <c r="AE233" s="87" t="b">
        <v>0</v>
      </c>
      <c r="AF233" s="87">
        <v>5</v>
      </c>
      <c r="AG233" s="99" t="s">
        <v>1564</v>
      </c>
      <c r="AH233" s="87" t="b">
        <v>0</v>
      </c>
      <c r="AI233" s="87" t="s">
        <v>1597</v>
      </c>
      <c r="AJ233" s="87"/>
      <c r="AK233" s="99" t="s">
        <v>1564</v>
      </c>
      <c r="AL233" s="87" t="b">
        <v>0</v>
      </c>
      <c r="AM233" s="87">
        <v>3</v>
      </c>
      <c r="AN233" s="99" t="s">
        <v>1564</v>
      </c>
      <c r="AO233" s="87" t="s">
        <v>1607</v>
      </c>
      <c r="AP233" s="87" t="b">
        <v>0</v>
      </c>
      <c r="AQ233" s="99" t="s">
        <v>1509</v>
      </c>
      <c r="AR233" s="87" t="s">
        <v>450</v>
      </c>
      <c r="AS233" s="87">
        <v>0</v>
      </c>
      <c r="AT233" s="87">
        <v>0</v>
      </c>
      <c r="AU233" s="87"/>
      <c r="AV233" s="87"/>
      <c r="AW233" s="87"/>
      <c r="AX233" s="87"/>
      <c r="AY233" s="87"/>
      <c r="AZ233" s="87"/>
      <c r="BA233" s="87"/>
      <c r="BB233" s="87"/>
      <c r="BC233">
        <v>12</v>
      </c>
      <c r="BD233" s="86" t="str">
        <f>REPLACE(INDEX(GroupVertices[Group],MATCH(Edges25[[#This Row],[Vertex 1]],GroupVertices[Vertex],0)),1,1,"")</f>
        <v>4</v>
      </c>
      <c r="BE233" s="86" t="str">
        <f>REPLACE(INDEX(GroupVertices[Group],MATCH(Edges25[[#This Row],[Vertex 2]],GroupVertices[Vertex],0)),1,1,"")</f>
        <v>4</v>
      </c>
      <c r="BF233" s="48">
        <v>0</v>
      </c>
      <c r="BG233" s="49">
        <v>0</v>
      </c>
      <c r="BH233" s="48">
        <v>0</v>
      </c>
      <c r="BI233" s="49">
        <v>0</v>
      </c>
      <c r="BJ233" s="48">
        <v>0</v>
      </c>
      <c r="BK233" s="49">
        <v>0</v>
      </c>
      <c r="BL233" s="48">
        <v>6</v>
      </c>
      <c r="BM233" s="49">
        <v>100</v>
      </c>
      <c r="BN233" s="48">
        <v>6</v>
      </c>
    </row>
    <row r="234" spans="1:66" ht="15">
      <c r="A234" s="65" t="s">
        <v>363</v>
      </c>
      <c r="B234" s="65" t="s">
        <v>363</v>
      </c>
      <c r="C234" s="66"/>
      <c r="D234" s="67"/>
      <c r="E234" s="66"/>
      <c r="F234" s="69"/>
      <c r="G234" s="66"/>
      <c r="H234" s="70"/>
      <c r="I234" s="71"/>
      <c r="J234" s="71"/>
      <c r="K234" s="34" t="s">
        <v>65</v>
      </c>
      <c r="L234" s="72">
        <v>314</v>
      </c>
      <c r="M234" s="72"/>
      <c r="N234" s="73"/>
      <c r="O234" s="87" t="s">
        <v>197</v>
      </c>
      <c r="P234" s="90">
        <v>43689.97751157408</v>
      </c>
      <c r="Q234" s="87" t="s">
        <v>590</v>
      </c>
      <c r="R234" s="92" t="s">
        <v>608</v>
      </c>
      <c r="S234" s="87" t="s">
        <v>647</v>
      </c>
      <c r="T234" s="87"/>
      <c r="U234" s="87"/>
      <c r="V234" s="92" t="s">
        <v>794</v>
      </c>
      <c r="W234" s="90">
        <v>43689.97751157408</v>
      </c>
      <c r="X234" s="96">
        <v>43689</v>
      </c>
      <c r="Y234" s="99" t="s">
        <v>1018</v>
      </c>
      <c r="Z234" s="92" t="s">
        <v>1264</v>
      </c>
      <c r="AA234" s="87"/>
      <c r="AB234" s="87"/>
      <c r="AC234" s="99" t="s">
        <v>1510</v>
      </c>
      <c r="AD234" s="87"/>
      <c r="AE234" s="87" t="b">
        <v>0</v>
      </c>
      <c r="AF234" s="87">
        <v>2</v>
      </c>
      <c r="AG234" s="99" t="s">
        <v>1564</v>
      </c>
      <c r="AH234" s="87" t="b">
        <v>0</v>
      </c>
      <c r="AI234" s="87" t="s">
        <v>1597</v>
      </c>
      <c r="AJ234" s="87"/>
      <c r="AK234" s="99" t="s">
        <v>1564</v>
      </c>
      <c r="AL234" s="87" t="b">
        <v>0</v>
      </c>
      <c r="AM234" s="87">
        <v>1</v>
      </c>
      <c r="AN234" s="99" t="s">
        <v>1564</v>
      </c>
      <c r="AO234" s="87" t="s">
        <v>1607</v>
      </c>
      <c r="AP234" s="87" t="b">
        <v>0</v>
      </c>
      <c r="AQ234" s="99" t="s">
        <v>1510</v>
      </c>
      <c r="AR234" s="87" t="s">
        <v>197</v>
      </c>
      <c r="AS234" s="87">
        <v>0</v>
      </c>
      <c r="AT234" s="87">
        <v>0</v>
      </c>
      <c r="AU234" s="87"/>
      <c r="AV234" s="87"/>
      <c r="AW234" s="87"/>
      <c r="AX234" s="87"/>
      <c r="AY234" s="87"/>
      <c r="AZ234" s="87"/>
      <c r="BA234" s="87"/>
      <c r="BB234" s="87"/>
      <c r="BC234">
        <v>12</v>
      </c>
      <c r="BD234" s="86" t="str">
        <f>REPLACE(INDEX(GroupVertices[Group],MATCH(Edges25[[#This Row],[Vertex 1]],GroupVertices[Vertex],0)),1,1,"")</f>
        <v>4</v>
      </c>
      <c r="BE234" s="86" t="str">
        <f>REPLACE(INDEX(GroupVertices[Group],MATCH(Edges25[[#This Row],[Vertex 2]],GroupVertices[Vertex],0)),1,1,"")</f>
        <v>4</v>
      </c>
      <c r="BF234" s="48">
        <v>0</v>
      </c>
      <c r="BG234" s="49">
        <v>0</v>
      </c>
      <c r="BH234" s="48">
        <v>0</v>
      </c>
      <c r="BI234" s="49">
        <v>0</v>
      </c>
      <c r="BJ234" s="48">
        <v>0</v>
      </c>
      <c r="BK234" s="49">
        <v>0</v>
      </c>
      <c r="BL234" s="48">
        <v>6</v>
      </c>
      <c r="BM234" s="49">
        <v>100</v>
      </c>
      <c r="BN234" s="48">
        <v>6</v>
      </c>
    </row>
    <row r="235" spans="1:66" ht="15">
      <c r="A235" s="65" t="s">
        <v>363</v>
      </c>
      <c r="B235" s="65" t="s">
        <v>363</v>
      </c>
      <c r="C235" s="66"/>
      <c r="D235" s="67"/>
      <c r="E235" s="66"/>
      <c r="F235" s="69"/>
      <c r="G235" s="66"/>
      <c r="H235" s="70"/>
      <c r="I235" s="71"/>
      <c r="J235" s="71"/>
      <c r="K235" s="34" t="s">
        <v>65</v>
      </c>
      <c r="L235" s="72">
        <v>315</v>
      </c>
      <c r="M235" s="72"/>
      <c r="N235" s="73"/>
      <c r="O235" s="87" t="s">
        <v>197</v>
      </c>
      <c r="P235" s="90">
        <v>43691.98332175926</v>
      </c>
      <c r="Q235" s="87" t="s">
        <v>509</v>
      </c>
      <c r="R235" s="92" t="s">
        <v>613</v>
      </c>
      <c r="S235" s="87" t="s">
        <v>647</v>
      </c>
      <c r="T235" s="87"/>
      <c r="U235" s="87"/>
      <c r="V235" s="92" t="s">
        <v>794</v>
      </c>
      <c r="W235" s="90">
        <v>43691.98332175926</v>
      </c>
      <c r="X235" s="96">
        <v>43691</v>
      </c>
      <c r="Y235" s="99" t="s">
        <v>1019</v>
      </c>
      <c r="Z235" s="92" t="s">
        <v>1265</v>
      </c>
      <c r="AA235" s="87"/>
      <c r="AB235" s="87"/>
      <c r="AC235" s="99" t="s">
        <v>1511</v>
      </c>
      <c r="AD235" s="87"/>
      <c r="AE235" s="87" t="b">
        <v>0</v>
      </c>
      <c r="AF235" s="87">
        <v>2</v>
      </c>
      <c r="AG235" s="99" t="s">
        <v>1564</v>
      </c>
      <c r="AH235" s="87" t="b">
        <v>0</v>
      </c>
      <c r="AI235" s="87" t="s">
        <v>1597</v>
      </c>
      <c r="AJ235" s="87"/>
      <c r="AK235" s="99" t="s">
        <v>1564</v>
      </c>
      <c r="AL235" s="87" t="b">
        <v>0</v>
      </c>
      <c r="AM235" s="87">
        <v>1</v>
      </c>
      <c r="AN235" s="99" t="s">
        <v>1564</v>
      </c>
      <c r="AO235" s="87" t="s">
        <v>1607</v>
      </c>
      <c r="AP235" s="87" t="b">
        <v>0</v>
      </c>
      <c r="AQ235" s="99" t="s">
        <v>1511</v>
      </c>
      <c r="AR235" s="87" t="s">
        <v>197</v>
      </c>
      <c r="AS235" s="87">
        <v>0</v>
      </c>
      <c r="AT235" s="87">
        <v>0</v>
      </c>
      <c r="AU235" s="87"/>
      <c r="AV235" s="87"/>
      <c r="AW235" s="87"/>
      <c r="AX235" s="87"/>
      <c r="AY235" s="87"/>
      <c r="AZ235" s="87"/>
      <c r="BA235" s="87"/>
      <c r="BB235" s="87"/>
      <c r="BC235">
        <v>12</v>
      </c>
      <c r="BD235" s="86" t="str">
        <f>REPLACE(INDEX(GroupVertices[Group],MATCH(Edges25[[#This Row],[Vertex 1]],GroupVertices[Vertex],0)),1,1,"")</f>
        <v>4</v>
      </c>
      <c r="BE235" s="86" t="str">
        <f>REPLACE(INDEX(GroupVertices[Group],MATCH(Edges25[[#This Row],[Vertex 2]],GroupVertices[Vertex],0)),1,1,"")</f>
        <v>4</v>
      </c>
      <c r="BF235" s="48">
        <v>0</v>
      </c>
      <c r="BG235" s="49">
        <v>0</v>
      </c>
      <c r="BH235" s="48">
        <v>0</v>
      </c>
      <c r="BI235" s="49">
        <v>0</v>
      </c>
      <c r="BJ235" s="48">
        <v>0</v>
      </c>
      <c r="BK235" s="49">
        <v>0</v>
      </c>
      <c r="BL235" s="48">
        <v>3</v>
      </c>
      <c r="BM235" s="49">
        <v>100</v>
      </c>
      <c r="BN235" s="48">
        <v>3</v>
      </c>
    </row>
    <row r="236" spans="1:66" ht="15">
      <c r="A236" s="65" t="s">
        <v>363</v>
      </c>
      <c r="B236" s="65" t="s">
        <v>363</v>
      </c>
      <c r="C236" s="66"/>
      <c r="D236" s="67"/>
      <c r="E236" s="66"/>
      <c r="F236" s="69"/>
      <c r="G236" s="66"/>
      <c r="H236" s="70"/>
      <c r="I236" s="71"/>
      <c r="J236" s="71"/>
      <c r="K236" s="34" t="s">
        <v>65</v>
      </c>
      <c r="L236" s="72">
        <v>316</v>
      </c>
      <c r="M236" s="72"/>
      <c r="N236" s="73"/>
      <c r="O236" s="87" t="s">
        <v>197</v>
      </c>
      <c r="P236" s="90">
        <v>43692.233564814815</v>
      </c>
      <c r="Q236" s="87" t="s">
        <v>510</v>
      </c>
      <c r="R236" s="92" t="s">
        <v>614</v>
      </c>
      <c r="S236" s="87" t="s">
        <v>647</v>
      </c>
      <c r="T236" s="87"/>
      <c r="U236" s="87"/>
      <c r="V236" s="92" t="s">
        <v>794</v>
      </c>
      <c r="W236" s="90">
        <v>43692.233564814815</v>
      </c>
      <c r="X236" s="96">
        <v>43692</v>
      </c>
      <c r="Y236" s="99" t="s">
        <v>1020</v>
      </c>
      <c r="Z236" s="92" t="s">
        <v>1266</v>
      </c>
      <c r="AA236" s="87"/>
      <c r="AB236" s="87"/>
      <c r="AC236" s="99" t="s">
        <v>1512</v>
      </c>
      <c r="AD236" s="87"/>
      <c r="AE236" s="87" t="b">
        <v>0</v>
      </c>
      <c r="AF236" s="87">
        <v>2</v>
      </c>
      <c r="AG236" s="99" t="s">
        <v>1564</v>
      </c>
      <c r="AH236" s="87" t="b">
        <v>0</v>
      </c>
      <c r="AI236" s="87" t="s">
        <v>1597</v>
      </c>
      <c r="AJ236" s="87"/>
      <c r="AK236" s="99" t="s">
        <v>1564</v>
      </c>
      <c r="AL236" s="87" t="b">
        <v>0</v>
      </c>
      <c r="AM236" s="87">
        <v>1</v>
      </c>
      <c r="AN236" s="99" t="s">
        <v>1564</v>
      </c>
      <c r="AO236" s="87" t="s">
        <v>1607</v>
      </c>
      <c r="AP236" s="87" t="b">
        <v>0</v>
      </c>
      <c r="AQ236" s="99" t="s">
        <v>1512</v>
      </c>
      <c r="AR236" s="87" t="s">
        <v>197</v>
      </c>
      <c r="AS236" s="87">
        <v>0</v>
      </c>
      <c r="AT236" s="87">
        <v>0</v>
      </c>
      <c r="AU236" s="87"/>
      <c r="AV236" s="87"/>
      <c r="AW236" s="87"/>
      <c r="AX236" s="87"/>
      <c r="AY236" s="87"/>
      <c r="AZ236" s="87"/>
      <c r="BA236" s="87"/>
      <c r="BB236" s="87"/>
      <c r="BC236">
        <v>12</v>
      </c>
      <c r="BD236" s="86" t="str">
        <f>REPLACE(INDEX(GroupVertices[Group],MATCH(Edges25[[#This Row],[Vertex 1]],GroupVertices[Vertex],0)),1,1,"")</f>
        <v>4</v>
      </c>
      <c r="BE236" s="86" t="str">
        <f>REPLACE(INDEX(GroupVertices[Group],MATCH(Edges25[[#This Row],[Vertex 2]],GroupVertices[Vertex],0)),1,1,"")</f>
        <v>4</v>
      </c>
      <c r="BF236" s="48">
        <v>0</v>
      </c>
      <c r="BG236" s="49">
        <v>0</v>
      </c>
      <c r="BH236" s="48">
        <v>0</v>
      </c>
      <c r="BI236" s="49">
        <v>0</v>
      </c>
      <c r="BJ236" s="48">
        <v>0</v>
      </c>
      <c r="BK236" s="49">
        <v>0</v>
      </c>
      <c r="BL236" s="48">
        <v>6</v>
      </c>
      <c r="BM236" s="49">
        <v>100</v>
      </c>
      <c r="BN236" s="48">
        <v>6</v>
      </c>
    </row>
    <row r="237" spans="1:66" ht="15">
      <c r="A237" s="65" t="s">
        <v>363</v>
      </c>
      <c r="B237" s="65" t="s">
        <v>363</v>
      </c>
      <c r="C237" s="66"/>
      <c r="D237" s="67"/>
      <c r="E237" s="66"/>
      <c r="F237" s="69"/>
      <c r="G237" s="66"/>
      <c r="H237" s="70"/>
      <c r="I237" s="71"/>
      <c r="J237" s="71"/>
      <c r="K237" s="34" t="s">
        <v>65</v>
      </c>
      <c r="L237" s="72">
        <v>317</v>
      </c>
      <c r="M237" s="72"/>
      <c r="N237" s="73"/>
      <c r="O237" s="87" t="s">
        <v>197</v>
      </c>
      <c r="P237" s="90">
        <v>43692.28019675926</v>
      </c>
      <c r="Q237" s="87" t="s">
        <v>511</v>
      </c>
      <c r="R237" s="92" t="s">
        <v>612</v>
      </c>
      <c r="S237" s="87" t="s">
        <v>647</v>
      </c>
      <c r="T237" s="87"/>
      <c r="U237" s="87"/>
      <c r="V237" s="92" t="s">
        <v>794</v>
      </c>
      <c r="W237" s="90">
        <v>43692.28019675926</v>
      </c>
      <c r="X237" s="96">
        <v>43692</v>
      </c>
      <c r="Y237" s="99" t="s">
        <v>1021</v>
      </c>
      <c r="Z237" s="92" t="s">
        <v>1267</v>
      </c>
      <c r="AA237" s="87"/>
      <c r="AB237" s="87"/>
      <c r="AC237" s="99" t="s">
        <v>1513</v>
      </c>
      <c r="AD237" s="87"/>
      <c r="AE237" s="87" t="b">
        <v>0</v>
      </c>
      <c r="AF237" s="87">
        <v>5</v>
      </c>
      <c r="AG237" s="99" t="s">
        <v>1564</v>
      </c>
      <c r="AH237" s="87" t="b">
        <v>0</v>
      </c>
      <c r="AI237" s="87" t="s">
        <v>1597</v>
      </c>
      <c r="AJ237" s="87"/>
      <c r="AK237" s="99" t="s">
        <v>1564</v>
      </c>
      <c r="AL237" s="87" t="b">
        <v>0</v>
      </c>
      <c r="AM237" s="87">
        <v>2</v>
      </c>
      <c r="AN237" s="99" t="s">
        <v>1564</v>
      </c>
      <c r="AO237" s="87" t="s">
        <v>1607</v>
      </c>
      <c r="AP237" s="87" t="b">
        <v>0</v>
      </c>
      <c r="AQ237" s="99" t="s">
        <v>1513</v>
      </c>
      <c r="AR237" s="87" t="s">
        <v>197</v>
      </c>
      <c r="AS237" s="87">
        <v>0</v>
      </c>
      <c r="AT237" s="87">
        <v>0</v>
      </c>
      <c r="AU237" s="87"/>
      <c r="AV237" s="87"/>
      <c r="AW237" s="87"/>
      <c r="AX237" s="87"/>
      <c r="AY237" s="87"/>
      <c r="AZ237" s="87"/>
      <c r="BA237" s="87"/>
      <c r="BB237" s="87"/>
      <c r="BC237">
        <v>12</v>
      </c>
      <c r="BD237" s="86" t="str">
        <f>REPLACE(INDEX(GroupVertices[Group],MATCH(Edges25[[#This Row],[Vertex 1]],GroupVertices[Vertex],0)),1,1,"")</f>
        <v>4</v>
      </c>
      <c r="BE237" s="86" t="str">
        <f>REPLACE(INDEX(GroupVertices[Group],MATCH(Edges25[[#This Row],[Vertex 2]],GroupVertices[Vertex],0)),1,1,"")</f>
        <v>4</v>
      </c>
      <c r="BF237" s="48">
        <v>0</v>
      </c>
      <c r="BG237" s="49">
        <v>0</v>
      </c>
      <c r="BH237" s="48">
        <v>0</v>
      </c>
      <c r="BI237" s="49">
        <v>0</v>
      </c>
      <c r="BJ237" s="48">
        <v>0</v>
      </c>
      <c r="BK237" s="49">
        <v>0</v>
      </c>
      <c r="BL237" s="48">
        <v>6</v>
      </c>
      <c r="BM237" s="49">
        <v>100</v>
      </c>
      <c r="BN237" s="48">
        <v>6</v>
      </c>
    </row>
    <row r="238" spans="1:66" ht="15">
      <c r="A238" s="65" t="s">
        <v>363</v>
      </c>
      <c r="B238" s="65" t="s">
        <v>363</v>
      </c>
      <c r="C238" s="66"/>
      <c r="D238" s="67"/>
      <c r="E238" s="66"/>
      <c r="F238" s="69"/>
      <c r="G238" s="66"/>
      <c r="H238" s="70"/>
      <c r="I238" s="71"/>
      <c r="J238" s="71"/>
      <c r="K238" s="34" t="s">
        <v>65</v>
      </c>
      <c r="L238" s="72">
        <v>318</v>
      </c>
      <c r="M238" s="72"/>
      <c r="N238" s="73"/>
      <c r="O238" s="87" t="s">
        <v>197</v>
      </c>
      <c r="P238" s="90">
        <v>43693.43923611111</v>
      </c>
      <c r="Q238" s="87" t="s">
        <v>589</v>
      </c>
      <c r="R238" s="92" t="s">
        <v>641</v>
      </c>
      <c r="S238" s="87" t="s">
        <v>647</v>
      </c>
      <c r="T238" s="87"/>
      <c r="U238" s="87"/>
      <c r="V238" s="92" t="s">
        <v>794</v>
      </c>
      <c r="W238" s="90">
        <v>43693.43923611111</v>
      </c>
      <c r="X238" s="96">
        <v>43693</v>
      </c>
      <c r="Y238" s="99" t="s">
        <v>1022</v>
      </c>
      <c r="Z238" s="92" t="s">
        <v>1268</v>
      </c>
      <c r="AA238" s="87"/>
      <c r="AB238" s="87"/>
      <c r="AC238" s="99" t="s">
        <v>1514</v>
      </c>
      <c r="AD238" s="87"/>
      <c r="AE238" s="87" t="b">
        <v>0</v>
      </c>
      <c r="AF238" s="87">
        <v>8</v>
      </c>
      <c r="AG238" s="99" t="s">
        <v>1564</v>
      </c>
      <c r="AH238" s="87" t="b">
        <v>0</v>
      </c>
      <c r="AI238" s="87" t="s">
        <v>1597</v>
      </c>
      <c r="AJ238" s="87"/>
      <c r="AK238" s="99" t="s">
        <v>1564</v>
      </c>
      <c r="AL238" s="87" t="b">
        <v>0</v>
      </c>
      <c r="AM238" s="87">
        <v>3</v>
      </c>
      <c r="AN238" s="99" t="s">
        <v>1564</v>
      </c>
      <c r="AO238" s="87" t="s">
        <v>1607</v>
      </c>
      <c r="AP238" s="87" t="b">
        <v>0</v>
      </c>
      <c r="AQ238" s="99" t="s">
        <v>1514</v>
      </c>
      <c r="AR238" s="87" t="s">
        <v>197</v>
      </c>
      <c r="AS238" s="87">
        <v>0</v>
      </c>
      <c r="AT238" s="87">
        <v>0</v>
      </c>
      <c r="AU238" s="87"/>
      <c r="AV238" s="87"/>
      <c r="AW238" s="87"/>
      <c r="AX238" s="87"/>
      <c r="AY238" s="87"/>
      <c r="AZ238" s="87"/>
      <c r="BA238" s="87"/>
      <c r="BB238" s="87"/>
      <c r="BC238">
        <v>12</v>
      </c>
      <c r="BD238" s="86" t="str">
        <f>REPLACE(INDEX(GroupVertices[Group],MATCH(Edges25[[#This Row],[Vertex 1]],GroupVertices[Vertex],0)),1,1,"")</f>
        <v>4</v>
      </c>
      <c r="BE238" s="86" t="str">
        <f>REPLACE(INDEX(GroupVertices[Group],MATCH(Edges25[[#This Row],[Vertex 2]],GroupVertices[Vertex],0)),1,1,"")</f>
        <v>4</v>
      </c>
      <c r="BF238" s="48">
        <v>0</v>
      </c>
      <c r="BG238" s="49">
        <v>0</v>
      </c>
      <c r="BH238" s="48">
        <v>0</v>
      </c>
      <c r="BI238" s="49">
        <v>0</v>
      </c>
      <c r="BJ238" s="48">
        <v>0</v>
      </c>
      <c r="BK238" s="49">
        <v>0</v>
      </c>
      <c r="BL238" s="48">
        <v>6</v>
      </c>
      <c r="BM238" s="49">
        <v>100</v>
      </c>
      <c r="BN238" s="48">
        <v>6</v>
      </c>
    </row>
    <row r="239" spans="1:66" ht="15">
      <c r="A239" s="65" t="s">
        <v>363</v>
      </c>
      <c r="B239" s="65" t="s">
        <v>363</v>
      </c>
      <c r="C239" s="66"/>
      <c r="D239" s="67"/>
      <c r="E239" s="66"/>
      <c r="F239" s="69"/>
      <c r="G239" s="66"/>
      <c r="H239" s="70"/>
      <c r="I239" s="71"/>
      <c r="J239" s="71"/>
      <c r="K239" s="34" t="s">
        <v>65</v>
      </c>
      <c r="L239" s="72">
        <v>319</v>
      </c>
      <c r="M239" s="72"/>
      <c r="N239" s="73"/>
      <c r="O239" s="87" t="s">
        <v>197</v>
      </c>
      <c r="P239" s="90">
        <v>43693.47896990741</v>
      </c>
      <c r="Q239" s="87" t="s">
        <v>591</v>
      </c>
      <c r="R239" s="92" t="s">
        <v>635</v>
      </c>
      <c r="S239" s="87" t="s">
        <v>647</v>
      </c>
      <c r="T239" s="87"/>
      <c r="U239" s="87"/>
      <c r="V239" s="92" t="s">
        <v>794</v>
      </c>
      <c r="W239" s="90">
        <v>43693.47896990741</v>
      </c>
      <c r="X239" s="96">
        <v>43693</v>
      </c>
      <c r="Y239" s="99" t="s">
        <v>1023</v>
      </c>
      <c r="Z239" s="92" t="s">
        <v>1269</v>
      </c>
      <c r="AA239" s="87"/>
      <c r="AB239" s="87"/>
      <c r="AC239" s="99" t="s">
        <v>1515</v>
      </c>
      <c r="AD239" s="87"/>
      <c r="AE239" s="87" t="b">
        <v>0</v>
      </c>
      <c r="AF239" s="87">
        <v>7</v>
      </c>
      <c r="AG239" s="99" t="s">
        <v>1564</v>
      </c>
      <c r="AH239" s="87" t="b">
        <v>0</v>
      </c>
      <c r="AI239" s="87" t="s">
        <v>1597</v>
      </c>
      <c r="AJ239" s="87"/>
      <c r="AK239" s="99" t="s">
        <v>1564</v>
      </c>
      <c r="AL239" s="87" t="b">
        <v>0</v>
      </c>
      <c r="AM239" s="87">
        <v>3</v>
      </c>
      <c r="AN239" s="99" t="s">
        <v>1564</v>
      </c>
      <c r="AO239" s="87" t="s">
        <v>1607</v>
      </c>
      <c r="AP239" s="87" t="b">
        <v>0</v>
      </c>
      <c r="AQ239" s="99" t="s">
        <v>1515</v>
      </c>
      <c r="AR239" s="87" t="s">
        <v>197</v>
      </c>
      <c r="AS239" s="87">
        <v>0</v>
      </c>
      <c r="AT239" s="87">
        <v>0</v>
      </c>
      <c r="AU239" s="87"/>
      <c r="AV239" s="87"/>
      <c r="AW239" s="87"/>
      <c r="AX239" s="87"/>
      <c r="AY239" s="87"/>
      <c r="AZ239" s="87"/>
      <c r="BA239" s="87"/>
      <c r="BB239" s="87"/>
      <c r="BC239">
        <v>12</v>
      </c>
      <c r="BD239" s="86" t="str">
        <f>REPLACE(INDEX(GroupVertices[Group],MATCH(Edges25[[#This Row],[Vertex 1]],GroupVertices[Vertex],0)),1,1,"")</f>
        <v>4</v>
      </c>
      <c r="BE239" s="86" t="str">
        <f>REPLACE(INDEX(GroupVertices[Group],MATCH(Edges25[[#This Row],[Vertex 2]],GroupVertices[Vertex],0)),1,1,"")</f>
        <v>4</v>
      </c>
      <c r="BF239" s="48">
        <v>0</v>
      </c>
      <c r="BG239" s="49">
        <v>0</v>
      </c>
      <c r="BH239" s="48">
        <v>0</v>
      </c>
      <c r="BI239" s="49">
        <v>0</v>
      </c>
      <c r="BJ239" s="48">
        <v>0</v>
      </c>
      <c r="BK239" s="49">
        <v>0</v>
      </c>
      <c r="BL239" s="48">
        <v>7</v>
      </c>
      <c r="BM239" s="49">
        <v>100</v>
      </c>
      <c r="BN239" s="48">
        <v>7</v>
      </c>
    </row>
    <row r="240" spans="1:66" ht="15">
      <c r="A240" s="65" t="s">
        <v>363</v>
      </c>
      <c r="B240" s="65" t="s">
        <v>363</v>
      </c>
      <c r="C240" s="66"/>
      <c r="D240" s="67"/>
      <c r="E240" s="66"/>
      <c r="F240" s="69"/>
      <c r="G240" s="66"/>
      <c r="H240" s="70"/>
      <c r="I240" s="71"/>
      <c r="J240" s="71"/>
      <c r="K240" s="34" t="s">
        <v>65</v>
      </c>
      <c r="L240" s="72">
        <v>320</v>
      </c>
      <c r="M240" s="72"/>
      <c r="N240" s="73"/>
      <c r="O240" s="87" t="s">
        <v>197</v>
      </c>
      <c r="P240" s="90">
        <v>43693.70979166667</v>
      </c>
      <c r="Q240" s="87" t="s">
        <v>512</v>
      </c>
      <c r="R240" s="92" t="s">
        <v>615</v>
      </c>
      <c r="S240" s="87" t="s">
        <v>647</v>
      </c>
      <c r="T240" s="87"/>
      <c r="U240" s="87"/>
      <c r="V240" s="92" t="s">
        <v>794</v>
      </c>
      <c r="W240" s="90">
        <v>43693.70979166667</v>
      </c>
      <c r="X240" s="96">
        <v>43693</v>
      </c>
      <c r="Y240" s="99" t="s">
        <v>1024</v>
      </c>
      <c r="Z240" s="92" t="s">
        <v>1270</v>
      </c>
      <c r="AA240" s="87"/>
      <c r="AB240" s="87"/>
      <c r="AC240" s="99" t="s">
        <v>1516</v>
      </c>
      <c r="AD240" s="87"/>
      <c r="AE240" s="87" t="b">
        <v>0</v>
      </c>
      <c r="AF240" s="87">
        <v>4</v>
      </c>
      <c r="AG240" s="99" t="s">
        <v>1564</v>
      </c>
      <c r="AH240" s="87" t="b">
        <v>0</v>
      </c>
      <c r="AI240" s="87" t="s">
        <v>1602</v>
      </c>
      <c r="AJ240" s="87"/>
      <c r="AK240" s="99" t="s">
        <v>1564</v>
      </c>
      <c r="AL240" s="87" t="b">
        <v>0</v>
      </c>
      <c r="AM240" s="87">
        <v>3</v>
      </c>
      <c r="AN240" s="99" t="s">
        <v>1564</v>
      </c>
      <c r="AO240" s="87" t="s">
        <v>1607</v>
      </c>
      <c r="AP240" s="87" t="b">
        <v>0</v>
      </c>
      <c r="AQ240" s="99" t="s">
        <v>1516</v>
      </c>
      <c r="AR240" s="87" t="s">
        <v>197</v>
      </c>
      <c r="AS240" s="87">
        <v>0</v>
      </c>
      <c r="AT240" s="87">
        <v>0</v>
      </c>
      <c r="AU240" s="87"/>
      <c r="AV240" s="87"/>
      <c r="AW240" s="87"/>
      <c r="AX240" s="87"/>
      <c r="AY240" s="87"/>
      <c r="AZ240" s="87"/>
      <c r="BA240" s="87"/>
      <c r="BB240" s="87"/>
      <c r="BC240">
        <v>12</v>
      </c>
      <c r="BD240" s="86" t="str">
        <f>REPLACE(INDEX(GroupVertices[Group],MATCH(Edges25[[#This Row],[Vertex 1]],GroupVertices[Vertex],0)),1,1,"")</f>
        <v>4</v>
      </c>
      <c r="BE240" s="86" t="str">
        <f>REPLACE(INDEX(GroupVertices[Group],MATCH(Edges25[[#This Row],[Vertex 2]],GroupVertices[Vertex],0)),1,1,"")</f>
        <v>4</v>
      </c>
      <c r="BF240" s="48">
        <v>0</v>
      </c>
      <c r="BG240" s="49">
        <v>0</v>
      </c>
      <c r="BH240" s="48">
        <v>0</v>
      </c>
      <c r="BI240" s="49">
        <v>0</v>
      </c>
      <c r="BJ240" s="48">
        <v>0</v>
      </c>
      <c r="BK240" s="49">
        <v>0</v>
      </c>
      <c r="BL240" s="48">
        <v>6</v>
      </c>
      <c r="BM240" s="49">
        <v>100</v>
      </c>
      <c r="BN240" s="48">
        <v>6</v>
      </c>
    </row>
    <row r="241" spans="1:66" ht="15">
      <c r="A241" s="65" t="s">
        <v>363</v>
      </c>
      <c r="B241" s="65" t="s">
        <v>363</v>
      </c>
      <c r="C241" s="66"/>
      <c r="D241" s="67"/>
      <c r="E241" s="66"/>
      <c r="F241" s="69"/>
      <c r="G241" s="66"/>
      <c r="H241" s="70"/>
      <c r="I241" s="71"/>
      <c r="J241" s="71"/>
      <c r="K241" s="34" t="s">
        <v>65</v>
      </c>
      <c r="L241" s="72">
        <v>321</v>
      </c>
      <c r="M241" s="72"/>
      <c r="N241" s="73"/>
      <c r="O241" s="87" t="s">
        <v>197</v>
      </c>
      <c r="P241" s="90">
        <v>43694.25546296296</v>
      </c>
      <c r="Q241" s="87" t="s">
        <v>592</v>
      </c>
      <c r="R241" s="92" t="s">
        <v>636</v>
      </c>
      <c r="S241" s="87" t="s">
        <v>647</v>
      </c>
      <c r="T241" s="87"/>
      <c r="U241" s="87"/>
      <c r="V241" s="92" t="s">
        <v>794</v>
      </c>
      <c r="W241" s="90">
        <v>43694.25546296296</v>
      </c>
      <c r="X241" s="96">
        <v>43694</v>
      </c>
      <c r="Y241" s="99" t="s">
        <v>1025</v>
      </c>
      <c r="Z241" s="92" t="s">
        <v>1271</v>
      </c>
      <c r="AA241" s="87"/>
      <c r="AB241" s="87"/>
      <c r="AC241" s="99" t="s">
        <v>1517</v>
      </c>
      <c r="AD241" s="87"/>
      <c r="AE241" s="87" t="b">
        <v>0</v>
      </c>
      <c r="AF241" s="87">
        <v>2</v>
      </c>
      <c r="AG241" s="99" t="s">
        <v>1564</v>
      </c>
      <c r="AH241" s="87" t="b">
        <v>0</v>
      </c>
      <c r="AI241" s="87" t="s">
        <v>1597</v>
      </c>
      <c r="AJ241" s="87"/>
      <c r="AK241" s="99" t="s">
        <v>1564</v>
      </c>
      <c r="AL241" s="87" t="b">
        <v>0</v>
      </c>
      <c r="AM241" s="87">
        <v>1</v>
      </c>
      <c r="AN241" s="99" t="s">
        <v>1564</v>
      </c>
      <c r="AO241" s="87" t="s">
        <v>1607</v>
      </c>
      <c r="AP241" s="87" t="b">
        <v>0</v>
      </c>
      <c r="AQ241" s="99" t="s">
        <v>1517</v>
      </c>
      <c r="AR241" s="87" t="s">
        <v>197</v>
      </c>
      <c r="AS241" s="87">
        <v>0</v>
      </c>
      <c r="AT241" s="87">
        <v>0</v>
      </c>
      <c r="AU241" s="87"/>
      <c r="AV241" s="87"/>
      <c r="AW241" s="87"/>
      <c r="AX241" s="87"/>
      <c r="AY241" s="87"/>
      <c r="AZ241" s="87"/>
      <c r="BA241" s="87"/>
      <c r="BB241" s="87"/>
      <c r="BC241">
        <v>12</v>
      </c>
      <c r="BD241" s="86" t="str">
        <f>REPLACE(INDEX(GroupVertices[Group],MATCH(Edges25[[#This Row],[Vertex 1]],GroupVertices[Vertex],0)),1,1,"")</f>
        <v>4</v>
      </c>
      <c r="BE241" s="86" t="str">
        <f>REPLACE(INDEX(GroupVertices[Group],MATCH(Edges25[[#This Row],[Vertex 2]],GroupVertices[Vertex],0)),1,1,"")</f>
        <v>4</v>
      </c>
      <c r="BF241" s="48">
        <v>0</v>
      </c>
      <c r="BG241" s="49">
        <v>0</v>
      </c>
      <c r="BH241" s="48">
        <v>0</v>
      </c>
      <c r="BI241" s="49">
        <v>0</v>
      </c>
      <c r="BJ241" s="48">
        <v>0</v>
      </c>
      <c r="BK241" s="49">
        <v>0</v>
      </c>
      <c r="BL241" s="48">
        <v>5</v>
      </c>
      <c r="BM241" s="49">
        <v>100</v>
      </c>
      <c r="BN241" s="48">
        <v>5</v>
      </c>
    </row>
    <row r="242" spans="1:66" ht="15">
      <c r="A242" s="65" t="s">
        <v>363</v>
      </c>
      <c r="B242" s="65" t="s">
        <v>363</v>
      </c>
      <c r="C242" s="66"/>
      <c r="D242" s="67"/>
      <c r="E242" s="66"/>
      <c r="F242" s="69"/>
      <c r="G242" s="66"/>
      <c r="H242" s="70"/>
      <c r="I242" s="71"/>
      <c r="J242" s="71"/>
      <c r="K242" s="34" t="s">
        <v>65</v>
      </c>
      <c r="L242" s="72">
        <v>322</v>
      </c>
      <c r="M242" s="72"/>
      <c r="N242" s="73"/>
      <c r="O242" s="87" t="s">
        <v>197</v>
      </c>
      <c r="P242" s="90">
        <v>43694.30899305556</v>
      </c>
      <c r="Q242" s="87" t="s">
        <v>516</v>
      </c>
      <c r="R242" s="92" t="s">
        <v>617</v>
      </c>
      <c r="S242" s="87" t="s">
        <v>647</v>
      </c>
      <c r="T242" s="87"/>
      <c r="U242" s="87"/>
      <c r="V242" s="92" t="s">
        <v>794</v>
      </c>
      <c r="W242" s="90">
        <v>43694.30899305556</v>
      </c>
      <c r="X242" s="96">
        <v>43694</v>
      </c>
      <c r="Y242" s="99" t="s">
        <v>1026</v>
      </c>
      <c r="Z242" s="92" t="s">
        <v>1272</v>
      </c>
      <c r="AA242" s="87"/>
      <c r="AB242" s="87"/>
      <c r="AC242" s="99" t="s">
        <v>1518</v>
      </c>
      <c r="AD242" s="87"/>
      <c r="AE242" s="87" t="b">
        <v>0</v>
      </c>
      <c r="AF242" s="87">
        <v>3</v>
      </c>
      <c r="AG242" s="99" t="s">
        <v>1564</v>
      </c>
      <c r="AH242" s="87" t="b">
        <v>0</v>
      </c>
      <c r="AI242" s="87" t="s">
        <v>1597</v>
      </c>
      <c r="AJ242" s="87"/>
      <c r="AK242" s="99" t="s">
        <v>1564</v>
      </c>
      <c r="AL242" s="87" t="b">
        <v>0</v>
      </c>
      <c r="AM242" s="87">
        <v>2</v>
      </c>
      <c r="AN242" s="99" t="s">
        <v>1564</v>
      </c>
      <c r="AO242" s="87" t="s">
        <v>1607</v>
      </c>
      <c r="AP242" s="87" t="b">
        <v>0</v>
      </c>
      <c r="AQ242" s="99" t="s">
        <v>1518</v>
      </c>
      <c r="AR242" s="87" t="s">
        <v>197</v>
      </c>
      <c r="AS242" s="87">
        <v>0</v>
      </c>
      <c r="AT242" s="87">
        <v>0</v>
      </c>
      <c r="AU242" s="87"/>
      <c r="AV242" s="87"/>
      <c r="AW242" s="87"/>
      <c r="AX242" s="87"/>
      <c r="AY242" s="87"/>
      <c r="AZ242" s="87"/>
      <c r="BA242" s="87"/>
      <c r="BB242" s="87"/>
      <c r="BC242">
        <v>12</v>
      </c>
      <c r="BD242" s="86" t="str">
        <f>REPLACE(INDEX(GroupVertices[Group],MATCH(Edges25[[#This Row],[Vertex 1]],GroupVertices[Vertex],0)),1,1,"")</f>
        <v>4</v>
      </c>
      <c r="BE242" s="86" t="str">
        <f>REPLACE(INDEX(GroupVertices[Group],MATCH(Edges25[[#This Row],[Vertex 2]],GroupVertices[Vertex],0)),1,1,"")</f>
        <v>4</v>
      </c>
      <c r="BF242" s="48">
        <v>0</v>
      </c>
      <c r="BG242" s="49">
        <v>0</v>
      </c>
      <c r="BH242" s="48">
        <v>0</v>
      </c>
      <c r="BI242" s="49">
        <v>0</v>
      </c>
      <c r="BJ242" s="48">
        <v>0</v>
      </c>
      <c r="BK242" s="49">
        <v>0</v>
      </c>
      <c r="BL242" s="48">
        <v>8</v>
      </c>
      <c r="BM242" s="49">
        <v>100</v>
      </c>
      <c r="BN242" s="48">
        <v>8</v>
      </c>
    </row>
    <row r="243" spans="1:66" ht="15">
      <c r="A243" s="65" t="s">
        <v>363</v>
      </c>
      <c r="B243" s="65" t="s">
        <v>363</v>
      </c>
      <c r="C243" s="66"/>
      <c r="D243" s="67"/>
      <c r="E243" s="66"/>
      <c r="F243" s="69"/>
      <c r="G243" s="66"/>
      <c r="H243" s="70"/>
      <c r="I243" s="71"/>
      <c r="J243" s="71"/>
      <c r="K243" s="34" t="s">
        <v>65</v>
      </c>
      <c r="L243" s="72">
        <v>323</v>
      </c>
      <c r="M243" s="72"/>
      <c r="N243" s="73"/>
      <c r="O243" s="87" t="s">
        <v>197</v>
      </c>
      <c r="P243" s="90">
        <v>43694.4184375</v>
      </c>
      <c r="Q243" s="87" t="s">
        <v>517</v>
      </c>
      <c r="R243" s="92" t="s">
        <v>618</v>
      </c>
      <c r="S243" s="87" t="s">
        <v>647</v>
      </c>
      <c r="T243" s="87"/>
      <c r="U243" s="87"/>
      <c r="V243" s="92" t="s">
        <v>794</v>
      </c>
      <c r="W243" s="90">
        <v>43694.4184375</v>
      </c>
      <c r="X243" s="96">
        <v>43694</v>
      </c>
      <c r="Y243" s="99" t="s">
        <v>1027</v>
      </c>
      <c r="Z243" s="92" t="s">
        <v>1273</v>
      </c>
      <c r="AA243" s="87"/>
      <c r="AB243" s="87"/>
      <c r="AC243" s="99" t="s">
        <v>1519</v>
      </c>
      <c r="AD243" s="87"/>
      <c r="AE243" s="87" t="b">
        <v>0</v>
      </c>
      <c r="AF243" s="87">
        <v>9</v>
      </c>
      <c r="AG243" s="99" t="s">
        <v>1564</v>
      </c>
      <c r="AH243" s="87" t="b">
        <v>0</v>
      </c>
      <c r="AI243" s="87" t="s">
        <v>1597</v>
      </c>
      <c r="AJ243" s="87"/>
      <c r="AK243" s="99" t="s">
        <v>1564</v>
      </c>
      <c r="AL243" s="87" t="b">
        <v>0</v>
      </c>
      <c r="AM243" s="87">
        <v>5</v>
      </c>
      <c r="AN243" s="99" t="s">
        <v>1564</v>
      </c>
      <c r="AO243" s="87" t="s">
        <v>1607</v>
      </c>
      <c r="AP243" s="87" t="b">
        <v>0</v>
      </c>
      <c r="AQ243" s="99" t="s">
        <v>1519</v>
      </c>
      <c r="AR243" s="87" t="s">
        <v>197</v>
      </c>
      <c r="AS243" s="87">
        <v>0</v>
      </c>
      <c r="AT243" s="87">
        <v>0</v>
      </c>
      <c r="AU243" s="87"/>
      <c r="AV243" s="87"/>
      <c r="AW243" s="87"/>
      <c r="AX243" s="87"/>
      <c r="AY243" s="87"/>
      <c r="AZ243" s="87"/>
      <c r="BA243" s="87"/>
      <c r="BB243" s="87"/>
      <c r="BC243">
        <v>12</v>
      </c>
      <c r="BD243" s="86" t="str">
        <f>REPLACE(INDEX(GroupVertices[Group],MATCH(Edges25[[#This Row],[Vertex 1]],GroupVertices[Vertex],0)),1,1,"")</f>
        <v>4</v>
      </c>
      <c r="BE243" s="86" t="str">
        <f>REPLACE(INDEX(GroupVertices[Group],MATCH(Edges25[[#This Row],[Vertex 2]],GroupVertices[Vertex],0)),1,1,"")</f>
        <v>4</v>
      </c>
      <c r="BF243" s="48">
        <v>0</v>
      </c>
      <c r="BG243" s="49">
        <v>0</v>
      </c>
      <c r="BH243" s="48">
        <v>0</v>
      </c>
      <c r="BI243" s="49">
        <v>0</v>
      </c>
      <c r="BJ243" s="48">
        <v>0</v>
      </c>
      <c r="BK243" s="49">
        <v>0</v>
      </c>
      <c r="BL243" s="48">
        <v>6</v>
      </c>
      <c r="BM243" s="49">
        <v>100</v>
      </c>
      <c r="BN243" s="48">
        <v>6</v>
      </c>
    </row>
    <row r="244" spans="1:66" ht="15">
      <c r="A244" s="65" t="s">
        <v>363</v>
      </c>
      <c r="B244" s="65" t="s">
        <v>363</v>
      </c>
      <c r="C244" s="66"/>
      <c r="D244" s="67"/>
      <c r="E244" s="66"/>
      <c r="F244" s="69"/>
      <c r="G244" s="66"/>
      <c r="H244" s="70"/>
      <c r="I244" s="71"/>
      <c r="J244" s="71"/>
      <c r="K244" s="34" t="s">
        <v>65</v>
      </c>
      <c r="L244" s="72">
        <v>324</v>
      </c>
      <c r="M244" s="72"/>
      <c r="N244" s="73"/>
      <c r="O244" s="87" t="s">
        <v>197</v>
      </c>
      <c r="P244" s="90">
        <v>43695.3990625</v>
      </c>
      <c r="Q244" s="87" t="s">
        <v>593</v>
      </c>
      <c r="R244" s="92" t="s">
        <v>642</v>
      </c>
      <c r="S244" s="87" t="s">
        <v>647</v>
      </c>
      <c r="T244" s="87"/>
      <c r="U244" s="87"/>
      <c r="V244" s="92" t="s">
        <v>794</v>
      </c>
      <c r="W244" s="90">
        <v>43695.3990625</v>
      </c>
      <c r="X244" s="96">
        <v>43695</v>
      </c>
      <c r="Y244" s="99" t="s">
        <v>1028</v>
      </c>
      <c r="Z244" s="92" t="s">
        <v>1274</v>
      </c>
      <c r="AA244" s="87"/>
      <c r="AB244" s="87"/>
      <c r="AC244" s="99" t="s">
        <v>1520</v>
      </c>
      <c r="AD244" s="87"/>
      <c r="AE244" s="87" t="b">
        <v>0</v>
      </c>
      <c r="AF244" s="87">
        <v>4</v>
      </c>
      <c r="AG244" s="99" t="s">
        <v>1564</v>
      </c>
      <c r="AH244" s="87" t="b">
        <v>0</v>
      </c>
      <c r="AI244" s="87" t="s">
        <v>1597</v>
      </c>
      <c r="AJ244" s="87"/>
      <c r="AK244" s="99" t="s">
        <v>1564</v>
      </c>
      <c r="AL244" s="87" t="b">
        <v>0</v>
      </c>
      <c r="AM244" s="87">
        <v>2</v>
      </c>
      <c r="AN244" s="99" t="s">
        <v>1564</v>
      </c>
      <c r="AO244" s="87" t="s">
        <v>1607</v>
      </c>
      <c r="AP244" s="87" t="b">
        <v>0</v>
      </c>
      <c r="AQ244" s="99" t="s">
        <v>1520</v>
      </c>
      <c r="AR244" s="87" t="s">
        <v>197</v>
      </c>
      <c r="AS244" s="87">
        <v>0</v>
      </c>
      <c r="AT244" s="87">
        <v>0</v>
      </c>
      <c r="AU244" s="87"/>
      <c r="AV244" s="87"/>
      <c r="AW244" s="87"/>
      <c r="AX244" s="87"/>
      <c r="AY244" s="87"/>
      <c r="AZ244" s="87"/>
      <c r="BA244" s="87"/>
      <c r="BB244" s="87"/>
      <c r="BC244">
        <v>12</v>
      </c>
      <c r="BD244" s="86" t="str">
        <f>REPLACE(INDEX(GroupVertices[Group],MATCH(Edges25[[#This Row],[Vertex 1]],GroupVertices[Vertex],0)),1,1,"")</f>
        <v>4</v>
      </c>
      <c r="BE244" s="86" t="str">
        <f>REPLACE(INDEX(GroupVertices[Group],MATCH(Edges25[[#This Row],[Vertex 2]],GroupVertices[Vertex],0)),1,1,"")</f>
        <v>4</v>
      </c>
      <c r="BF244" s="48">
        <v>0</v>
      </c>
      <c r="BG244" s="49">
        <v>0</v>
      </c>
      <c r="BH244" s="48">
        <v>0</v>
      </c>
      <c r="BI244" s="49">
        <v>0</v>
      </c>
      <c r="BJ244" s="48">
        <v>0</v>
      </c>
      <c r="BK244" s="49">
        <v>0</v>
      </c>
      <c r="BL244" s="48">
        <v>7</v>
      </c>
      <c r="BM244" s="49">
        <v>100</v>
      </c>
      <c r="BN244" s="48">
        <v>7</v>
      </c>
    </row>
    <row r="245" spans="1:66" ht="15">
      <c r="A245" s="65" t="s">
        <v>362</v>
      </c>
      <c r="B245" s="65" t="s">
        <v>363</v>
      </c>
      <c r="C245" s="66"/>
      <c r="D245" s="67"/>
      <c r="E245" s="66"/>
      <c r="F245" s="69"/>
      <c r="G245" s="66"/>
      <c r="H245" s="70"/>
      <c r="I245" s="71"/>
      <c r="J245" s="71"/>
      <c r="K245" s="34" t="s">
        <v>65</v>
      </c>
      <c r="L245" s="72">
        <v>325</v>
      </c>
      <c r="M245" s="72"/>
      <c r="N245" s="73"/>
      <c r="O245" s="87" t="s">
        <v>450</v>
      </c>
      <c r="P245" s="90">
        <v>43694.43891203704</v>
      </c>
      <c r="Q245" s="87" t="s">
        <v>517</v>
      </c>
      <c r="R245" s="92" t="s">
        <v>618</v>
      </c>
      <c r="S245" s="87" t="s">
        <v>647</v>
      </c>
      <c r="T245" s="87"/>
      <c r="U245" s="87"/>
      <c r="V245" s="92" t="s">
        <v>793</v>
      </c>
      <c r="W245" s="90">
        <v>43694.43891203704</v>
      </c>
      <c r="X245" s="96">
        <v>43694</v>
      </c>
      <c r="Y245" s="99" t="s">
        <v>1029</v>
      </c>
      <c r="Z245" s="92" t="s">
        <v>1275</v>
      </c>
      <c r="AA245" s="87"/>
      <c r="AB245" s="87"/>
      <c r="AC245" s="99" t="s">
        <v>1521</v>
      </c>
      <c r="AD245" s="87"/>
      <c r="AE245" s="87" t="b">
        <v>0</v>
      </c>
      <c r="AF245" s="87">
        <v>0</v>
      </c>
      <c r="AG245" s="99" t="s">
        <v>1564</v>
      </c>
      <c r="AH245" s="87" t="b">
        <v>0</v>
      </c>
      <c r="AI245" s="87" t="s">
        <v>1597</v>
      </c>
      <c r="AJ245" s="87"/>
      <c r="AK245" s="99" t="s">
        <v>1564</v>
      </c>
      <c r="AL245" s="87" t="b">
        <v>0</v>
      </c>
      <c r="AM245" s="87">
        <v>5</v>
      </c>
      <c r="AN245" s="99" t="s">
        <v>1519</v>
      </c>
      <c r="AO245" s="87" t="s">
        <v>1604</v>
      </c>
      <c r="AP245" s="87" t="b">
        <v>0</v>
      </c>
      <c r="AQ245" s="99" t="s">
        <v>1519</v>
      </c>
      <c r="AR245" s="87" t="s">
        <v>197</v>
      </c>
      <c r="AS245" s="87">
        <v>0</v>
      </c>
      <c r="AT245" s="87">
        <v>0</v>
      </c>
      <c r="AU245" s="87"/>
      <c r="AV245" s="87"/>
      <c r="AW245" s="87"/>
      <c r="AX245" s="87"/>
      <c r="AY245" s="87"/>
      <c r="AZ245" s="87"/>
      <c r="BA245" s="87"/>
      <c r="BB245" s="87"/>
      <c r="BC245">
        <v>1</v>
      </c>
      <c r="BD245" s="86" t="str">
        <f>REPLACE(INDEX(GroupVertices[Group],MATCH(Edges25[[#This Row],[Vertex 1]],GroupVertices[Vertex],0)),1,1,"")</f>
        <v>4</v>
      </c>
      <c r="BE245" s="86" t="str">
        <f>REPLACE(INDEX(GroupVertices[Group],MATCH(Edges25[[#This Row],[Vertex 2]],GroupVertices[Vertex],0)),1,1,"")</f>
        <v>4</v>
      </c>
      <c r="BF245" s="48">
        <v>0</v>
      </c>
      <c r="BG245" s="49">
        <v>0</v>
      </c>
      <c r="BH245" s="48">
        <v>0</v>
      </c>
      <c r="BI245" s="49">
        <v>0</v>
      </c>
      <c r="BJ245" s="48">
        <v>0</v>
      </c>
      <c r="BK245" s="49">
        <v>0</v>
      </c>
      <c r="BL245" s="48">
        <v>6</v>
      </c>
      <c r="BM245" s="49">
        <v>100</v>
      </c>
      <c r="BN245" s="48">
        <v>6</v>
      </c>
    </row>
    <row r="246" spans="1:66" ht="15">
      <c r="A246" s="65" t="s">
        <v>364</v>
      </c>
      <c r="B246" s="65" t="s">
        <v>364</v>
      </c>
      <c r="C246" s="66"/>
      <c r="D246" s="67"/>
      <c r="E246" s="66"/>
      <c r="F246" s="69"/>
      <c r="G246" s="66"/>
      <c r="H246" s="70"/>
      <c r="I246" s="71"/>
      <c r="J246" s="71"/>
      <c r="K246" s="34" t="s">
        <v>65</v>
      </c>
      <c r="L246" s="72">
        <v>326</v>
      </c>
      <c r="M246" s="72"/>
      <c r="N246" s="73"/>
      <c r="O246" s="87" t="s">
        <v>197</v>
      </c>
      <c r="P246" s="90">
        <v>43695.60383101852</v>
      </c>
      <c r="Q246" s="87" t="s">
        <v>594</v>
      </c>
      <c r="R246" s="92" t="s">
        <v>642</v>
      </c>
      <c r="S246" s="87" t="s">
        <v>647</v>
      </c>
      <c r="T246" s="87"/>
      <c r="U246" s="92" t="s">
        <v>679</v>
      </c>
      <c r="V246" s="92" t="s">
        <v>679</v>
      </c>
      <c r="W246" s="90">
        <v>43695.60383101852</v>
      </c>
      <c r="X246" s="96">
        <v>43695</v>
      </c>
      <c r="Y246" s="99" t="s">
        <v>1030</v>
      </c>
      <c r="Z246" s="92" t="s">
        <v>1276</v>
      </c>
      <c r="AA246" s="87"/>
      <c r="AB246" s="87"/>
      <c r="AC246" s="99" t="s">
        <v>1522</v>
      </c>
      <c r="AD246" s="87"/>
      <c r="AE246" s="87" t="b">
        <v>0</v>
      </c>
      <c r="AF246" s="87">
        <v>1</v>
      </c>
      <c r="AG246" s="99" t="s">
        <v>1564</v>
      </c>
      <c r="AH246" s="87" t="b">
        <v>0</v>
      </c>
      <c r="AI246" s="87" t="s">
        <v>1597</v>
      </c>
      <c r="AJ246" s="87"/>
      <c r="AK246" s="99" t="s">
        <v>1564</v>
      </c>
      <c r="AL246" s="87" t="b">
        <v>0</v>
      </c>
      <c r="AM246" s="87">
        <v>0</v>
      </c>
      <c r="AN246" s="99" t="s">
        <v>1564</v>
      </c>
      <c r="AO246" s="87" t="s">
        <v>1605</v>
      </c>
      <c r="AP246" s="87" t="b">
        <v>0</v>
      </c>
      <c r="AQ246" s="99" t="s">
        <v>1522</v>
      </c>
      <c r="AR246" s="87" t="s">
        <v>197</v>
      </c>
      <c r="AS246" s="87">
        <v>0</v>
      </c>
      <c r="AT246" s="87">
        <v>0</v>
      </c>
      <c r="AU246" s="87"/>
      <c r="AV246" s="87"/>
      <c r="AW246" s="87"/>
      <c r="AX246" s="87"/>
      <c r="AY246" s="87"/>
      <c r="AZ246" s="87"/>
      <c r="BA246" s="87"/>
      <c r="BB246" s="87"/>
      <c r="BC246">
        <v>2</v>
      </c>
      <c r="BD246" s="86" t="str">
        <f>REPLACE(INDEX(GroupVertices[Group],MATCH(Edges25[[#This Row],[Vertex 1]],GroupVertices[Vertex],0)),1,1,"")</f>
        <v>4</v>
      </c>
      <c r="BE246" s="86" t="str">
        <f>REPLACE(INDEX(GroupVertices[Group],MATCH(Edges25[[#This Row],[Vertex 2]],GroupVertices[Vertex],0)),1,1,"")</f>
        <v>4</v>
      </c>
      <c r="BF246" s="48">
        <v>0</v>
      </c>
      <c r="BG246" s="49">
        <v>0</v>
      </c>
      <c r="BH246" s="48">
        <v>0</v>
      </c>
      <c r="BI246" s="49">
        <v>0</v>
      </c>
      <c r="BJ246" s="48">
        <v>0</v>
      </c>
      <c r="BK246" s="49">
        <v>0</v>
      </c>
      <c r="BL246" s="48">
        <v>7</v>
      </c>
      <c r="BM246" s="49">
        <v>100</v>
      </c>
      <c r="BN246" s="48">
        <v>7</v>
      </c>
    </row>
    <row r="247" spans="1:66" ht="15">
      <c r="A247" s="65" t="s">
        <v>364</v>
      </c>
      <c r="B247" s="65" t="s">
        <v>364</v>
      </c>
      <c r="C247" s="66"/>
      <c r="D247" s="67"/>
      <c r="E247" s="66"/>
      <c r="F247" s="69"/>
      <c r="G247" s="66"/>
      <c r="H247" s="70"/>
      <c r="I247" s="71"/>
      <c r="J247" s="71"/>
      <c r="K247" s="34" t="s">
        <v>65</v>
      </c>
      <c r="L247" s="72">
        <v>327</v>
      </c>
      <c r="M247" s="72"/>
      <c r="N247" s="73"/>
      <c r="O247" s="87" t="s">
        <v>197</v>
      </c>
      <c r="P247" s="90">
        <v>43695.60506944444</v>
      </c>
      <c r="Q247" s="87" t="s">
        <v>595</v>
      </c>
      <c r="R247" s="92" t="s">
        <v>643</v>
      </c>
      <c r="S247" s="87" t="s">
        <v>647</v>
      </c>
      <c r="T247" s="87"/>
      <c r="U247" s="92" t="s">
        <v>680</v>
      </c>
      <c r="V247" s="92" t="s">
        <v>680</v>
      </c>
      <c r="W247" s="90">
        <v>43695.60506944444</v>
      </c>
      <c r="X247" s="96">
        <v>43695</v>
      </c>
      <c r="Y247" s="99" t="s">
        <v>1031</v>
      </c>
      <c r="Z247" s="92" t="s">
        <v>1277</v>
      </c>
      <c r="AA247" s="87"/>
      <c r="AB247" s="87"/>
      <c r="AC247" s="99" t="s">
        <v>1523</v>
      </c>
      <c r="AD247" s="87"/>
      <c r="AE247" s="87" t="b">
        <v>0</v>
      </c>
      <c r="AF247" s="87">
        <v>1</v>
      </c>
      <c r="AG247" s="99" t="s">
        <v>1564</v>
      </c>
      <c r="AH247" s="87" t="b">
        <v>0</v>
      </c>
      <c r="AI247" s="87" t="s">
        <v>1597</v>
      </c>
      <c r="AJ247" s="87"/>
      <c r="AK247" s="99" t="s">
        <v>1564</v>
      </c>
      <c r="AL247" s="87" t="b">
        <v>0</v>
      </c>
      <c r="AM247" s="87">
        <v>1</v>
      </c>
      <c r="AN247" s="99" t="s">
        <v>1564</v>
      </c>
      <c r="AO247" s="87" t="s">
        <v>1605</v>
      </c>
      <c r="AP247" s="87" t="b">
        <v>0</v>
      </c>
      <c r="AQ247" s="99" t="s">
        <v>1523</v>
      </c>
      <c r="AR247" s="87" t="s">
        <v>197</v>
      </c>
      <c r="AS247" s="87">
        <v>0</v>
      </c>
      <c r="AT247" s="87">
        <v>0</v>
      </c>
      <c r="AU247" s="87"/>
      <c r="AV247" s="87"/>
      <c r="AW247" s="87"/>
      <c r="AX247" s="87"/>
      <c r="AY247" s="87"/>
      <c r="AZ247" s="87"/>
      <c r="BA247" s="87"/>
      <c r="BB247" s="87"/>
      <c r="BC247">
        <v>2</v>
      </c>
      <c r="BD247" s="86" t="str">
        <f>REPLACE(INDEX(GroupVertices[Group],MATCH(Edges25[[#This Row],[Vertex 1]],GroupVertices[Vertex],0)),1,1,"")</f>
        <v>4</v>
      </c>
      <c r="BE247" s="86" t="str">
        <f>REPLACE(INDEX(GroupVertices[Group],MATCH(Edges25[[#This Row],[Vertex 2]],GroupVertices[Vertex],0)),1,1,"")</f>
        <v>4</v>
      </c>
      <c r="BF247" s="48">
        <v>0</v>
      </c>
      <c r="BG247" s="49">
        <v>0</v>
      </c>
      <c r="BH247" s="48">
        <v>0</v>
      </c>
      <c r="BI247" s="49">
        <v>0</v>
      </c>
      <c r="BJ247" s="48">
        <v>0</v>
      </c>
      <c r="BK247" s="49">
        <v>0</v>
      </c>
      <c r="BL247" s="48">
        <v>30</v>
      </c>
      <c r="BM247" s="49">
        <v>100</v>
      </c>
      <c r="BN247" s="48">
        <v>30</v>
      </c>
    </row>
    <row r="248" spans="1:66" ht="15">
      <c r="A248" s="78" t="s">
        <v>362</v>
      </c>
      <c r="B248" s="78" t="s">
        <v>364</v>
      </c>
      <c r="C248" s="127"/>
      <c r="D248" s="128"/>
      <c r="E248" s="127"/>
      <c r="F248" s="129"/>
      <c r="G248" s="127"/>
      <c r="H248" s="130"/>
      <c r="I248" s="131"/>
      <c r="J248" s="131"/>
      <c r="K248" s="34" t="s">
        <v>65</v>
      </c>
      <c r="L248" s="132">
        <v>328</v>
      </c>
      <c r="M248" s="132"/>
      <c r="N248" s="85"/>
      <c r="O248" s="88" t="s">
        <v>450</v>
      </c>
      <c r="P248" s="91">
        <v>43695.61048611111</v>
      </c>
      <c r="Q248" s="88" t="s">
        <v>595</v>
      </c>
      <c r="R248" s="88"/>
      <c r="S248" s="88"/>
      <c r="T248" s="88"/>
      <c r="U248" s="88"/>
      <c r="V248" s="94" t="s">
        <v>793</v>
      </c>
      <c r="W248" s="91">
        <v>43695.61048611111</v>
      </c>
      <c r="X248" s="97">
        <v>43695</v>
      </c>
      <c r="Y248" s="100" t="s">
        <v>1032</v>
      </c>
      <c r="Z248" s="94" t="s">
        <v>1278</v>
      </c>
      <c r="AA248" s="88"/>
      <c r="AB248" s="88"/>
      <c r="AC248" s="100" t="s">
        <v>1524</v>
      </c>
      <c r="AD248" s="88"/>
      <c r="AE248" s="88" t="b">
        <v>0</v>
      </c>
      <c r="AF248" s="88">
        <v>0</v>
      </c>
      <c r="AG248" s="100" t="s">
        <v>1564</v>
      </c>
      <c r="AH248" s="88" t="b">
        <v>0</v>
      </c>
      <c r="AI248" s="88" t="s">
        <v>1597</v>
      </c>
      <c r="AJ248" s="88"/>
      <c r="AK248" s="100" t="s">
        <v>1564</v>
      </c>
      <c r="AL248" s="88" t="b">
        <v>0</v>
      </c>
      <c r="AM248" s="88">
        <v>1</v>
      </c>
      <c r="AN248" s="100" t="s">
        <v>1523</v>
      </c>
      <c r="AO248" s="88" t="s">
        <v>1604</v>
      </c>
      <c r="AP248" s="88" t="b">
        <v>0</v>
      </c>
      <c r="AQ248" s="100" t="s">
        <v>1523</v>
      </c>
      <c r="AR248" s="88" t="s">
        <v>197</v>
      </c>
      <c r="AS248" s="88">
        <v>0</v>
      </c>
      <c r="AT248" s="88">
        <v>0</v>
      </c>
      <c r="AU248" s="88"/>
      <c r="AV248" s="88"/>
      <c r="AW248" s="88"/>
      <c r="AX248" s="88"/>
      <c r="AY248" s="88"/>
      <c r="AZ248" s="88"/>
      <c r="BA248" s="88"/>
      <c r="BB248" s="88"/>
      <c r="BC248">
        <v>1</v>
      </c>
      <c r="BD248" s="86" t="str">
        <f>REPLACE(INDEX(GroupVertices[Group],MATCH(Edges25[[#This Row],[Vertex 1]],GroupVertices[Vertex],0)),1,1,"")</f>
        <v>4</v>
      </c>
      <c r="BE248" s="86" t="str">
        <f>REPLACE(INDEX(GroupVertices[Group],MATCH(Edges25[[#This Row],[Vertex 2]],GroupVertices[Vertex],0)),1,1,"")</f>
        <v>4</v>
      </c>
      <c r="BF248" s="48">
        <v>0</v>
      </c>
      <c r="BG248" s="49">
        <v>0</v>
      </c>
      <c r="BH248" s="48">
        <v>0</v>
      </c>
      <c r="BI248" s="49">
        <v>0</v>
      </c>
      <c r="BJ248" s="48">
        <v>0</v>
      </c>
      <c r="BK248" s="49">
        <v>0</v>
      </c>
      <c r="BL248" s="48">
        <v>30</v>
      </c>
      <c r="BM248" s="49">
        <v>100</v>
      </c>
      <c r="BN248" s="48">
        <v>30</v>
      </c>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8"/>
    <dataValidation allowBlank="1" showInputMessage="1" showErrorMessage="1" promptTitle="Vertex 2 Name" prompt="Enter the name of the edge's second vertex." sqref="B3:B248"/>
    <dataValidation allowBlank="1" showInputMessage="1" showErrorMessage="1" promptTitle="Vertex 1 Name" prompt="Enter the name of the edge's first vertex." sqref="A3:A2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8"/>
    <dataValidation allowBlank="1" showInputMessage="1" promptTitle="Edge Width" prompt="Enter an optional edge width between 1 and 10." errorTitle="Invalid Edge Width" error="The optional edge width must be a whole number between 1 and 10." sqref="D3:D248"/>
    <dataValidation allowBlank="1" showInputMessage="1" promptTitle="Edge Color" prompt="To select an optional edge color, right-click and select Select Color on the right-click menu." sqref="C3:C2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8"/>
    <dataValidation allowBlank="1" showErrorMessage="1" sqref="N2:N2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8"/>
  </dataValidations>
  <hyperlinks>
    <hyperlink ref="Q101" r:id="rId1" display="https://t.co/GShXZy32dT"/>
    <hyperlink ref="Q102" r:id="rId2" display="https://t.co/nnIqVCBxJI"/>
    <hyperlink ref="Q150" r:id="rId3" display="https://t.co/h0jet9zGxY"/>
    <hyperlink ref="Q151" r:id="rId4" display="https://t.co/dfIwIEV03w"/>
    <hyperlink ref="Q152" r:id="rId5" display="https://t.co/uPEwuNa0Uc"/>
    <hyperlink ref="Q153" r:id="rId6" display="https://t.co/IZXbrj2v82"/>
    <hyperlink ref="Q154" r:id="rId7" display="https://t.co/mtsxLoOnsF"/>
    <hyperlink ref="Q155" r:id="rId8" display="https://t.co/P7bs2ScJCj"/>
    <hyperlink ref="Q156" r:id="rId9" display="https://t.co/hP7j1R83CR"/>
    <hyperlink ref="Q157" r:id="rId10" display="https://t.co/m7poOcPi76"/>
    <hyperlink ref="Q158" r:id="rId11" display="https://t.co/TNuWbotK8g"/>
    <hyperlink ref="Q159" r:id="rId12" display="https://t.co/unFzAYlIeg"/>
    <hyperlink ref="Q160" r:id="rId13" display="https://t.co/rIyz5Vsq5Q"/>
    <hyperlink ref="Q161" r:id="rId14" display="https://t.co/v8V3T1XDxw"/>
    <hyperlink ref="Q162" r:id="rId15" display="https://t.co/V07KUe2qM4"/>
    <hyperlink ref="Q163" r:id="rId16" display="https://t.co/9mwpYd1GHo"/>
    <hyperlink ref="Q164" r:id="rId17" display="https://t.co/lL0jfHVtfy"/>
    <hyperlink ref="Q165" r:id="rId18" display="https://t.co/H3zSr4mahM"/>
    <hyperlink ref="Q166" r:id="rId19" display="https://t.co/HyWQ0KPuQw"/>
    <hyperlink ref="Q167" r:id="rId20" display="https://t.co/MIYVrQoQzG"/>
    <hyperlink ref="Q168" r:id="rId21" display="https://t.co/ajit1nEhM9"/>
    <hyperlink ref="Q169" r:id="rId22" display="https://t.co/QEjhy6GRrZ"/>
    <hyperlink ref="Q170" r:id="rId23" display="https://t.co/aiptzPvB4D"/>
    <hyperlink ref="R8" r:id="rId24" display="https://redox.dk/nyheder/mosbjerg-2015-hoejrefloejs-vips-og-blood-honour-sympatisoerer/"/>
    <hyperlink ref="R16" r:id="rId25" display="https://www.spreaker.com/user/nordiskradio"/>
    <hyperlink ref="R19" r:id="rId26" display="https://www.vastarinta.com/juutalaisen-pedofiilijohtaja-jeffrey-epsteinin-itsemurha-herattaa-kysymyksia/"/>
    <hyperlink ref="R31" r:id="rId27" display="https://gangrapesweden.nordfront.se/grovvaldtakt.php"/>
    <hyperlink ref="R32" r:id="rId28" display="https://gangrapesweden.nordfront.se/"/>
    <hyperlink ref="R38" r:id="rId29" display="https://twitter.com/Historiekritisk/status/1160515859913293825"/>
    <hyperlink ref="R41" r:id="rId30" display="https://www.vg.no/nyheter/innenriks/i/Wbxn6G/medelever-var-bekymret-for-siktedes-holdninger-jeg-skjoente-at-noe-saant-kunne-skje?utm_source=vgfront&amp;utm_content=row-1"/>
    <hyperlink ref="R68" r:id="rId31" display="https://www.tv2.no/a/10774451/"/>
    <hyperlink ref="R71" r:id="rId32" display="https://www.vg.no/nyheter/innenriks/i/Wbxn6G/medelever-var-bekymret-for-siktedes-holdninger-jeg-skjoente-at-noe-saant-kunne-skje"/>
    <hyperlink ref="R77" r:id="rId33" display="https://help.twitter.com/articles/20169199"/>
    <hyperlink ref="R80" r:id="rId34" display="https://www.tv2.no/nyheter/10774451/"/>
    <hyperlink ref="R82" r:id="rId35" display="https://www.vastarinta.com/juutalaisjohtajat-valkoisia-kansallismielisia-kohdeltava-kuin-muslimiterroristeja/"/>
    <hyperlink ref="R84" r:id="rId36" display="https://www.vastarinta.com/naetko-antisemitismia-tassa-pilakuvassa-juutalaisjarjestot-nakevat/"/>
    <hyperlink ref="R85" r:id="rId37" display="https://www.vastarinta.com/juutalaisjohtajat-valkoisia-kansallismielisia-kohdeltava-kuin-muslimiterroristeja/?fbclid=IwAR3iPII-dr4WG22XV7Jw-n8ZTOMi8x_nmoXP0kYvtoSlzVhhzHLrzKLD618"/>
    <hyperlink ref="R88" r:id="rId38" display="https://www.youtube.com/watch?v=p1btQfF4F3U"/>
    <hyperlink ref="R101" r:id="rId39" display="https://www.google.com/imgres?imgurl=https://www.nordfront.se/wp-content/uploads/2015/01/soros-460x267.jpg&amp;imgrefurl=https://www.nordfront.se/ferguson-protestanter-protesterar-mot-uteblivna-betalningar.smr&amp;docid=I26gA2wH9ysZQM&amp;tbnid=EXLV4HUL5CdUvM:&amp;vet=1&amp;w=460&amp;h=267&amp;source=sh/x/im"/>
    <hyperlink ref="R102" r:id="rId40" display="https://www.google.com/imgres?imgurl=https://www.nordfront.se/wp-content/uploads/2015/01/soros-460x267.jpg&amp;imgrefurl=https://www.nordfront.se/ferguson-protestanter-protesterar-mot-uteblivna-betalningar.smr&amp;docid=I26gA2wH9ysZQM&amp;tbnid=EXLV4HUL5CdUvM:&amp;vet=1&amp;w=460&amp;h=267&amp;source=sh/x/im"/>
    <hyperlink ref="R108" r:id="rId41" display="https://www.vastarinta.com/turun-terrori-iskun-muistotapahtuma-kokoontuu-vahatorilla/"/>
    <hyperlink ref="R112" r:id="rId42" display="https://www.vastarinta.com/kokoelma-naurettavimpia-holokaustivalheita/"/>
    <hyperlink ref="R113" r:id="rId43" display="https://www.vastarinta.com/vihreiden-pekka-hatosesta-tuli-mainehaitta-polpolle/"/>
    <hyperlink ref="R114" r:id="rId44" display="https://www.vastarinta.com/turun-terrori-iskun-muistotapahtuma-kokoontuu-vahatorilla/"/>
    <hyperlink ref="R115" r:id="rId45" display="https://www.vastarinta.com/viikon-kappale-ultima-thule-my-land/"/>
    <hyperlink ref="R117" r:id="rId46" display="https://www.brighteon.com/6d2b6a15-4bfb-4598-bd01-c746a8726346"/>
    <hyperlink ref="R119" r:id="rId47" display="https://www.vastarinta.com/turun-terrori-iskun-muistotapahtuma-kokoontuu-vahatorilla/"/>
    <hyperlink ref="R121" r:id="rId48" display="https://www.vastarinta.com/viikon-kappale-ultima-thule-my-land/"/>
    <hyperlink ref="R122" r:id="rId49" display="https://www.vastarinta.com/lisaa-suomalaisten-rahaa-afrikkaan-hallitus-nostaa-kehitysyhteistyon-maaraa/"/>
    <hyperlink ref="R123" r:id="rId50" display="https://www.vastarinta.com/kaksi-vuotta-turun-monikulttuurisesta-terrori-iskusta/"/>
    <hyperlink ref="R125" r:id="rId51" display="https://www.nordfront.se/just-nu-nordiska-motstandsrorelsen-i-stockholm.smr"/>
    <hyperlink ref="R126" r:id="rId52" display="https://www.nordfront.se/just-nu-nordiska-motstandsrorelsen-i-stockholm.smr"/>
    <hyperlink ref="R131" r:id="rId53" display="https://www.nordfront.se/just-nu-nordiska-motstandsrorelsen-i-stockholm.smr"/>
    <hyperlink ref="R132" r:id="rId54" display="https://www.nordfront.se/just-nu-nordiska-motstandsrorelsen-i-stockholm.smr"/>
    <hyperlink ref="R133" r:id="rId55" display="https://www.nordfront.se/just-nu-nordiska-motstandsrorelsen-i-stockholm.smr"/>
    <hyperlink ref="R134" r:id="rId56" display="https://www.aftonbladet.se/nyheter/samhalle/a/wEmypM/hyllade-nazister--nu-ar-han-sd-ordforande"/>
    <hyperlink ref="R135" r:id="rId57" display="https://www.aftonbladet.se/nyheter/samhalle/a/wEmypM/hyllade-nazister--nu-ar-han-sd-ordforande"/>
    <hyperlink ref="R136" r:id="rId58" display="https://www.aftonbladet.se/nyheter/samhalle/a/wEmypM/hyllade-nazister--nu-ar-han-sd-ordforande"/>
    <hyperlink ref="R137" r:id="rId59" display="https://www.aftonbladet.se/nyheter/samhalle/a/wEmypM/hyllade-nazister--nu-ar-han-sd-ordforande"/>
    <hyperlink ref="R138" r:id="rId60" display="https://www.aftonbladet.se/nyheter/samhalle/a/wEmypM/hyllade-nazister--nu-ar-han-sd-ordforande"/>
    <hyperlink ref="R143" r:id="rId61" display="https://www.blockchain.com/btc/tx/057b2286c988a528f06f754d372a2c58f8fc90cc250cef089c5b2c29370ee5ea"/>
    <hyperlink ref="R150" r:id="rId62" display="https://www.vastarinta.com/aanikirja-ss-culture-series/"/>
    <hyperlink ref="R151" r:id="rId63" display="https://www.vastarinta.com/twitter-pahoillaan-kayttajien-tietojen-jakamisesta-ilman-lupaa/"/>
    <hyperlink ref="R152" r:id="rId64" display="https://www.vastarinta.com/helsingin-sanomat-kannustaa-valtioita-velkaantumaan/"/>
    <hyperlink ref="R153" r:id="rId65" display="https://www.vastarinta.com/51-amerikan-vuoden-2019-joukkoampujista-tahan-mennessa-mustia/"/>
    <hyperlink ref="R154" r:id="rId66" display="https://www.vastarinta.com/usan-ulkoministerio-maaritteli-israelin-vertailun-natseihin-antisemitismiksi/"/>
    <hyperlink ref="R155" r:id="rId67" display="https://www.vastarinta.com/afrikkalaiset-jatkavat-toistensa-orjuuttamista/"/>
    <hyperlink ref="R156" r:id="rId68" display="https://www.vastarinta.com/professori-italia-jarjestanee-kansanaanestyksen-euroerosta/"/>
    <hyperlink ref="R157" r:id="rId69" display="https://www.vastarinta.com/illinois-loi-lapi-lain-joka-vaatii-lgbt-historian-opettamisen-kouluissa/"/>
    <hyperlink ref="R158" r:id="rId70" display="https://www.vastarinta.com/berliinin-vanhin-poikakuoro-haastettu-oikeuteen-sukupuolisyrjinnasta/"/>
    <hyperlink ref="R159" r:id="rId71" display="https://www.vastarinta.com/pankit-suunnittelevat-negatiivisia-korkoja-talletuksille-kansalaisista-tahdotaan-porssipelureita/"/>
    <hyperlink ref="R160" r:id="rId72" display="https://www.vastarinta.com/naetko-antisemitismia-tassa-pilakuvassa-juutalaisjarjestot-nakevat/"/>
    <hyperlink ref="R161" r:id="rId73" display="https://www.vastarinta.com/nordic-voice-6-activist-bible/"/>
    <hyperlink ref="R162" r:id="rId74" display="https://www.vastarinta.com/maahanmuuttajat-raiskasivat-helsingissa-vierailleen-naisen/"/>
    <hyperlink ref="R163" r:id="rId75" display="https://www.vastarinta.com/william-pierce-mika-on-kaikkein-tarkeinta-elamassasi/"/>
    <hyperlink ref="R164" r:id="rId76" display="https://www.vastarinta.com/kokoelma-naurettavimpia-holokaustivalheita/"/>
    <hyperlink ref="R165" r:id="rId77" display="https://www.vastarinta.com/vihreiden-pekka-hatosesta-tuli-mainehaitta-polpolle/"/>
    <hyperlink ref="R166" r:id="rId78" display="https://www.vastarinta.com/turun-terrori-iskun-muistotapahtuma-kokoontuu-vahatorilla/"/>
    <hyperlink ref="R167" r:id="rId79" display="https://www.vastarinta.com/kaksi-vuotta-turun-monikulttuurisesta-terrori-iskusta/"/>
    <hyperlink ref="R168" r:id="rId80" display="https://www.vastarinta.com/pedofiilijohtaja-epsteinin-juutalainen-oikea-kasi-edelleen-piilossa/"/>
    <hyperlink ref="R169" r:id="rId81" display="https://www.vastarinta.com/lisaa-uusia-peltipolpoja-valtatie-neljalle/"/>
    <hyperlink ref="R170" r:id="rId82" display="https://www.vastarinta.com/lisaa-suomalaisten-rahaa-afrikkaan-hallitus-nostaa-kehitysyhteistyon-maaraa/"/>
    <hyperlink ref="R171" r:id="rId83" display="https://www.vastarinta.com/kaksi-vuotta-turun-monikulttuurisesta-terrori-iskusta/"/>
    <hyperlink ref="R175" r:id="rId84" display="https://www.nordfront.se/veckans-memer-2019-29.smr"/>
    <hyperlink ref="R176" r:id="rId85" display="https://www.nordfront.se/just-nu-nordiska-motstandsrorelsen-i-stockholm.smr"/>
    <hyperlink ref="R177" r:id="rId86" display="https://www.nordfront.se/veckans-memer-2019-29.smr"/>
    <hyperlink ref="R178" r:id="rId87" display="https://www.nordfront.se/veckans-memer-2019-29.smr"/>
    <hyperlink ref="R180" r:id="rId88" display="https://www.google.se/imgres?imgurl=https://www.nordfront.se/wp-content/uploads/2018/07/homoflagga2.jpeg&amp;imgrefurl=https://www.nordfront.se/lasarbilder-prideflagga-motte-sitt-ode-i-boden.smr&amp;tbnid=jeEpAWII-IQ_bM&amp;vet=1&amp;docid=edMCc5KJUGW4TM&amp;w=2304&amp;h=1088&amp;hl=sv-se&amp;source=sh/x/im"/>
    <hyperlink ref="R181" r:id="rId89" display="https://help.twitter.com/articles/20169199"/>
    <hyperlink ref="R182" r:id="rId90" display="https://help.twitter.com/articles/20169199"/>
    <hyperlink ref="R183" r:id="rId91" display="https://help.twitter.com/articles/20169199"/>
    <hyperlink ref="R184" r:id="rId92" display="https://help.twitter.com/articles/20169199"/>
    <hyperlink ref="R185" r:id="rId93" display="https://help.twitter.com/articles/20169199"/>
    <hyperlink ref="R186" r:id="rId94" display="https://help.twitter.com/articles/20169199"/>
    <hyperlink ref="R187" r:id="rId95" display="https://help.twitter.com/articles/20169199"/>
    <hyperlink ref="R188" r:id="rId96" display="https://help.twitter.com/articles/20169199"/>
    <hyperlink ref="R189" r:id="rId97" display="https://help.twitter.com/articles/20169199"/>
    <hyperlink ref="R190" r:id="rId98" display="https://help.twitter.com/articles/20169199"/>
    <hyperlink ref="R191" r:id="rId99" display="https://help.twitter.com/articles/20169199"/>
    <hyperlink ref="R192" r:id="rId100" display="https://help.twitter.com/articles/20169199"/>
    <hyperlink ref="R193" r:id="rId101" display="https://help.twitter.com/articles/20169199"/>
    <hyperlink ref="R194" r:id="rId102" display="https://help.twitter.com/articles/20169199"/>
    <hyperlink ref="R195" r:id="rId103" display="https://help.twitter.com/articles/20169199"/>
    <hyperlink ref="R196" r:id="rId104" display="https://www.vastarinta.com/polpon-hatonen-kaynnisti-rikostutkinnan-vieraslajipuheesta-juutalainen-scheinin-kannattaa/"/>
    <hyperlink ref="R198" r:id="rId105" display="https://www.vastarinta.com/aanikirja-ss-culture-series/"/>
    <hyperlink ref="R199" r:id="rId106" display="https://www.vastarinta.com/twitter-pahoillaan-kayttajien-tietojen-jakamisesta-ilman-lupaa/"/>
    <hyperlink ref="R200" r:id="rId107" display="https://www.vastarinta.com/viikon-levy-2-danheim-runagaldr/"/>
    <hyperlink ref="R201" r:id="rId108" display="https://www.vastarinta.com/helsingin-sanomat-kannustaa-valtioita-velkaantumaan/"/>
    <hyperlink ref="R202" r:id="rId109" display="https://www.vastarinta.com/51-amerikan-vuoden-2019-joukkoampujista-tahan-mennessa-mustia/"/>
    <hyperlink ref="R203" r:id="rId110" display="https://www.vastarinta.com/usan-ulkoministerio-maaritteli-israelin-vertailun-natseihin-antisemitismiksi/"/>
    <hyperlink ref="R204" r:id="rId111" display="https://www.vastarinta.com/afrikkalaiset-jatkavat-toistensa-orjuuttamista/"/>
    <hyperlink ref="R205" r:id="rId112" display="https://www.vastarinta.com/juutalaisen-pedofiilijohtaja-jeffrey-epsteinin-itsemurha-herattaa-kysymyksia/"/>
    <hyperlink ref="R206" r:id="rId113" display="https://www.vastarinta.com/illinois-loi-lapi-lain-joka-vaatii-lgbt-historian-opettamisen-kouluissa/"/>
    <hyperlink ref="R207" r:id="rId114" display="https://www.vastarinta.com/berliinin-vanhin-poikakuoro-haastettu-oikeuteen-sukupuolisyrjinnasta/"/>
    <hyperlink ref="R208" r:id="rId115" display="https://www.vastarinta.com/pankit-suunnittelevat-negatiivisia-korkoja-talletuksille-kansalaisista-tahdotaan-porssipelureita/"/>
    <hyperlink ref="R209" r:id="rId116" display="https://www.vastarinta.com/naetko-antisemitismia-tassa-pilakuvassa-juutalaisjarjestot-nakevat/"/>
    <hyperlink ref="R210" r:id="rId117" display="https://www.vastarinta.com/polpon-hatonen-kaynnisti-rikostutkinnan-vieraslajipuheesta-juutalainen-scheinin-kannattaa/"/>
    <hyperlink ref="R211" r:id="rId118" display="https://www.vastarinta.com/nordic-voice-6-activist-bible/"/>
    <hyperlink ref="R212" r:id="rId119" display="https://www.vastarinta.com/maahanmuuttajat-raiskasivat-helsingissa-vierailleen-naisen/"/>
    <hyperlink ref="R213" r:id="rId120" display="https://www.vastarinta.com/william-pierce-mika-on-kaikkein-tarkeinta-elamassasi/"/>
    <hyperlink ref="R214" r:id="rId121" display="https://www.vastarinta.com/kokoelma-naurettavimpia-holokaustivalheita/"/>
    <hyperlink ref="R215" r:id="rId122" display="https://www.vastarinta.com/vihreiden-pekka-hatosesta-tuli-mainehaitta-polpolle/"/>
    <hyperlink ref="R216" r:id="rId123" display="https://www.vastarinta.com/turun-terrori-iskun-muistotapahtuma-kokoontuu-vahatorilla/"/>
    <hyperlink ref="R217" r:id="rId124" display="https://www.vastarinta.com/juutalainen-ihmisoikeusprofessori-jatkaa-polpo-hatosen-puolustelua/"/>
    <hyperlink ref="R218" r:id="rId125" display="https://www.vastarinta.com/pedofiilijohtaja-epsteinin-juutalainen-oikea-kasi-edelleen-piilossa/"/>
    <hyperlink ref="R219" r:id="rId126" display="https://www.vastarinta.com/viikon-kappale-ultima-thule-my-land/"/>
    <hyperlink ref="R220" r:id="rId127" display="https://www.vastarinta.com/lisaa-uusia-peltipolpoja-valtatie-neljalle/"/>
    <hyperlink ref="R221" r:id="rId128" display="https://www.vastarinta.com/lisaa-suomalaisten-rahaa-afrikkaan-hallitus-nostaa-kehitysyhteistyon-maaraa/"/>
    <hyperlink ref="R222" r:id="rId129" display="https://www.vastarinta.com/kaksi-vuotta-turun-monikulttuurisesta-terrori-iskusta/"/>
    <hyperlink ref="R223" r:id="rId130" display="https://www.vastarinta.com/epsteinin-kotoa-loydetty-maalaus-bill-clintonista-transuna/"/>
    <hyperlink ref="R224" r:id="rId131" display="https://www.vastarinta.com/kokoelma-naurettavimpia-holokaustivalheita/"/>
    <hyperlink ref="R225" r:id="rId132" display="https://www.vastarinta.com/kokoelma-naurettavimpia-holokaustivalheita/"/>
    <hyperlink ref="R226" r:id="rId133" display="https://www.vastarinta.com/paikallismedia-soros-rahoittaa-hong-kongin-mellakoita/"/>
    <hyperlink ref="R227" r:id="rId134" display="https://www.vastarinta.com/paikallismedia-soros-rahoittaa-hong-kongin-mellakoita/"/>
    <hyperlink ref="R228" r:id="rId135" display="https://www.vastarinta.com/liettuan-ainut-synagoga-suljettiin-natsipelon-vuoksi/"/>
    <hyperlink ref="R229" r:id="rId136" display="https://www.vastarinta.com/juutalainen-ihmisoikeusprofessori-jatkaa-polpo-hatosen-puolustelua/"/>
    <hyperlink ref="R230" r:id="rId137" display="https://www.vastarinta.com/turun-terrori-iskun-muistotapahtuma-kokoontuu-vahatorilla/"/>
    <hyperlink ref="R231" r:id="rId138" display="https://www.vastarinta.com/kaksi-vuotta-turun-monikulttuurisesta-terrori-iskusta/"/>
    <hyperlink ref="R233" r:id="rId139" display="https://www.vastarinta.com/liettuan-ainut-synagoga-suljettiin-natsipelon-vuoksi/"/>
    <hyperlink ref="R234" r:id="rId140" display="https://www.vastarinta.com/naetko-antisemitismia-tassa-pilakuvassa-juutalaisjarjestot-nakevat/"/>
    <hyperlink ref="R235" r:id="rId141" display="https://www.vastarinta.com/kokoelma-naurettavimpia-holokaustivalheita/"/>
    <hyperlink ref="R236" r:id="rId142" display="https://www.vastarinta.com/vihreiden-pekka-hatosesta-tuli-mainehaitta-polpolle/"/>
    <hyperlink ref="R237" r:id="rId143" display="https://www.vastarinta.com/turun-terrori-iskun-muistotapahtuma-kokoontuu-vahatorilla/"/>
    <hyperlink ref="R238" r:id="rId144" display="https://www.vastarinta.com/juutalainen-ihmisoikeusprofessori-jatkaa-polpo-hatosen-puolustelua/"/>
    <hyperlink ref="R239" r:id="rId145" display="https://www.vastarinta.com/pedofiilijohtaja-epsteinin-juutalainen-oikea-kasi-edelleen-piilossa/"/>
    <hyperlink ref="R240" r:id="rId146" display="https://www.vastarinta.com/viikon-kappale-ultima-thule-my-land/"/>
    <hyperlink ref="R241" r:id="rId147" display="https://www.vastarinta.com/lisaa-uusia-peltipolpoja-valtatie-neljalle/"/>
    <hyperlink ref="R242" r:id="rId148" display="https://www.vastarinta.com/lisaa-suomalaisten-rahaa-afrikkaan-hallitus-nostaa-kehitysyhteistyon-maaraa/"/>
    <hyperlink ref="R243" r:id="rId149" display="https://www.vastarinta.com/kaksi-vuotta-turun-monikulttuurisesta-terrori-iskusta/"/>
    <hyperlink ref="R244" r:id="rId150" display="https://www.vastarinta.com/epsteinin-kotoa-loydetty-maalaus-bill-clintonista-transuna/"/>
    <hyperlink ref="R245" r:id="rId151" display="https://www.vastarinta.com/kaksi-vuotta-turun-monikulttuurisesta-terrori-iskusta/"/>
    <hyperlink ref="R246" r:id="rId152" display="https://www.vastarinta.com/epsteinin-kotoa-loydetty-maalaus-bill-clintonista-transuna/"/>
    <hyperlink ref="R247" r:id="rId153" display="https://www.vastarinta.com/paikallismedia-soros-rahoittaa-hong-kongin-mellakoita/"/>
    <hyperlink ref="U31" r:id="rId154" display="https://pbs.twimg.com/media/EBtcKPdXkAACyB9.jpg"/>
    <hyperlink ref="U32" r:id="rId155" display="https://pbs.twimg.com/media/EBtzh0HXYAI4org.png"/>
    <hyperlink ref="U49" r:id="rId156" display="https://pbs.twimg.com/media/EBlyM8jXoAIqW_p.png"/>
    <hyperlink ref="U50" r:id="rId157" display="https://pbs.twimg.com/media/EBwFaN7WkAAF9IB.png"/>
    <hyperlink ref="U97" r:id="rId158" display="https://pbs.twimg.com/media/EB7l2gsWsAAvW7I.jpg"/>
    <hyperlink ref="U104" r:id="rId159" display="https://pbs.twimg.com/media/EB_U-2MWkAEPILS.jpg"/>
    <hyperlink ref="U108" r:id="rId160" display="https://pbs.twimg.com/media/ECBDa_xXYAAOV6u.jpg"/>
    <hyperlink ref="U125" r:id="rId161" display="https://pbs.twimg.com/media/ECKrTcDXUAIOv7S.jpg"/>
    <hyperlink ref="U126" r:id="rId162" display="https://pbs.twimg.com/media/ECKrTcDXUAIOv7S.jpg"/>
    <hyperlink ref="U131" r:id="rId163" display="https://pbs.twimg.com/media/ECKrTcDXUAIOv7S.jpg"/>
    <hyperlink ref="U132" r:id="rId164" display="https://pbs.twimg.com/media/ECKrTcDXUAIOv7S.jpg"/>
    <hyperlink ref="U133" r:id="rId165" display="https://pbs.twimg.com/media/ECKrTcDXUAIOv7S.jpg"/>
    <hyperlink ref="U172" r:id="rId166" display="https://pbs.twimg.com/media/ECLljh9XUAA6_Dg.jpg"/>
    <hyperlink ref="U173" r:id="rId167" display="https://pbs.twimg.com/media/ECLljh9XUAA6_Dg.jpg"/>
    <hyperlink ref="U174" r:id="rId168" display="https://pbs.twimg.com/media/ECLljh9XUAA6_Dg.jpg"/>
    <hyperlink ref="U175" r:id="rId169" display="https://pbs.twimg.com/media/ECMF9MxW4AUII_s.jpg"/>
    <hyperlink ref="U176" r:id="rId170" display="https://pbs.twimg.com/media/ECKrTcDXUAIOv7S.jpg"/>
    <hyperlink ref="U177" r:id="rId171" display="https://pbs.twimg.com/media/ECMF9MxW4AUII_s.jpg"/>
    <hyperlink ref="U178" r:id="rId172" display="https://pbs.twimg.com/media/ECMF9MxW4AUII_s.jpg"/>
    <hyperlink ref="U246" r:id="rId173" display="https://pbs.twimg.com/media/ECQlQmDXYAA77rt.png"/>
    <hyperlink ref="U247" r:id="rId174" display="https://pbs.twimg.com/ext_tw_video_thumb/1163096015383216129/pu/img/hOfqIy2albylFoZ0.jpg"/>
    <hyperlink ref="V3" r:id="rId175" display="http://pbs.twimg.com/profile_images/1083813122065002496/Zv200g1j_normal.jpg"/>
    <hyperlink ref="V4" r:id="rId176" display="http://pbs.twimg.com/profile_images/1009387782874202112/phlRHKty_normal.jpg"/>
    <hyperlink ref="V5" r:id="rId177" display="http://pbs.twimg.com/profile_images/1095689864341790725/s-ckgiF1_normal.png"/>
    <hyperlink ref="V6" r:id="rId178" display="http://pbs.twimg.com/profile_images/1095689864341790725/s-ckgiF1_normal.png"/>
    <hyperlink ref="V7" r:id="rId179" display="http://pbs.twimg.com/profile_images/1095689864341790725/s-ckgiF1_normal.png"/>
    <hyperlink ref="V8" r:id="rId180" display="http://pbs.twimg.com/profile_images/1234560934/7219_158050226499_520566499_3348160_6370743_n_normal.jpg"/>
    <hyperlink ref="V9" r:id="rId181" display="http://pbs.twimg.com/profile_images/1119263658478063617/m8ajQIih_normal.jpg"/>
    <hyperlink ref="V10" r:id="rId182" display="http://pbs.twimg.com/profile_images/1133871356624408577/EDqitmeR_normal.jpg"/>
    <hyperlink ref="V11" r:id="rId183" display="http://pbs.twimg.com/profile_images/1160452241461055488/6ZB1TfnR_normal.jpg"/>
    <hyperlink ref="V12" r:id="rId184" display="http://pbs.twimg.com/profile_images/1111548659857063936/p0h6OSC2_normal.png"/>
    <hyperlink ref="V13" r:id="rId185" display="http://pbs.twimg.com/profile_images/1080405165759492097/r9N7AduA_normal.jpg"/>
    <hyperlink ref="V14" r:id="rId186" display="http://pbs.twimg.com/profile_images/1065204413931929602/wDows1XR_normal.jpg"/>
    <hyperlink ref="V15" r:id="rId187" display="http://pbs.twimg.com/profile_images/1037840687218208768/D-II6vGi_normal.jpg"/>
    <hyperlink ref="V16" r:id="rId188" display="http://pbs.twimg.com/profile_images/1060215120507342848/SqOZi1Oo_normal.jpg"/>
    <hyperlink ref="V17" r:id="rId189" display="http://pbs.twimg.com/profile_images/1151207505277665287/UykYgIHu_normal.jpg"/>
    <hyperlink ref="V18" r:id="rId190" display="http://pbs.twimg.com/profile_images/1146532887354839041/d0LkMMOD_normal.jpg"/>
    <hyperlink ref="V19" r:id="rId191" display="http://pbs.twimg.com/profile_images/848635167107403776/mtaLJg4P_normal.jpg"/>
    <hyperlink ref="V20" r:id="rId192" display="http://pbs.twimg.com/profile_images/1094906798572752896/DkXUPY7b_normal.jpg"/>
    <hyperlink ref="V21" r:id="rId193" display="http://pbs.twimg.com/profile_images/485823583059341312/5Kb8zIPY_normal.jpeg"/>
    <hyperlink ref="V22" r:id="rId194" display="http://pbs.twimg.com/profile_images/943147069392539648/OmnnabwR_normal.jpg"/>
    <hyperlink ref="V23" r:id="rId195" display="http://pbs.twimg.com/profile_images/1101892626444369920/hvE5nfH3_normal.jpg"/>
    <hyperlink ref="V24" r:id="rId196" display="http://pbs.twimg.com/profile_images/1133779057118711816/kmevvNBG_normal.jpg"/>
    <hyperlink ref="V25" r:id="rId197" display="http://pbs.twimg.com/profile_images/553523428620120064/V8cp7i6r_normal.jpeg"/>
    <hyperlink ref="V26" r:id="rId198" display="http://pbs.twimg.com/profile_images/1115981408894377984/S_rdNnWQ_normal.jpg"/>
    <hyperlink ref="V27" r:id="rId199" display="http://pbs.twimg.com/profile_images/1147194688786616322/abw2ST-w_normal.png"/>
    <hyperlink ref="V28" r:id="rId200" display="http://pbs.twimg.com/profile_images/508230060633890817/TOm-rzru_normal.jpeg"/>
    <hyperlink ref="V29" r:id="rId201" display="http://pbs.twimg.com/profile_images/1157696518461280263/KR2aC_3p_normal.jpg"/>
    <hyperlink ref="V30" r:id="rId202" display="http://pbs.twimg.com/profile_images/500970847943684096/TP8IR1jQ_normal.jpeg"/>
    <hyperlink ref="V31" r:id="rId203" display="https://pbs.twimg.com/media/EBtcKPdXkAACyB9.jpg"/>
    <hyperlink ref="V32" r:id="rId204" display="https://pbs.twimg.com/media/EBtzh0HXYAI4org.png"/>
    <hyperlink ref="V33" r:id="rId205" display="http://pbs.twimg.com/profile_images/730446211107409920/Dkg_d7BI_normal.jpg"/>
    <hyperlink ref="V34" r:id="rId206" display="http://pbs.twimg.com/profile_images/460929918/bd382574042d65757a86343439619da0_normal.png"/>
    <hyperlink ref="V35" r:id="rId207" display="http://pbs.twimg.com/profile_images/805882272629063680/NW4bdxmj_normal.jpg"/>
    <hyperlink ref="V36" r:id="rId208" display="http://pbs.twimg.com/profile_images/1138854299679756289/qnKLq33A_normal.jpg"/>
    <hyperlink ref="V37" r:id="rId209" display="http://pbs.twimg.com/profile_images/1133503439122644992/prB9IIgf_normal.jpg"/>
    <hyperlink ref="V38" r:id="rId210" display="http://pbs.twimg.com/profile_images/1159258204481761281/4sycEQpv_normal.jpg"/>
    <hyperlink ref="V39" r:id="rId211" display="http://pbs.twimg.com/profile_images/2681181353/447dfa4d255cbfa69c34b3bc8d3db1b9_normal.jpeg"/>
    <hyperlink ref="V40" r:id="rId212" display="http://pbs.twimg.com/profile_images/546337093106933761/DYmew9fV_normal.jpeg"/>
    <hyperlink ref="V41" r:id="rId213" display="http://pbs.twimg.com/profile_images/1138615482418892800/C3Q0dGqh_normal.jpg"/>
    <hyperlink ref="V42" r:id="rId214" display="http://pbs.twimg.com/profile_images/1162800936848437248/wmnfRNGK_normal.jpg"/>
    <hyperlink ref="V43" r:id="rId215" display="http://pbs.twimg.com/profile_images/1162800936848437248/wmnfRNGK_normal.jpg"/>
    <hyperlink ref="V44" r:id="rId216" display="http://pbs.twimg.com/profile_images/963287482853937152/O7MSowcE_normal.jpg"/>
    <hyperlink ref="V45" r:id="rId217" display="http://pbs.twimg.com/profile_images/1085274719186796544/dALtEfH7_normal.jpg"/>
    <hyperlink ref="V46" r:id="rId218" display="http://pbs.twimg.com/profile_images/694454219626135553/T2ApGt_j_normal.jpg"/>
    <hyperlink ref="V47" r:id="rId219" display="http://pbs.twimg.com/profile_images/1145582822792597505/XUCTWfE1_normal.jpg"/>
    <hyperlink ref="V48" r:id="rId220" display="http://pbs.twimg.com/profile_images/902495246306521088/IhBQ1RCB_normal.jpg"/>
    <hyperlink ref="V49" r:id="rId221" display="https://pbs.twimg.com/media/EBlyM8jXoAIqW_p.png"/>
    <hyperlink ref="V50" r:id="rId222" display="https://pbs.twimg.com/media/EBwFaN7WkAAF9IB.png"/>
    <hyperlink ref="V52" r:id="rId223" display="http://pbs.twimg.com/profile_images/1907287329/profil-komprimert_normal.jpg"/>
    <hyperlink ref="V53" r:id="rId224" display="http://pbs.twimg.com/profile_images/1036937001671512064/A57PiWfC_normal.jpg"/>
    <hyperlink ref="V54" r:id="rId225" display="http://pbs.twimg.com/profile_images/1150531284302737408/XXIl0o46_normal.jpg"/>
    <hyperlink ref="V55" r:id="rId226" display="http://pbs.twimg.com/profile_images/1160261732893450240/5Xr0kF1K_normal.jpg"/>
    <hyperlink ref="V56" r:id="rId227" display="http://pbs.twimg.com/profile_images/1124980989107802112/v07O_55k_normal.jpg"/>
    <hyperlink ref="V57" r:id="rId228" display="http://pbs.twimg.com/profile_images/999575213460226048/_SMBmW45_normal.jpg"/>
    <hyperlink ref="V58" r:id="rId229" display="http://pbs.twimg.com/profile_images/1141339247/kul-figur2_normal.png"/>
    <hyperlink ref="V59" r:id="rId230" display="http://pbs.twimg.com/profile_images/1153052862492155904/cRfZk-AV_normal.jpg"/>
    <hyperlink ref="V60" r:id="rId231" display="http://pbs.twimg.com/profile_images/3318728693/04376ec2a0d6e7a172c67d37637e0d38_normal.jpeg"/>
    <hyperlink ref="V61" r:id="rId232" display="http://pbs.twimg.com/profile_images/3318728693/04376ec2a0d6e7a172c67d37637e0d38_normal.jpeg"/>
    <hyperlink ref="V62" r:id="rId233" display="http://pbs.twimg.com/profile_images/1111750477895663618/nGAeah3g_normal.jpg"/>
    <hyperlink ref="V63" r:id="rId234" display="http://pbs.twimg.com/profile_images/710541804710580225/MwmP2Bmc_normal.jpg"/>
    <hyperlink ref="V64" r:id="rId235" display="http://pbs.twimg.com/profile_images/1158266777031335936/9zKQz-4C_normal.jpg"/>
    <hyperlink ref="V65" r:id="rId236" display="http://pbs.twimg.com/profile_images/1126644418033983488/wTXf1QEQ_normal.png"/>
    <hyperlink ref="V66" r:id="rId237" display="http://pbs.twimg.com/profile_images/984918607200169986/xoPgBPgO_normal.jpg"/>
    <hyperlink ref="V67" r:id="rId238" display="http://pbs.twimg.com/profile_images/517892129021231104/5TZFJG-F_normal.jpeg"/>
    <hyperlink ref="V68" r:id="rId239" display="http://pbs.twimg.com/profile_images/1081866755130175490/r9qvM_OK_normal.jpg"/>
    <hyperlink ref="V69" r:id="rId240" display="http://pbs.twimg.com/profile_images/1143139053396791298/AVy0k2Vf_normal.png"/>
    <hyperlink ref="V70" r:id="rId241" display="http://pbs.twimg.com/profile_images/1153662708266557440/DB0Biu7Q_normal.jpg"/>
    <hyperlink ref="V71" r:id="rId242" display="http://pbs.twimg.com/profile_images/1145418372680753152/GE3GxRNG_normal.jpg"/>
    <hyperlink ref="V72" r:id="rId243" display="http://pbs.twimg.com/profile_images/1139193086364520449/6Uj1qmNe_normal.jpg"/>
    <hyperlink ref="V73" r:id="rId244" display="http://pbs.twimg.com/profile_images/1139193086364520449/6Uj1qmNe_normal.jpg"/>
    <hyperlink ref="V74" r:id="rId245" display="http://pbs.twimg.com/profile_images/1137442362236571653/7VjWv-B3_normal.png"/>
    <hyperlink ref="V75" r:id="rId246" display="http://pbs.twimg.com/profile_images/1137442362236571653/7VjWv-B3_normal.png"/>
    <hyperlink ref="V76" r:id="rId247" display="http://pbs.twimg.com/profile_images/1137442362236571653/7VjWv-B3_normal.png"/>
    <hyperlink ref="V77" r:id="rId248" display="http://pbs.twimg.com/profile_images/1156639507372019712/VkhtnWt5_normal.jpg"/>
    <hyperlink ref="V78" r:id="rId249" display="http://pbs.twimg.com/profile_images/1141638516532756480/cB0TUy5O_normal.jpg"/>
    <hyperlink ref="V79" r:id="rId250" display="http://pbs.twimg.com/profile_images/1009394262075756544/h2iEOFlf_normal.jpg"/>
    <hyperlink ref="V80" r:id="rId251" display="http://pbs.twimg.com/profile_images/1145281147657756677/aQiUuzZs_normal.jpg"/>
    <hyperlink ref="V81" r:id="rId252" display="http://pbs.twimg.com/profile_images/1114629105226518528/gzLmbybQ_normal.jpg"/>
    <hyperlink ref="V82" r:id="rId253" display="http://pbs.twimg.com/profile_images/1047278632635432963/-zbMVwP8_normal.jpg"/>
    <hyperlink ref="V83" r:id="rId254" display="http://pbs.twimg.com/profile_images/1066095478050353152/bn5s8n2C_normal.jpg"/>
    <hyperlink ref="V84" r:id="rId255" display="http://pbs.twimg.com/profile_images/1075618295590596609/NbQX8Ptb_normal.jpg"/>
    <hyperlink ref="V85" r:id="rId256" display="http://pbs.twimg.com/profile_images/959424749817552896/NjFbL-ms_normal.jpg"/>
    <hyperlink ref="V86" r:id="rId257" display="http://abs.twimg.com/sticky/default_profile_images/default_profile_normal.png"/>
    <hyperlink ref="V87" r:id="rId258" display="http://abs.twimg.com/sticky/default_profile_images/default_profile_normal.png"/>
    <hyperlink ref="V88" r:id="rId259" display="http://pbs.twimg.com/profile_images/1147411254803337217/z5Y5E-Cn_normal.png"/>
    <hyperlink ref="V89" r:id="rId260" display="http://pbs.twimg.com/profile_images/1030871190888480769/xkgBf8eu_normal.jpg"/>
    <hyperlink ref="V90" r:id="rId261" display="http://pbs.twimg.com/profile_images/984371345994772480/04b1mHI4_normal.jpg"/>
    <hyperlink ref="V91" r:id="rId262" display="http://pbs.twimg.com/profile_images/511086795585355777/u75bFZrw_normal.jpeg"/>
    <hyperlink ref="V92" r:id="rId263" display="http://pbs.twimg.com/profile_images/2583093721/qvvb64see5i9ez4pae94_normal.jpeg"/>
    <hyperlink ref="V93" r:id="rId264" display="http://pbs.twimg.com/profile_images/1121692256069505025/HP5zRyM0_normal.jpg"/>
    <hyperlink ref="V94" r:id="rId265" display="http://pbs.twimg.com/profile_images/1058061678678601728/C9Ovq9XR_normal.jpg"/>
    <hyperlink ref="V95" r:id="rId266" display="http://pbs.twimg.com/profile_images/965611480434577408/pl6uipva_normal.jpg"/>
    <hyperlink ref="V96" r:id="rId267" display="http://pbs.twimg.com/profile_images/1076764291838210048/9aBWJHrY_normal.jpg"/>
    <hyperlink ref="V97" r:id="rId268" display="https://pbs.twimg.com/media/EB7l2gsWsAAvW7I.jpg"/>
    <hyperlink ref="V98" r:id="rId269" display="http://pbs.twimg.com/profile_images/948981304699379712/G-lhwtFt_normal.jpg"/>
    <hyperlink ref="V99" r:id="rId270" display="http://pbs.twimg.com/profile_images/714043199132712961/vi0HOaiv_normal.jpg"/>
    <hyperlink ref="V100" r:id="rId271" display="http://pbs.twimg.com/profile_images/1133005925730672642/q0IL02tQ_normal.png"/>
    <hyperlink ref="V101" r:id="rId272" display="http://pbs.twimg.com/profile_images/1125860444436975616/8gnh55TZ_normal.jpg"/>
    <hyperlink ref="V102" r:id="rId273" display="http://pbs.twimg.com/profile_images/1125860444436975616/8gnh55TZ_normal.jpg"/>
    <hyperlink ref="V103" r:id="rId274" display="http://pbs.twimg.com/profile_images/1131823575281930242/m0SpnEWY_normal.jpg"/>
    <hyperlink ref="V104" r:id="rId275" display="https://pbs.twimg.com/media/EB_U-2MWkAEPILS.jpg"/>
    <hyperlink ref="V105" r:id="rId276" display="http://pbs.twimg.com/profile_images/645858352950460416/L4n3hvPM_normal.jpg"/>
    <hyperlink ref="V106" r:id="rId277" display="http://pbs.twimg.com/profile_images/983647596999737345/fEENoj05_normal.jpg"/>
    <hyperlink ref="V107" r:id="rId278" display="http://pbs.twimg.com/profile_images/1082315152874242058/L8J67S6U_normal.jpg"/>
    <hyperlink ref="V108" r:id="rId279" display="https://pbs.twimg.com/media/ECBDa_xXYAAOV6u.jpg"/>
    <hyperlink ref="V109" r:id="rId280" display="http://pbs.twimg.com/profile_images/422378225/n574737088_3038_normal.jpg"/>
    <hyperlink ref="V110" r:id="rId281" display="http://abs.twimg.com/sticky/default_profile_images/default_profile_normal.png"/>
    <hyperlink ref="V111" r:id="rId282" display="http://pbs.twimg.com/profile_images/1151409434394013697/fsEhNnYI_normal.jpg"/>
    <hyperlink ref="V112" r:id="rId283" display="http://pbs.twimg.com/profile_images/1153025965146222592/2Sj9UZIY_normal.jpg"/>
    <hyperlink ref="V113" r:id="rId284" display="http://pbs.twimg.com/profile_images/1153025965146222592/2Sj9UZIY_normal.jpg"/>
    <hyperlink ref="V114" r:id="rId285" display="http://pbs.twimg.com/profile_images/1153025965146222592/2Sj9UZIY_normal.jpg"/>
    <hyperlink ref="V115" r:id="rId286" display="http://pbs.twimg.com/profile_images/1153025965146222592/2Sj9UZIY_normal.jpg"/>
    <hyperlink ref="V116" r:id="rId287" display="http://pbs.twimg.com/profile_images/1115675674918948865/wQlN8Anz_normal.jpg"/>
    <hyperlink ref="V117" r:id="rId288" display="http://pbs.twimg.com/profile_images/1115675674918948865/wQlN8Anz_normal.jpg"/>
    <hyperlink ref="V118" r:id="rId289" display="http://pbs.twimg.com/profile_images/639548820892717056/tmwKKrl7_normal.jpg"/>
    <hyperlink ref="V119" r:id="rId290" display="http://pbs.twimg.com/profile_images/1138379698940063744/VTxbhTdp_normal.jpg"/>
    <hyperlink ref="V120" r:id="rId291" display="http://pbs.twimg.com/profile_images/1138379698940063744/VTxbhTdp_normal.jpg"/>
    <hyperlink ref="V121" r:id="rId292" display="http://pbs.twimg.com/profile_images/1149835838617989120/dcOrcTYX_normal.jpg"/>
    <hyperlink ref="V122" r:id="rId293" display="http://pbs.twimg.com/profile_images/1149835838617989120/dcOrcTYX_normal.jpg"/>
    <hyperlink ref="V123" r:id="rId294" display="http://pbs.twimg.com/profile_images/1149835838617989120/dcOrcTYX_normal.jpg"/>
    <hyperlink ref="V124" r:id="rId295" display="http://pbs.twimg.com/profile_images/1149755328466161666/6oOnnVMC_normal.jpg"/>
    <hyperlink ref="V125" r:id="rId296" display="https://pbs.twimg.com/media/ECKrTcDXUAIOv7S.jpg"/>
    <hyperlink ref="V126" r:id="rId297" display="https://pbs.twimg.com/media/ECKrTcDXUAIOv7S.jpg"/>
    <hyperlink ref="V127" r:id="rId298" display="http://pbs.twimg.com/profile_images/1157009381172682752/pY0ySH1D_normal.jpg"/>
    <hyperlink ref="V128" r:id="rId299" display="http://pbs.twimg.com/profile_images/1059146154858950656/jNiOBur7_normal.jpg"/>
    <hyperlink ref="V129" r:id="rId300" display="http://pbs.twimg.com/profile_images/1059146154858950656/jNiOBur7_normal.jpg"/>
    <hyperlink ref="V130" r:id="rId301" display="http://pbs.twimg.com/profile_images/1154554082058801152/7IQCyuh7_normal.jpg"/>
    <hyperlink ref="V131" r:id="rId302" display="https://pbs.twimg.com/media/ECKrTcDXUAIOv7S.jpg"/>
    <hyperlink ref="V132" r:id="rId303" display="https://pbs.twimg.com/media/ECKrTcDXUAIOv7S.jpg"/>
    <hyperlink ref="V133" r:id="rId304" display="https://pbs.twimg.com/media/ECKrTcDXUAIOv7S.jpg"/>
    <hyperlink ref="V134" r:id="rId305" display="http://pbs.twimg.com/profile_images/1155769260926545920/Is7ncIYS_normal.jpg"/>
    <hyperlink ref="V135" r:id="rId306" display="http://pbs.twimg.com/profile_images/1155769260926545920/Is7ncIYS_normal.jpg"/>
    <hyperlink ref="V136" r:id="rId307" display="http://pbs.twimg.com/profile_images/1155769260926545920/Is7ncIYS_normal.jpg"/>
    <hyperlink ref="V137" r:id="rId308" display="http://pbs.twimg.com/profile_images/1155769260926545920/Is7ncIYS_normal.jpg"/>
    <hyperlink ref="V138" r:id="rId309" display="http://pbs.twimg.com/profile_images/1155769260926545920/Is7ncIYS_normal.jpg"/>
    <hyperlink ref="V139" r:id="rId310" display="http://pbs.twimg.com/profile_images/989218356560580613/kaaF8ocD_normal.jpg"/>
    <hyperlink ref="V140" r:id="rId311" display="http://pbs.twimg.com/profile_images/898575863410601984/dBxCWaFf_normal.jpg"/>
    <hyperlink ref="V141" r:id="rId312" display="http://pbs.twimg.com/profile_images/898575863410601984/dBxCWaFf_normal.jpg"/>
    <hyperlink ref="V142" r:id="rId313" display="http://pbs.twimg.com/profile_images/898575863410601984/dBxCWaFf_normal.jpg"/>
    <hyperlink ref="V143" r:id="rId314" display="http://pbs.twimg.com/profile_images/898575863410601984/dBxCWaFf_normal.jpg"/>
    <hyperlink ref="V144" r:id="rId315" display="http://pbs.twimg.com/profile_images/898575863410601984/dBxCWaFf_normal.jpg"/>
    <hyperlink ref="V145" r:id="rId316" display="http://pbs.twimg.com/profile_images/898575863410601984/dBxCWaFf_normal.jpg"/>
    <hyperlink ref="V146" r:id="rId317" display="http://pbs.twimg.com/profile_images/898575863410601984/dBxCWaFf_normal.jpg"/>
    <hyperlink ref="V147" r:id="rId318" display="http://pbs.twimg.com/profile_images/898575863410601984/dBxCWaFf_normal.jpg"/>
    <hyperlink ref="V148" r:id="rId319" display="http://pbs.twimg.com/profile_images/898575863410601984/dBxCWaFf_normal.jpg"/>
    <hyperlink ref="V149" r:id="rId320" display="http://pbs.twimg.com/profile_images/898575863410601984/dBxCWaFf_normal.jpg"/>
    <hyperlink ref="V150" r:id="rId321" display="http://pbs.twimg.com/profile_images/1066319274590040065/f4RWAJrD_normal.jpg"/>
    <hyperlink ref="V151" r:id="rId322" display="http://pbs.twimg.com/profile_images/1066319274590040065/f4RWAJrD_normal.jpg"/>
    <hyperlink ref="V152" r:id="rId323" display="http://pbs.twimg.com/profile_images/1066319274590040065/f4RWAJrD_normal.jpg"/>
    <hyperlink ref="V153" r:id="rId324" display="http://pbs.twimg.com/profile_images/1066319274590040065/f4RWAJrD_normal.jpg"/>
    <hyperlink ref="V154" r:id="rId325" display="http://pbs.twimg.com/profile_images/1066319274590040065/f4RWAJrD_normal.jpg"/>
    <hyperlink ref="V155" r:id="rId326" display="http://pbs.twimg.com/profile_images/1066319274590040065/f4RWAJrD_normal.jpg"/>
    <hyperlink ref="V156" r:id="rId327" display="http://pbs.twimg.com/profile_images/1066319274590040065/f4RWAJrD_normal.jpg"/>
    <hyperlink ref="V157" r:id="rId328" display="http://pbs.twimg.com/profile_images/1066319274590040065/f4RWAJrD_normal.jpg"/>
    <hyperlink ref="V158" r:id="rId329" display="http://pbs.twimg.com/profile_images/1066319274590040065/f4RWAJrD_normal.jpg"/>
    <hyperlink ref="V159" r:id="rId330" display="http://pbs.twimg.com/profile_images/1066319274590040065/f4RWAJrD_normal.jpg"/>
    <hyperlink ref="V160" r:id="rId331" display="http://pbs.twimg.com/profile_images/1066319274590040065/f4RWAJrD_normal.jpg"/>
    <hyperlink ref="V161" r:id="rId332" display="http://pbs.twimg.com/profile_images/1066319274590040065/f4RWAJrD_normal.jpg"/>
    <hyperlink ref="V162" r:id="rId333" display="http://pbs.twimg.com/profile_images/1066319274590040065/f4RWAJrD_normal.jpg"/>
    <hyperlink ref="V163" r:id="rId334" display="http://pbs.twimg.com/profile_images/1066319274590040065/f4RWAJrD_normal.jpg"/>
    <hyperlink ref="V164" r:id="rId335" display="http://pbs.twimg.com/profile_images/1066319274590040065/f4RWAJrD_normal.jpg"/>
    <hyperlink ref="V165" r:id="rId336" display="http://pbs.twimg.com/profile_images/1066319274590040065/f4RWAJrD_normal.jpg"/>
    <hyperlink ref="V166" r:id="rId337" display="http://pbs.twimg.com/profile_images/1066319274590040065/f4RWAJrD_normal.jpg"/>
    <hyperlink ref="V167" r:id="rId338" display="http://pbs.twimg.com/profile_images/1066319274590040065/f4RWAJrD_normal.jpg"/>
    <hyperlink ref="V168" r:id="rId339" display="http://pbs.twimg.com/profile_images/1066319274590040065/f4RWAJrD_normal.jpg"/>
    <hyperlink ref="V169" r:id="rId340" display="http://pbs.twimg.com/profile_images/1066319274590040065/f4RWAJrD_normal.jpg"/>
    <hyperlink ref="V170" r:id="rId341" display="http://pbs.twimg.com/profile_images/1066319274590040065/f4RWAJrD_normal.jpg"/>
    <hyperlink ref="V171" r:id="rId342" display="http://pbs.twimg.com/profile_images/1054870016703705089/kemiJnf0_normal.jpg"/>
    <hyperlink ref="V172" r:id="rId343" display="https://pbs.twimg.com/media/ECLljh9XUAA6_Dg.jpg"/>
    <hyperlink ref="V173" r:id="rId344" display="https://pbs.twimg.com/media/ECLljh9XUAA6_Dg.jpg"/>
    <hyperlink ref="V174" r:id="rId345" display="https://pbs.twimg.com/media/ECLljh9XUAA6_Dg.jpg"/>
    <hyperlink ref="V175" r:id="rId346" display="https://pbs.twimg.com/media/ECMF9MxW4AUII_s.jpg"/>
    <hyperlink ref="V176" r:id="rId347" display="https://pbs.twimg.com/media/ECKrTcDXUAIOv7S.jpg"/>
    <hyperlink ref="V177" r:id="rId348" display="https://pbs.twimg.com/media/ECMF9MxW4AUII_s.jpg"/>
    <hyperlink ref="V178" r:id="rId349" display="https://pbs.twimg.com/media/ECMF9MxW4AUII_s.jpg"/>
    <hyperlink ref="V179" r:id="rId350" display="http://pbs.twimg.com/profile_images/746380534809518080/mhN6QjLT_normal.jpg"/>
    <hyperlink ref="V180" r:id="rId351" display="http://pbs.twimg.com/profile_images/1031546022860873728/SVdqXkPQ_normal.jpg"/>
    <hyperlink ref="V195" r:id="rId352" display="http://abs.twimg.com/sticky/default_profile_images/default_profile_normal.png"/>
    <hyperlink ref="V196" r:id="rId353" display="http://abs.twimg.com/sticky/default_profile_images/default_profile_normal.png"/>
    <hyperlink ref="V197" r:id="rId354" display="http://abs.twimg.com/sticky/default_profile_images/default_profile_normal.png"/>
    <hyperlink ref="V198" r:id="rId355" display="http://pbs.twimg.com/profile_images/1107616805869228032/4zmrI9I1_normal.png"/>
    <hyperlink ref="V199" r:id="rId356" display="http://pbs.twimg.com/profile_images/1107616805869228032/4zmrI9I1_normal.png"/>
    <hyperlink ref="V200" r:id="rId357" display="http://pbs.twimg.com/profile_images/1107616805869228032/4zmrI9I1_normal.png"/>
    <hyperlink ref="V201" r:id="rId358" display="http://pbs.twimg.com/profile_images/1107616805869228032/4zmrI9I1_normal.png"/>
    <hyperlink ref="V202" r:id="rId359" display="http://pbs.twimg.com/profile_images/1107616805869228032/4zmrI9I1_normal.png"/>
    <hyperlink ref="V203" r:id="rId360" display="http://pbs.twimg.com/profile_images/1107616805869228032/4zmrI9I1_normal.png"/>
    <hyperlink ref="V204" r:id="rId361" display="http://pbs.twimg.com/profile_images/1107616805869228032/4zmrI9I1_normal.png"/>
    <hyperlink ref="V205" r:id="rId362" display="http://pbs.twimg.com/profile_images/1107616805869228032/4zmrI9I1_normal.png"/>
    <hyperlink ref="V206" r:id="rId363" display="http://pbs.twimg.com/profile_images/1107616805869228032/4zmrI9I1_normal.png"/>
    <hyperlink ref="V207" r:id="rId364" display="http://pbs.twimg.com/profile_images/1107616805869228032/4zmrI9I1_normal.png"/>
    <hyperlink ref="V208" r:id="rId365" display="http://pbs.twimg.com/profile_images/1107616805869228032/4zmrI9I1_normal.png"/>
    <hyperlink ref="V209" r:id="rId366" display="http://pbs.twimg.com/profile_images/1107616805869228032/4zmrI9I1_normal.png"/>
    <hyperlink ref="V210" r:id="rId367" display="http://pbs.twimg.com/profile_images/1107616805869228032/4zmrI9I1_normal.png"/>
    <hyperlink ref="V211" r:id="rId368" display="http://pbs.twimg.com/profile_images/1107616805869228032/4zmrI9I1_normal.png"/>
    <hyperlink ref="V212" r:id="rId369" display="http://pbs.twimg.com/profile_images/1107616805869228032/4zmrI9I1_normal.png"/>
    <hyperlink ref="V213" r:id="rId370" display="http://pbs.twimg.com/profile_images/1107616805869228032/4zmrI9I1_normal.png"/>
    <hyperlink ref="V214" r:id="rId371" display="http://pbs.twimg.com/profile_images/1107616805869228032/4zmrI9I1_normal.png"/>
    <hyperlink ref="V215" r:id="rId372" display="http://pbs.twimg.com/profile_images/1107616805869228032/4zmrI9I1_normal.png"/>
    <hyperlink ref="V216" r:id="rId373" display="http://pbs.twimg.com/profile_images/1107616805869228032/4zmrI9I1_normal.png"/>
    <hyperlink ref="V217" r:id="rId374" display="http://pbs.twimg.com/profile_images/1107616805869228032/4zmrI9I1_normal.png"/>
    <hyperlink ref="V218" r:id="rId375" display="http://pbs.twimg.com/profile_images/1107616805869228032/4zmrI9I1_normal.png"/>
    <hyperlink ref="V219" r:id="rId376" display="http://pbs.twimg.com/profile_images/1107616805869228032/4zmrI9I1_normal.png"/>
    <hyperlink ref="V220" r:id="rId377" display="http://pbs.twimg.com/profile_images/1107616805869228032/4zmrI9I1_normal.png"/>
    <hyperlink ref="V221" r:id="rId378" display="http://pbs.twimg.com/profile_images/1107616805869228032/4zmrI9I1_normal.png"/>
    <hyperlink ref="V222" r:id="rId379" display="http://pbs.twimg.com/profile_images/1107616805869228032/4zmrI9I1_normal.png"/>
    <hyperlink ref="V223" r:id="rId380" display="http://pbs.twimg.com/profile_images/1107616805869228032/4zmrI9I1_normal.png"/>
    <hyperlink ref="V224" r:id="rId381" display="http://pbs.twimg.com/profile_images/1125085403839651842/dOpjZSFF_normal.jpg"/>
    <hyperlink ref="V225" r:id="rId382" display="http://pbs.twimg.com/profile_images/1162640625143095296/2LtZkeoL_normal.jpg"/>
    <hyperlink ref="V226" r:id="rId383" display="http://pbs.twimg.com/profile_images/1162640625143095296/2LtZkeoL_normal.jpg"/>
    <hyperlink ref="V227" r:id="rId384" display="http://pbs.twimg.com/profile_images/1125355368429887489/G5e0TcBF_normal.jpg"/>
    <hyperlink ref="V228" r:id="rId385" display="http://pbs.twimg.com/profile_images/1125355368429887489/G5e0TcBF_normal.jpg"/>
    <hyperlink ref="V229" r:id="rId386" display="http://pbs.twimg.com/profile_images/1125355368429887489/G5e0TcBF_normal.jpg"/>
    <hyperlink ref="V230" r:id="rId387" display="http://pbs.twimg.com/profile_images/1107362831924637697/sE6Mkm6v_normal.png"/>
    <hyperlink ref="V231" r:id="rId388" display="http://pbs.twimg.com/profile_images/1107362831924637697/sE6Mkm6v_normal.png"/>
    <hyperlink ref="V232" r:id="rId389" display="http://pbs.twimg.com/profile_images/1151281954484031489/mtgX5szv_normal.jpg"/>
    <hyperlink ref="V233" r:id="rId390" display="http://pbs.twimg.com/profile_images/1082633921152602112/eT_CJ4n__normal.jpg"/>
    <hyperlink ref="V234" r:id="rId391" display="http://pbs.twimg.com/profile_images/1082633921152602112/eT_CJ4n__normal.jpg"/>
    <hyperlink ref="V235" r:id="rId392" display="http://pbs.twimg.com/profile_images/1082633921152602112/eT_CJ4n__normal.jpg"/>
    <hyperlink ref="V236" r:id="rId393" display="http://pbs.twimg.com/profile_images/1082633921152602112/eT_CJ4n__normal.jpg"/>
    <hyperlink ref="V237" r:id="rId394" display="http://pbs.twimg.com/profile_images/1082633921152602112/eT_CJ4n__normal.jpg"/>
    <hyperlink ref="V238" r:id="rId395" display="http://pbs.twimg.com/profile_images/1082633921152602112/eT_CJ4n__normal.jpg"/>
    <hyperlink ref="V239" r:id="rId396" display="http://pbs.twimg.com/profile_images/1082633921152602112/eT_CJ4n__normal.jpg"/>
    <hyperlink ref="V240" r:id="rId397" display="http://pbs.twimg.com/profile_images/1082633921152602112/eT_CJ4n__normal.jpg"/>
    <hyperlink ref="V241" r:id="rId398" display="http://pbs.twimg.com/profile_images/1082633921152602112/eT_CJ4n__normal.jpg"/>
    <hyperlink ref="V242" r:id="rId399" display="http://pbs.twimg.com/profile_images/1082633921152602112/eT_CJ4n__normal.jpg"/>
    <hyperlink ref="V243" r:id="rId400" display="http://pbs.twimg.com/profile_images/1082633921152602112/eT_CJ4n__normal.jpg"/>
    <hyperlink ref="V244" r:id="rId401" display="http://pbs.twimg.com/profile_images/1082633921152602112/eT_CJ4n__normal.jpg"/>
    <hyperlink ref="V245" r:id="rId402" display="http://pbs.twimg.com/profile_images/1151281954484031489/mtgX5szv_normal.jpg"/>
    <hyperlink ref="V246" r:id="rId403" display="https://pbs.twimg.com/media/ECQlQmDXYAA77rt.png"/>
    <hyperlink ref="V247" r:id="rId404" display="https://pbs.twimg.com/ext_tw_video_thumb/1163096015383216129/pu/img/hOfqIy2albylFoZ0.jpg"/>
    <hyperlink ref="V248" r:id="rId405" display="http://pbs.twimg.com/profile_images/1151281954484031489/mtgX5szv_normal.jpg"/>
    <hyperlink ref="Z3" r:id="rId406" display="https://twitter.com/attiandersson/status/1159961224035143680"/>
    <hyperlink ref="Z4" r:id="rId407" display="https://twitter.com/abrahamsson_sv/status/1159932892790886401"/>
    <hyperlink ref="Z5" r:id="rId408" display="https://twitter.com/karpstryparn_ii/status/1159927130492407810"/>
    <hyperlink ref="Z6" r:id="rId409" display="https://twitter.com/karpstryparn_ii/status/1160135646939402242"/>
    <hyperlink ref="Z7" r:id="rId410" display="https://twitter.com/karpstryparn_ii/status/1160135858965663744"/>
    <hyperlink ref="Z8" r:id="rId411" display="https://twitter.com/fransmeyer/status/1160195001042853888"/>
    <hyperlink ref="Z9" r:id="rId412" display="https://twitter.com/eerolasami/status/1160546059254403072"/>
    <hyperlink ref="Z10" r:id="rId413" display="https://twitter.com/protestera_mera/status/1160547479793872896"/>
    <hyperlink ref="Z11" r:id="rId414" display="https://twitter.com/marizanti/status/1160548620472635393"/>
    <hyperlink ref="Z12" r:id="rId415" display="https://twitter.com/notofnandeu/status/1160549735612243968"/>
    <hyperlink ref="Z13" r:id="rId416" display="https://twitter.com/kimthecynic/status/1160556811843506177"/>
    <hyperlink ref="Z14" r:id="rId417" display="https://twitter.com/broaddict2/status/1160569019910578183"/>
    <hyperlink ref="Z15" r:id="rId418" display="https://twitter.com/runriste/status/1160579229643366400"/>
    <hyperlink ref="Z16" r:id="rId419" display="https://twitter.com/koshermackan/status/1160611596995047425"/>
    <hyperlink ref="Z17" r:id="rId420" display="https://twitter.com/olavmosfjell/status/1151207052313845760"/>
    <hyperlink ref="Z18" r:id="rId421" display="https://twitter.com/holdkjeftayat/status/1160614877733502977"/>
    <hyperlink ref="Z19" r:id="rId422" display="https://twitter.com/timoriikonen67/status/1160622362242494470"/>
    <hyperlink ref="Z20" r:id="rId423" display="https://twitter.com/batcheeba/status/1160625162208907264"/>
    <hyperlink ref="Z21" r:id="rId424" display="https://twitter.com/olavtorvund/status/1160631651237552130"/>
    <hyperlink ref="Z22" r:id="rId425" display="https://twitter.com/stigfostervold/status/1160631899083005954"/>
    <hyperlink ref="Z23" r:id="rId426" display="https://twitter.com/syklemil/status/1160632785641648128"/>
    <hyperlink ref="Z24" r:id="rId427" display="https://twitter.com/muihonlau/status/1160632886380376064"/>
    <hyperlink ref="Z25" r:id="rId428" display="https://twitter.com/haakon_d/status/1160634483323916288"/>
    <hyperlink ref="Z26" r:id="rId429" display="https://twitter.com/vhd_feminist/status/1160634967984156672"/>
    <hyperlink ref="Z27" r:id="rId430" display="https://twitter.com/ayaanle_bdi/status/1160635139929661441"/>
    <hyperlink ref="Z28" r:id="rId431" display="https://twitter.com/fykomfei/status/1160640901615628289"/>
    <hyperlink ref="Z29" r:id="rId432" display="https://twitter.com/dunyadufria/status/1160646435085410304"/>
    <hyperlink ref="Z30" r:id="rId433" display="https://twitter.com/gunleik/status/1160646755291213824"/>
    <hyperlink ref="Z31" r:id="rId434" display="https://twitter.com/unrealfredrik/status/1160622678459506688"/>
    <hyperlink ref="Z32" r:id="rId435" display="https://twitter.com/unrealfredrik/status/1160648359297916929"/>
    <hyperlink ref="Z33" r:id="rId436" display="https://twitter.com/hawatako/status/1160657011601739776"/>
    <hyperlink ref="Z34" r:id="rId437" display="https://twitter.com/kattaren/status/1160661881771765761"/>
    <hyperlink ref="Z35" r:id="rId438" display="https://twitter.com/mortenwinnberg/status/1160663565700874240"/>
    <hyperlink ref="Z36" r:id="rId439" display="https://twitter.com/56rasin/status/1160673566217707520"/>
    <hyperlink ref="Z37" r:id="rId440" display="https://twitter.com/gardrotmo/status/1160680938273234944"/>
    <hyperlink ref="Z38" r:id="rId441" display="https://twitter.com/naughtybadgoy/status/1160687319244058625"/>
    <hyperlink ref="Z39" r:id="rId442" display="https://twitter.com/torwiig/status/1160756809977778177"/>
    <hyperlink ref="Z40" r:id="rId443" display="https://twitter.com/chmrazzaq/status/1160785553572413440"/>
    <hyperlink ref="Z41" r:id="rId444" display="https://twitter.com/torveteran/status/1160792381513523201"/>
    <hyperlink ref="Z42" r:id="rId445" display="https://twitter.com/sgaarder/status/1160793531771961344"/>
    <hyperlink ref="Z43" r:id="rId446" display="https://twitter.com/sgaarder/status/1160663323131752451"/>
    <hyperlink ref="Z44" r:id="rId447" display="https://twitter.com/pelle_z/status/1160642681275637760"/>
    <hyperlink ref="Z45" r:id="rId448" display="https://twitter.com/solrosp/status/1160794509317480451"/>
    <hyperlink ref="Z46" r:id="rId449" display="https://twitter.com/doublewsinglev/status/1160807014525755392"/>
    <hyperlink ref="Z47" r:id="rId450" display="https://twitter.com/perarnebjrk/status/1160793777390477312"/>
    <hyperlink ref="Z48" r:id="rId451" display="https://twitter.com/madeleinemaddis/status/1160807119773417472"/>
    <hyperlink ref="Z49" r:id="rId452" display="https://twitter.com/sirajs0l/status/1160083946866192384"/>
    <hyperlink ref="Z50" r:id="rId453" display="https://twitter.com/sirajs0l/status/1160808752947372032"/>
    <hyperlink ref="Z51" r:id="rId454" display="https://twitter.com/sirajs0l/status/1160808977799757824"/>
    <hyperlink ref="Z52" r:id="rId455" display="https://twitter.com/idlandk/status/1160846560357494784"/>
    <hyperlink ref="Z53" r:id="rId456" display="https://twitter.com/ns_norden/status/1160849877104037888"/>
    <hyperlink ref="Z54" r:id="rId457" display="https://twitter.com/thaumpenguin/status/1160855992365723648"/>
    <hyperlink ref="Z55" r:id="rId458" display="https://twitter.com/mansoor1982/status/1160945296341381123"/>
    <hyperlink ref="Z56" r:id="rId459" display="https://twitter.com/sortulv/status/1160964677276524546"/>
    <hyperlink ref="Z57" r:id="rId460" display="https://twitter.com/hansbrenna/status/1160965433505341441"/>
    <hyperlink ref="Z58" r:id="rId461" display="https://twitter.com/erikbra/status/1160968186822582273"/>
    <hyperlink ref="Z59" r:id="rId462" display="https://twitter.com/linguistvera/status/1160974968475332608"/>
    <hyperlink ref="Z60" r:id="rId463" display="https://twitter.com/ragnarbangmoe/status/1160648165844049926"/>
    <hyperlink ref="Z61" r:id="rId464" display="https://twitter.com/ragnarbangmoe/status/1160994436521832449"/>
    <hyperlink ref="Z62" r:id="rId465" display="https://twitter.com/vetlemravnvedal/status/1160997611433803776"/>
    <hyperlink ref="Z63" r:id="rId466" display="https://twitter.com/monastrand/status/1161000962074525696"/>
    <hyperlink ref="Z64" r:id="rId467" display="https://twitter.com/nummisuutatwit/status/1161024566401163266"/>
    <hyperlink ref="Z65" r:id="rId468" display="https://twitter.com/fadumoooooo/status/1161032242451439617"/>
    <hyperlink ref="Z66" r:id="rId469" display="https://twitter.com/unnimay/status/1161035876929036289"/>
    <hyperlink ref="Z67" r:id="rId470" display="https://twitter.com/bessviken/status/1161106156485599232"/>
    <hyperlink ref="Z68" r:id="rId471" display="https://twitter.com/johanbendtsen/status/1161157842700816386"/>
    <hyperlink ref="Z69" r:id="rId472" display="https://twitter.com/lyktestolpe/status/1161186179867447296"/>
    <hyperlink ref="Z70" r:id="rId473" display="https://twitter.com/markrial/status/1161187554311442432"/>
    <hyperlink ref="Z71" r:id="rId474" display="https://twitter.com/mohamabd86/status/1160630848695279616"/>
    <hyperlink ref="Z72" r:id="rId475" display="https://twitter.com/squintyswij/status/1160660137293602816"/>
    <hyperlink ref="Z73" r:id="rId476" display="https://twitter.com/squintyswij/status/1161188053328830464"/>
    <hyperlink ref="Z74" r:id="rId477" display="https://twitter.com/permanentnick/status/1160192621081444354"/>
    <hyperlink ref="Z75" r:id="rId478" display="https://twitter.com/permanentnick/status/1160195694436786176"/>
    <hyperlink ref="Z76" r:id="rId479" display="https://twitter.com/permanentnick/status/1161194605057961984"/>
    <hyperlink ref="Z77" r:id="rId480" display="https://twitter.com/hmmmhmmmmhmm/status/1161199910936555520"/>
    <hyperlink ref="Z78" r:id="rId481" display="https://twitter.com/bulmersjente/status/1161203443069050880"/>
    <hyperlink ref="Z79" r:id="rId482" display="https://twitter.com/eivindtraedal/status/1161220726160023552"/>
    <hyperlink ref="Z80" r:id="rId483" display="https://twitter.com/supercamilla/status/1160964453506146306"/>
    <hyperlink ref="Z81" r:id="rId484" display="https://twitter.com/carnage_con/status/1161270545670950912"/>
    <hyperlink ref="Z82" r:id="rId485" display="https://twitter.com/politiikkatv/status/1161287284421009408"/>
    <hyperlink ref="Z83" r:id="rId486" display="https://twitter.com/findusfindus1/status/1161341949267329024"/>
    <hyperlink ref="Z84" r:id="rId487" display="https://twitter.com/vonjari/status/1161365865675272192"/>
    <hyperlink ref="Z85" r:id="rId488" display="https://twitter.com/queenofonnela/status/1161401032171278338"/>
    <hyperlink ref="Z86" r:id="rId489" display="https://twitter.com/thinkingness9/status/1161020190739636229"/>
    <hyperlink ref="Z87" r:id="rId490" display="https://twitter.com/thinkingness9/status/1161431088809619456"/>
    <hyperlink ref="Z88" r:id="rId491" display="https://twitter.com/truth_detectiv3/status/1161473226029117440"/>
    <hyperlink ref="Z89" r:id="rId492" display="https://twitter.com/apepusekatt/status/1161530839433396224"/>
    <hyperlink ref="Z90" r:id="rId493" display="https://twitter.com/knooten/status/1161533748078424066"/>
    <hyperlink ref="Z91" r:id="rId494" display="https://twitter.com/alfhaga/status/1161584142359891968"/>
    <hyperlink ref="Z92" r:id="rId495" display="https://twitter.com/oscar_hp/status/1161587710915764224"/>
    <hyperlink ref="Z93" r:id="rId496" display="https://twitter.com/simen_eriksen/status/1161594562059616256"/>
    <hyperlink ref="Z94" r:id="rId497" display="https://twitter.com/ragholmas/status/1161595155343912963"/>
    <hyperlink ref="Z95" r:id="rId498" display="https://twitter.com/aslakr/status/1161596638940606464"/>
    <hyperlink ref="Z96" r:id="rId499" display="https://twitter.com/fyrmorsaren/status/1161616698966978562"/>
    <hyperlink ref="Z97" r:id="rId500" display="https://twitter.com/pojken_ade/status/1161618571765735427"/>
    <hyperlink ref="Z98" r:id="rId501" display="https://twitter.com/kruxigt/status/1161627113893650433"/>
    <hyperlink ref="Z99" r:id="rId502" display="https://twitter.com/ingridnesse/status/1161628971009740801"/>
    <hyperlink ref="Z100" r:id="rId503" display="https://twitter.com/svenskrebell/status/1161739433571319808"/>
    <hyperlink ref="Z101" r:id="rId504" display="https://twitter.com/blanchebullshit/status/1161869599014416384"/>
    <hyperlink ref="Z102" r:id="rId505" display="https://twitter.com/blanchebullshit/status/1161869648893116416"/>
    <hyperlink ref="Z103" r:id="rId506" display="https://twitter.com/tarukemppainen/status/1161889931981144064"/>
    <hyperlink ref="Z104" r:id="rId507" display="https://twitter.com/tuijavuorinen/status/1161881417929936897"/>
    <hyperlink ref="Z105" r:id="rId508" display="https://twitter.com/villemakel/status/1161896779832537089"/>
    <hyperlink ref="Z106" r:id="rId509" display="https://twitter.com/noirdavi/status/1161896983596081152"/>
    <hyperlink ref="Z107" r:id="rId510" display="https://twitter.com/jantunenkaarina/status/1161933450879913984"/>
    <hyperlink ref="Z108" r:id="rId511" display="https://twitter.com/vapaustaistelu/status/1162002842305093632"/>
    <hyperlink ref="Z109" r:id="rId512" display="https://twitter.com/mikaeljungner/status/1162015043891974144"/>
    <hyperlink ref="Z110" r:id="rId513" display="https://twitter.com/fingerlickins/status/1162066555951288321"/>
    <hyperlink ref="Z111" r:id="rId514" display="https://twitter.com/gospelofpuns/status/1162395484343930881"/>
    <hyperlink ref="Z112" r:id="rId515" display="https://twitter.com/finlandpost/status/1161799756487827457"/>
    <hyperlink ref="Z113" r:id="rId516" display="https://twitter.com/finlandpost/status/1161875219268669440"/>
    <hyperlink ref="Z114" r:id="rId517" display="https://twitter.com/finlandpost/status/1161933503459659776"/>
    <hyperlink ref="Z115" r:id="rId518" display="https://twitter.com/finlandpost/status/1162464138800566272"/>
    <hyperlink ref="Z116" r:id="rId519" display="https://twitter.com/hgtvp_msga/status/1162508519939149824"/>
    <hyperlink ref="Z117" r:id="rId520" display="https://twitter.com/hgtvp_msga/status/1160545838827016193"/>
    <hyperlink ref="Z118" r:id="rId521" display="https://twitter.com/tiinakeskimki/status/1162671324617224192"/>
    <hyperlink ref="Z119" r:id="rId522" display="https://twitter.com/plaitteri/status/1161895164866117632"/>
    <hyperlink ref="Z120" r:id="rId523" display="https://twitter.com/plaitteri/status/1162675444535189505"/>
    <hyperlink ref="Z121" r:id="rId524" display="https://twitter.com/antirasisti/status/1162454862933741569"/>
    <hyperlink ref="Z122" r:id="rId525" display="https://twitter.com/antirasisti/status/1162632624780840961"/>
    <hyperlink ref="Z123" r:id="rId526" display="https://twitter.com/antirasisti/status/1162676532466376706"/>
    <hyperlink ref="Z124" r:id="rId527" display="https://twitter.com/dalmas69166141/status/1160943522117312512"/>
    <hyperlink ref="Z125" r:id="rId528" display="https://twitter.com/dalmas69166141/status/1162681108913360896"/>
    <hyperlink ref="Z126" r:id="rId529" display="https://twitter.com/se_illusionen14/status/1162681620136177664"/>
    <hyperlink ref="Z127" r:id="rId530" display="https://twitter.com/mariacancan/status/1162689965710594050"/>
    <hyperlink ref="Z128" r:id="rId531" display="https://twitter.com/fuchsiablix/status/856857193651609600"/>
    <hyperlink ref="Z129" r:id="rId532" display="https://twitter.com/fuchsiablix/status/1161594377623494657"/>
    <hyperlink ref="Z130" r:id="rId533" display="https://twitter.com/frebrake/status/1162690144916377600"/>
    <hyperlink ref="Z131" r:id="rId534" display="https://twitter.com/david_nilssonn6/status/1162692142080372736"/>
    <hyperlink ref="Z132" r:id="rId535" display="https://twitter.com/jasperton9/status/1162711737159827459"/>
    <hyperlink ref="Z133" r:id="rId536" display="https://twitter.com/icelandicnation/status/1162717418889908224"/>
    <hyperlink ref="Z134" r:id="rId537" display="https://twitter.com/kentflink1/status/1159897632984260608"/>
    <hyperlink ref="Z135" r:id="rId538" display="https://twitter.com/kentflink1/status/1161284554214301697"/>
    <hyperlink ref="Z136" r:id="rId539" display="https://twitter.com/kentflink1/status/1161578426484101121"/>
    <hyperlink ref="Z137" r:id="rId540" display="https://twitter.com/kentflink1/status/1162043282513440768"/>
    <hyperlink ref="Z138" r:id="rId541" display="https://twitter.com/kentflink1/status/1162747733779931136"/>
    <hyperlink ref="Z139" r:id="rId542" display="https://twitter.com/talginjektion/status/1162780868324274177"/>
    <hyperlink ref="Z140" r:id="rId543" display="https://twitter.com/neonaziwallets/status/1159883802841374720"/>
    <hyperlink ref="Z141" r:id="rId544" display="https://twitter.com/neonaziwallets/status/1160246192162430976"/>
    <hyperlink ref="Z142" r:id="rId545" display="https://twitter.com/neonaziwallets/status/1160608583815503872"/>
    <hyperlink ref="Z143" r:id="rId546" display="https://twitter.com/neonaziwallets/status/1160736913617297408"/>
    <hyperlink ref="Z144" r:id="rId547" display="https://twitter.com/neonaziwallets/status/1160970971572035584"/>
    <hyperlink ref="Z145" r:id="rId548" display="https://twitter.com/neonaziwallets/status/1161333358988857345"/>
    <hyperlink ref="Z146" r:id="rId549" display="https://twitter.com/neonaziwallets/status/1161695748355960833"/>
    <hyperlink ref="Z147" r:id="rId550" display="https://twitter.com/neonaziwallets/status/1162058139560288258"/>
    <hyperlink ref="Z148" r:id="rId551" display="https://twitter.com/neonaziwallets/status/1162420521784549376"/>
    <hyperlink ref="Z149" r:id="rId552" display="https://twitter.com/neonaziwallets/status/1162782914435788802"/>
    <hyperlink ref="Z150" r:id="rId553" display="https://twitter.com/fagermerja/status/1159890249646051331"/>
    <hyperlink ref="Z151" r:id="rId554" display="https://twitter.com/fagermerja/status/1159890726152540160"/>
    <hyperlink ref="Z152" r:id="rId555" display="https://twitter.com/fagermerja/status/1160616516993372164"/>
    <hyperlink ref="Z153" r:id="rId556" display="https://twitter.com/fagermerja/status/1160617318113841163"/>
    <hyperlink ref="Z154" r:id="rId557" display="https://twitter.com/fagermerja/status/1160618451368579077"/>
    <hyperlink ref="Z155" r:id="rId558" display="https://twitter.com/fagermerja/status/1160619461726081024"/>
    <hyperlink ref="Z156" r:id="rId559" display="https://twitter.com/fagermerja/status/1160620494346956800"/>
    <hyperlink ref="Z157" r:id="rId560" display="https://twitter.com/fagermerja/status/1160984348717441024"/>
    <hyperlink ref="Z158" r:id="rId561" display="https://twitter.com/fagermerja/status/1160984851723386880"/>
    <hyperlink ref="Z159" r:id="rId562" display="https://twitter.com/fagermerja/status/1161549603315113984"/>
    <hyperlink ref="Z160" r:id="rId563" display="https://twitter.com/fagermerja/status/1161550195735310337"/>
    <hyperlink ref="Z161" r:id="rId564" display="https://twitter.com/fagermerja/status/1161550528339501057"/>
    <hyperlink ref="Z162" r:id="rId565" display="https://twitter.com/fagermerja/status/1161550992644743168"/>
    <hyperlink ref="Z163" r:id="rId566" display="https://twitter.com/fagermerja/status/1161551351966556161"/>
    <hyperlink ref="Z164" r:id="rId567" display="https://twitter.com/fagermerja/status/1161900281346646016"/>
    <hyperlink ref="Z165" r:id="rId568" display="https://twitter.com/fagermerja/status/1162084097772216322"/>
    <hyperlink ref="Z166" r:id="rId569" display="https://twitter.com/fagermerja/status/1162085278053523456"/>
    <hyperlink ref="Z167" r:id="rId570" display="https://twitter.com/fagermerja/status/1162667986014154752"/>
    <hyperlink ref="Z168" r:id="rId571" display="https://twitter.com/fagermerja/status/1162794337551491085"/>
    <hyperlink ref="Z169" r:id="rId572" display="https://twitter.com/fagermerja/status/1162794622990606338"/>
    <hyperlink ref="Z170" r:id="rId573" display="https://twitter.com/fagermerja/status/1162795022791643136"/>
    <hyperlink ref="Z171" r:id="rId574" display="https://twitter.com/patriootti63/status/1162830221252472832"/>
    <hyperlink ref="Z172" r:id="rId575" display="https://twitter.com/martin__nf/status/1162761651944329216"/>
    <hyperlink ref="Z173" r:id="rId576" display="https://twitter.com/holmqvist_nf/status/1162744088921280512"/>
    <hyperlink ref="Z174" r:id="rId577" display="https://twitter.com/holmqvist_nf/status/1162746164514570240"/>
    <hyperlink ref="Z175" r:id="rId578" display="https://twitter.com/holmqvist_nf/status/1162848245275607042"/>
    <hyperlink ref="Z176" r:id="rId579" display="https://twitter.com/martin__nf/status/1162680065764839425"/>
    <hyperlink ref="Z177" r:id="rId580" display="https://twitter.com/martin__nf/status/1162779688881807360"/>
    <hyperlink ref="Z178" r:id="rId581" display="https://twitter.com/jonssondes/status/1162865229111468032"/>
    <hyperlink ref="Z179" r:id="rId582" display="https://twitter.com/theboytoknow/status/1162868730000490496"/>
    <hyperlink ref="Z180" r:id="rId583" display="https://twitter.com/hannes1236/status/1162989626228916224"/>
    <hyperlink ref="Z181" r:id="rId584" display="https://twitter.com/juudassoini/status/1160935176731582464"/>
    <hyperlink ref="Z182" r:id="rId585" display="https://twitter.com/juudassoini/status/1160984739769139200"/>
    <hyperlink ref="Z183" r:id="rId586" display="https://twitter.com/juudassoini/status/1161005556674572288"/>
    <hyperlink ref="Z184" r:id="rId587" display="https://twitter.com/juudassoini/status/1161022875144523778"/>
    <hyperlink ref="Z185" r:id="rId588" display="https://twitter.com/juudassoini/status/1161040804921729024"/>
    <hyperlink ref="Z186" r:id="rId589" display="https://twitter.com/juudassoini/status/1161086270308831233"/>
    <hyperlink ref="Z187" r:id="rId590" display="https://twitter.com/juudassoini/status/1161103553437556739"/>
    <hyperlink ref="Z188" r:id="rId591" display="https://twitter.com/juudassoini/status/1161119797230407682"/>
    <hyperlink ref="Z189" r:id="rId592" display="https://twitter.com/juudassoini/status/1161136676187660288"/>
    <hyperlink ref="Z190" r:id="rId593" display="https://twitter.com/juudassoini/status/1161168567041232896"/>
    <hyperlink ref="Z191" r:id="rId594" display="https://twitter.com/juudassoini/status/1161185695962214400"/>
    <hyperlink ref="Z192" r:id="rId595" display="https://twitter.com/juudassoini/status/1161199816841596928"/>
    <hyperlink ref="Z193" r:id="rId596" display="https://twitter.com/juudassoini/status/1161238192428900353"/>
    <hyperlink ref="Z194" r:id="rId597" display="https://twitter.com/juudassoini/status/1161253394671185920"/>
    <hyperlink ref="Z195" r:id="rId598" display="https://twitter.com/suvikunnas/status/1161271355301617666"/>
    <hyperlink ref="Z196" r:id="rId599" display="https://twitter.com/suvikunnas/status/1161422775141249025"/>
    <hyperlink ref="Z197" r:id="rId600" display="https://twitter.com/suvikunnas/status/1162996405964890112"/>
    <hyperlink ref="Z198" r:id="rId601" display="https://twitter.com/suomisos/status/1159717965694210048"/>
    <hyperlink ref="Z199" r:id="rId602" display="https://twitter.com/suomisos/status/1159778396202819584"/>
    <hyperlink ref="Z200" r:id="rId603" display="https://twitter.com/suomisos/status/1159891136258990083"/>
    <hyperlink ref="Z201" r:id="rId604" display="https://twitter.com/suomisos/status/1160102533567832064"/>
    <hyperlink ref="Z202" r:id="rId605" display="https://twitter.com/suomisos/status/1160102535010631682"/>
    <hyperlink ref="Z203" r:id="rId606" display="https://twitter.com/suomisos/status/1160495130471751685"/>
    <hyperlink ref="Z204" r:id="rId607" display="https://twitter.com/suomisos/status/1160495133680386048"/>
    <hyperlink ref="Z205" r:id="rId608" display="https://twitter.com/suomisos/status/1160525354265657345"/>
    <hyperlink ref="Z206" r:id="rId609" display="https://twitter.com/suomisos/status/1160797126156324864"/>
    <hyperlink ref="Z207" r:id="rId610" display="https://twitter.com/suomisos/status/1160827316785864704"/>
    <hyperlink ref="Z208" r:id="rId611" display="https://twitter.com/suomisos/status/1161048508994117637"/>
    <hyperlink ref="Z209" r:id="rId612" display="https://twitter.com/suomisos/status/1161048511355523072"/>
    <hyperlink ref="Z210" r:id="rId613" display="https://twitter.com/suomisos/status/1161410888475271168"/>
    <hyperlink ref="Z211" r:id="rId614" display="https://twitter.com/suomisos/status/1161410890828328960"/>
    <hyperlink ref="Z212" r:id="rId615" display="https://twitter.com/suomisos/status/1161561903602290688"/>
    <hyperlink ref="Z213" r:id="rId616" display="https://twitter.com/suomisos/status/1161561906777329664"/>
    <hyperlink ref="Z214" r:id="rId617" display="https://twitter.com/suomisos/status/1161773394473431041"/>
    <hyperlink ref="Z215" r:id="rId618" display="https://twitter.com/suomisos/status/1161894225073627141"/>
    <hyperlink ref="Z216" r:id="rId619" display="https://twitter.com/suomisos/status/1161894228005412864"/>
    <hyperlink ref="Z217" r:id="rId620" display="https://twitter.com/suomisos/status/1162311395087704064"/>
    <hyperlink ref="Z218" r:id="rId621" display="https://twitter.com/suomisos/status/1162311399651139589"/>
    <hyperlink ref="Z219" r:id="rId622" display="https://twitter.com/suomisos/status/1162432302984716288"/>
    <hyperlink ref="Z220" r:id="rId623" display="https://twitter.com/suomisos/status/1162613328822378496"/>
    <hyperlink ref="Z221" r:id="rId624" display="https://twitter.com/suomisos/status/1162613330667823104"/>
    <hyperlink ref="Z222" r:id="rId625" display="https://twitter.com/suomisos/status/1162673782626168834"/>
    <hyperlink ref="Z223" r:id="rId626" display="https://twitter.com/suomisos/status/1163036270832029696"/>
    <hyperlink ref="Z224" r:id="rId627" display="https://twitter.com/askoliukkonen/status/1162253339922296832"/>
    <hyperlink ref="Z225" r:id="rId628" display="https://twitter.com/itsekurikunnia/status/1162594873020694528"/>
    <hyperlink ref="Z226" r:id="rId629" display="https://twitter.com/itsekurikunnia/status/1163054750054658048"/>
    <hyperlink ref="Z227" r:id="rId630" display="https://twitter.com/erkkipekkala1/status/1163062195305009153"/>
    <hyperlink ref="Z228" r:id="rId631" display="https://twitter.com/erkkipekkala1/status/1160940567200718848"/>
    <hyperlink ref="Z229" r:id="rId632" display="https://twitter.com/erkkipekkala1/status/1162447939073191942"/>
    <hyperlink ref="Z230" r:id="rId633" display="https://twitter.com/huuhtanenpanu/status/1161933186345119744"/>
    <hyperlink ref="Z231" r:id="rId634" display="https://twitter.com/huuhtanenpanu/status/1162670421562535936"/>
    <hyperlink ref="Z232" r:id="rId635" display="https://twitter.com/brookerpapper/status/1162673405537263616"/>
    <hyperlink ref="Z233" r:id="rId636" display="https://twitter.com/ilmastovaalit/status/1159161928125681669"/>
    <hyperlink ref="Z234" r:id="rId637" display="https://twitter.com/ilmastovaalit/status/1161056675589050369"/>
    <hyperlink ref="Z235" r:id="rId638" display="https://twitter.com/ilmastovaalit/status/1161783556164575232"/>
    <hyperlink ref="Z236" r:id="rId639" display="https://twitter.com/ilmastovaalit/status/1161874242809417733"/>
    <hyperlink ref="Z237" r:id="rId640" display="https://twitter.com/ilmastovaalit/status/1161891142423547904"/>
    <hyperlink ref="Z238" r:id="rId641" display="https://twitter.com/ilmastovaalit/status/1162311161389314048"/>
    <hyperlink ref="Z239" r:id="rId642" display="https://twitter.com/ilmastovaalit/status/1162325560636264448"/>
    <hyperlink ref="Z240" r:id="rId643" display="https://twitter.com/ilmastovaalit/status/1162409210530783237"/>
    <hyperlink ref="Z241" r:id="rId644" display="https://twitter.com/ilmastovaalit/status/1162606952267931649"/>
    <hyperlink ref="Z242" r:id="rId645" display="https://twitter.com/ilmastovaalit/status/1162626352094171136"/>
    <hyperlink ref="Z243" r:id="rId646" display="https://twitter.com/ilmastovaalit/status/1162666011272704000"/>
    <hyperlink ref="Z244" r:id="rId647" display="https://twitter.com/ilmastovaalit/status/1163021381493112832"/>
    <hyperlink ref="Z245" r:id="rId648" display="https://twitter.com/brookerpapper/status/1162673434008150016"/>
    <hyperlink ref="Z246" r:id="rId649" display="https://twitter.com/aseenkatkija/status/1163095584858918913"/>
    <hyperlink ref="Z247" r:id="rId650" display="https://twitter.com/aseenkatkija/status/1163096036233089024"/>
    <hyperlink ref="Z248" r:id="rId651" display="https://twitter.com/brookerpapper/status/1163097995614806016"/>
    <hyperlink ref="BB3" r:id="rId652" display="https://api.twitter.com/1.1/geo/id/7c70f10bed12be16.json"/>
    <hyperlink ref="BB80" r:id="rId653" display="https://api.twitter.com/1.1/geo/id/e42ed02b50d62e29.json"/>
    <hyperlink ref="BB171" r:id="rId654" display="https://api.twitter.com/1.1/geo/id/5ef832bb704339b0.json"/>
  </hyperlinks>
  <printOptions/>
  <pageMargins left="0.7" right="0.7" top="0.75" bottom="0.75" header="0.3" footer="0.3"/>
  <pageSetup horizontalDpi="600" verticalDpi="600" orientation="portrait" r:id="rId658"/>
  <legacyDrawing r:id="rId656"/>
  <tableParts>
    <tablePart r:id="rId657"/>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C0308-4B33-4482-8993-DF03B47A43C7}">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3984</v>
      </c>
      <c r="B1" s="13" t="s">
        <v>34</v>
      </c>
    </row>
    <row r="2" spans="1:2" ht="15">
      <c r="A2" s="118" t="s">
        <v>296</v>
      </c>
      <c r="B2" s="86">
        <v>1121</v>
      </c>
    </row>
    <row r="3" spans="1:2" ht="15">
      <c r="A3" s="118" t="s">
        <v>302</v>
      </c>
      <c r="B3" s="86">
        <v>733</v>
      </c>
    </row>
    <row r="4" spans="1:2" ht="15">
      <c r="A4" s="118" t="s">
        <v>286</v>
      </c>
      <c r="B4" s="86">
        <v>299</v>
      </c>
    </row>
    <row r="5" spans="1:2" ht="15">
      <c r="A5" s="118" t="s">
        <v>297</v>
      </c>
      <c r="B5" s="86">
        <v>299</v>
      </c>
    </row>
    <row r="6" spans="1:2" ht="15">
      <c r="A6" s="118" t="s">
        <v>333</v>
      </c>
      <c r="B6" s="86">
        <v>178.333333</v>
      </c>
    </row>
    <row r="7" spans="1:2" ht="15">
      <c r="A7" s="118" t="s">
        <v>345</v>
      </c>
      <c r="B7" s="86">
        <v>176</v>
      </c>
    </row>
    <row r="8" spans="1:2" ht="15">
      <c r="A8" s="118" t="s">
        <v>350</v>
      </c>
      <c r="B8" s="86">
        <v>175.333333</v>
      </c>
    </row>
    <row r="9" spans="1:2" ht="15">
      <c r="A9" s="118" t="s">
        <v>361</v>
      </c>
      <c r="B9" s="86">
        <v>157</v>
      </c>
    </row>
    <row r="10" spans="1:2" ht="15">
      <c r="A10" s="118" t="s">
        <v>362</v>
      </c>
      <c r="B10" s="86">
        <v>138</v>
      </c>
    </row>
    <row r="11" spans="1:2" ht="15">
      <c r="A11" s="118" t="s">
        <v>363</v>
      </c>
      <c r="B11" s="86">
        <v>124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9946D-01A2-4989-8EE0-1B0341AD9128}">
  <dimension ref="A25:B155"/>
  <sheetViews>
    <sheetView workbookViewId="0" topLeftCell="A1"/>
  </sheetViews>
  <sheetFormatPr defaultColWidth="9.140625" defaultRowHeight="15"/>
  <cols>
    <col min="1" max="1" width="15.00390625" style="0" bestFit="1" customWidth="1"/>
    <col min="2" max="2" width="24.7109375" style="0" bestFit="1" customWidth="1"/>
  </cols>
  <sheetData>
    <row r="25" spans="1:2" ht="15">
      <c r="A25" s="133" t="s">
        <v>3986</v>
      </c>
      <c r="B25" t="s">
        <v>3985</v>
      </c>
    </row>
    <row r="26" spans="1:2" ht="15">
      <c r="A26" s="134" t="s">
        <v>3926</v>
      </c>
      <c r="B26" s="3">
        <v>1</v>
      </c>
    </row>
    <row r="27" spans="1:2" ht="15">
      <c r="A27" s="135" t="s">
        <v>3988</v>
      </c>
      <c r="B27" s="3">
        <v>1</v>
      </c>
    </row>
    <row r="28" spans="1:2" ht="15">
      <c r="A28" s="136" t="s">
        <v>3989</v>
      </c>
      <c r="B28" s="3">
        <v>1</v>
      </c>
    </row>
    <row r="29" spans="1:2" ht="15">
      <c r="A29" s="137" t="s">
        <v>3990</v>
      </c>
      <c r="B29" s="3">
        <v>1</v>
      </c>
    </row>
    <row r="30" spans="1:2" ht="15">
      <c r="A30" s="134" t="s">
        <v>3991</v>
      </c>
      <c r="B30" s="3">
        <v>245</v>
      </c>
    </row>
    <row r="31" spans="1:2" ht="15">
      <c r="A31" s="135" t="s">
        <v>3992</v>
      </c>
      <c r="B31" s="3">
        <v>1</v>
      </c>
    </row>
    <row r="32" spans="1:2" ht="15">
      <c r="A32" s="136" t="s">
        <v>3993</v>
      </c>
      <c r="B32" s="3">
        <v>1</v>
      </c>
    </row>
    <row r="33" spans="1:2" ht="15">
      <c r="A33" s="137" t="s">
        <v>3994</v>
      </c>
      <c r="B33" s="3">
        <v>1</v>
      </c>
    </row>
    <row r="34" spans="1:2" ht="15">
      <c r="A34" s="135" t="s">
        <v>3995</v>
      </c>
      <c r="B34" s="3">
        <v>244</v>
      </c>
    </row>
    <row r="35" spans="1:2" ht="15">
      <c r="A35" s="136" t="s">
        <v>3996</v>
      </c>
      <c r="B35" s="3">
        <v>1</v>
      </c>
    </row>
    <row r="36" spans="1:2" ht="15">
      <c r="A36" s="137" t="s">
        <v>3997</v>
      </c>
      <c r="B36" s="3">
        <v>1</v>
      </c>
    </row>
    <row r="37" spans="1:2" ht="15">
      <c r="A37" s="136" t="s">
        <v>3998</v>
      </c>
      <c r="B37" s="3">
        <v>10</v>
      </c>
    </row>
    <row r="38" spans="1:2" ht="15">
      <c r="A38" s="137" t="s">
        <v>3571</v>
      </c>
      <c r="B38" s="3">
        <v>1</v>
      </c>
    </row>
    <row r="39" spans="1:2" ht="15">
      <c r="A39" s="137" t="s">
        <v>3999</v>
      </c>
      <c r="B39" s="3">
        <v>1</v>
      </c>
    </row>
    <row r="40" spans="1:2" ht="15">
      <c r="A40" s="137" t="s">
        <v>3997</v>
      </c>
      <c r="B40" s="3">
        <v>1</v>
      </c>
    </row>
    <row r="41" spans="1:2" ht="15">
      <c r="A41" s="137" t="s">
        <v>4000</v>
      </c>
      <c r="B41" s="3">
        <v>4</v>
      </c>
    </row>
    <row r="42" spans="1:2" ht="15">
      <c r="A42" s="137" t="s">
        <v>4001</v>
      </c>
      <c r="B42" s="3">
        <v>1</v>
      </c>
    </row>
    <row r="43" spans="1:2" ht="15">
      <c r="A43" s="137" t="s">
        <v>4002</v>
      </c>
      <c r="B43" s="3">
        <v>1</v>
      </c>
    </row>
    <row r="44" spans="1:2" ht="15">
      <c r="A44" s="137" t="s">
        <v>4003</v>
      </c>
      <c r="B44" s="3">
        <v>1</v>
      </c>
    </row>
    <row r="45" spans="1:2" ht="15">
      <c r="A45" s="136" t="s">
        <v>4004</v>
      </c>
      <c r="B45" s="3">
        <v>9</v>
      </c>
    </row>
    <row r="46" spans="1:2" ht="15">
      <c r="A46" s="137" t="s">
        <v>4005</v>
      </c>
      <c r="B46" s="3">
        <v>1</v>
      </c>
    </row>
    <row r="47" spans="1:2" ht="15">
      <c r="A47" s="137" t="s">
        <v>4006</v>
      </c>
      <c r="B47" s="3">
        <v>2</v>
      </c>
    </row>
    <row r="48" spans="1:2" ht="15">
      <c r="A48" s="137" t="s">
        <v>3999</v>
      </c>
      <c r="B48" s="3">
        <v>2</v>
      </c>
    </row>
    <row r="49" spans="1:2" ht="15">
      <c r="A49" s="137" t="s">
        <v>4007</v>
      </c>
      <c r="B49" s="3">
        <v>3</v>
      </c>
    </row>
    <row r="50" spans="1:2" ht="15">
      <c r="A50" s="137" t="s">
        <v>3997</v>
      </c>
      <c r="B50" s="3">
        <v>1</v>
      </c>
    </row>
    <row r="51" spans="1:2" ht="15">
      <c r="A51" s="136" t="s">
        <v>4008</v>
      </c>
      <c r="B51" s="3">
        <v>44</v>
      </c>
    </row>
    <row r="52" spans="1:2" ht="15">
      <c r="A52" s="137" t="s">
        <v>3999</v>
      </c>
      <c r="B52" s="3">
        <v>2</v>
      </c>
    </row>
    <row r="53" spans="1:2" ht="15">
      <c r="A53" s="137" t="s">
        <v>3663</v>
      </c>
      <c r="B53" s="3">
        <v>1</v>
      </c>
    </row>
    <row r="54" spans="1:2" ht="15">
      <c r="A54" s="137" t="s">
        <v>3990</v>
      </c>
      <c r="B54" s="3">
        <v>5</v>
      </c>
    </row>
    <row r="55" spans="1:2" ht="15">
      <c r="A55" s="137" t="s">
        <v>4007</v>
      </c>
      <c r="B55" s="3">
        <v>1</v>
      </c>
    </row>
    <row r="56" spans="1:2" ht="15">
      <c r="A56" s="137" t="s">
        <v>4009</v>
      </c>
      <c r="B56" s="3">
        <v>2</v>
      </c>
    </row>
    <row r="57" spans="1:2" ht="15">
      <c r="A57" s="137" t="s">
        <v>3997</v>
      </c>
      <c r="B57" s="3">
        <v>2</v>
      </c>
    </row>
    <row r="58" spans="1:2" ht="15">
      <c r="A58" s="137" t="s">
        <v>4000</v>
      </c>
      <c r="B58" s="3">
        <v>9</v>
      </c>
    </row>
    <row r="59" spans="1:2" ht="15">
      <c r="A59" s="137" t="s">
        <v>3994</v>
      </c>
      <c r="B59" s="3">
        <v>9</v>
      </c>
    </row>
    <row r="60" spans="1:2" ht="15">
      <c r="A60" s="137" t="s">
        <v>4001</v>
      </c>
      <c r="B60" s="3">
        <v>6</v>
      </c>
    </row>
    <row r="61" spans="1:2" ht="15">
      <c r="A61" s="137" t="s">
        <v>4002</v>
      </c>
      <c r="B61" s="3">
        <v>4</v>
      </c>
    </row>
    <row r="62" spans="1:2" ht="15">
      <c r="A62" s="137" t="s">
        <v>4003</v>
      </c>
      <c r="B62" s="3">
        <v>3</v>
      </c>
    </row>
    <row r="63" spans="1:2" ht="15">
      <c r="A63" s="136" t="s">
        <v>4010</v>
      </c>
      <c r="B63" s="3">
        <v>42</v>
      </c>
    </row>
    <row r="64" spans="1:2" ht="15">
      <c r="A64" s="137" t="s">
        <v>3573</v>
      </c>
      <c r="B64" s="3">
        <v>1</v>
      </c>
    </row>
    <row r="65" spans="1:2" ht="15">
      <c r="A65" s="137" t="s">
        <v>3085</v>
      </c>
      <c r="B65" s="3">
        <v>1</v>
      </c>
    </row>
    <row r="66" spans="1:2" ht="15">
      <c r="A66" s="137" t="s">
        <v>4011</v>
      </c>
      <c r="B66" s="3">
        <v>2</v>
      </c>
    </row>
    <row r="67" spans="1:2" ht="15">
      <c r="A67" s="137" t="s">
        <v>3571</v>
      </c>
      <c r="B67" s="3">
        <v>6</v>
      </c>
    </row>
    <row r="68" spans="1:2" ht="15">
      <c r="A68" s="137" t="s">
        <v>4005</v>
      </c>
      <c r="B68" s="3">
        <v>2</v>
      </c>
    </row>
    <row r="69" spans="1:2" ht="15">
      <c r="A69" s="137" t="s">
        <v>4006</v>
      </c>
      <c r="B69" s="3">
        <v>1</v>
      </c>
    </row>
    <row r="70" spans="1:2" ht="15">
      <c r="A70" s="137" t="s">
        <v>4012</v>
      </c>
      <c r="B70" s="3">
        <v>2</v>
      </c>
    </row>
    <row r="71" spans="1:2" ht="15">
      <c r="A71" s="137" t="s">
        <v>3999</v>
      </c>
      <c r="B71" s="3">
        <v>1</v>
      </c>
    </row>
    <row r="72" spans="1:2" ht="15">
      <c r="A72" s="137" t="s">
        <v>4009</v>
      </c>
      <c r="B72" s="3">
        <v>3</v>
      </c>
    </row>
    <row r="73" spans="1:2" ht="15">
      <c r="A73" s="137" t="s">
        <v>4013</v>
      </c>
      <c r="B73" s="3">
        <v>1</v>
      </c>
    </row>
    <row r="74" spans="1:2" ht="15">
      <c r="A74" s="137" t="s">
        <v>3997</v>
      </c>
      <c r="B74" s="3">
        <v>5</v>
      </c>
    </row>
    <row r="75" spans="1:2" ht="15">
      <c r="A75" s="137" t="s">
        <v>4000</v>
      </c>
      <c r="B75" s="3">
        <v>4</v>
      </c>
    </row>
    <row r="76" spans="1:2" ht="15">
      <c r="A76" s="137" t="s">
        <v>3994</v>
      </c>
      <c r="B76" s="3">
        <v>3</v>
      </c>
    </row>
    <row r="77" spans="1:2" ht="15">
      <c r="A77" s="137" t="s">
        <v>4001</v>
      </c>
      <c r="B77" s="3">
        <v>1</v>
      </c>
    </row>
    <row r="78" spans="1:2" ht="15">
      <c r="A78" s="137" t="s">
        <v>4002</v>
      </c>
      <c r="B78" s="3">
        <v>4</v>
      </c>
    </row>
    <row r="79" spans="1:2" ht="15">
      <c r="A79" s="137" t="s">
        <v>4003</v>
      </c>
      <c r="B79" s="3">
        <v>4</v>
      </c>
    </row>
    <row r="80" spans="1:2" ht="15">
      <c r="A80" s="137" t="s">
        <v>3724</v>
      </c>
      <c r="B80" s="3">
        <v>1</v>
      </c>
    </row>
    <row r="81" spans="1:2" ht="15">
      <c r="A81" s="136" t="s">
        <v>4014</v>
      </c>
      <c r="B81" s="3">
        <v>29</v>
      </c>
    </row>
    <row r="82" spans="1:2" ht="15">
      <c r="A82" s="137" t="s">
        <v>3675</v>
      </c>
      <c r="B82" s="3">
        <v>1</v>
      </c>
    </row>
    <row r="83" spans="1:2" ht="15">
      <c r="A83" s="137" t="s">
        <v>3573</v>
      </c>
      <c r="B83" s="3">
        <v>2</v>
      </c>
    </row>
    <row r="84" spans="1:2" ht="15">
      <c r="A84" s="137" t="s">
        <v>3085</v>
      </c>
      <c r="B84" s="3">
        <v>1</v>
      </c>
    </row>
    <row r="85" spans="1:2" ht="15">
      <c r="A85" s="137" t="s">
        <v>4015</v>
      </c>
      <c r="B85" s="3">
        <v>1</v>
      </c>
    </row>
    <row r="86" spans="1:2" ht="15">
      <c r="A86" s="137" t="s">
        <v>3571</v>
      </c>
      <c r="B86" s="3">
        <v>2</v>
      </c>
    </row>
    <row r="87" spans="1:2" ht="15">
      <c r="A87" s="137" t="s">
        <v>4006</v>
      </c>
      <c r="B87" s="3">
        <v>7</v>
      </c>
    </row>
    <row r="88" spans="1:2" ht="15">
      <c r="A88" s="137" t="s">
        <v>4012</v>
      </c>
      <c r="B88" s="3">
        <v>1</v>
      </c>
    </row>
    <row r="89" spans="1:2" ht="15">
      <c r="A89" s="137" t="s">
        <v>3999</v>
      </c>
      <c r="B89" s="3">
        <v>1</v>
      </c>
    </row>
    <row r="90" spans="1:2" ht="15">
      <c r="A90" s="137" t="s">
        <v>4016</v>
      </c>
      <c r="B90" s="3">
        <v>1</v>
      </c>
    </row>
    <row r="91" spans="1:2" ht="15">
      <c r="A91" s="137" t="s">
        <v>3663</v>
      </c>
      <c r="B91" s="3">
        <v>1</v>
      </c>
    </row>
    <row r="92" spans="1:2" ht="15">
      <c r="A92" s="137" t="s">
        <v>3990</v>
      </c>
      <c r="B92" s="3">
        <v>2</v>
      </c>
    </row>
    <row r="93" spans="1:2" ht="15">
      <c r="A93" s="137" t="s">
        <v>4007</v>
      </c>
      <c r="B93" s="3">
        <v>2</v>
      </c>
    </row>
    <row r="94" spans="1:2" ht="15">
      <c r="A94" s="137" t="s">
        <v>3997</v>
      </c>
      <c r="B94" s="3">
        <v>1</v>
      </c>
    </row>
    <row r="95" spans="1:2" ht="15">
      <c r="A95" s="137" t="s">
        <v>4000</v>
      </c>
      <c r="B95" s="3">
        <v>1</v>
      </c>
    </row>
    <row r="96" spans="1:2" ht="15">
      <c r="A96" s="137" t="s">
        <v>3994</v>
      </c>
      <c r="B96" s="3">
        <v>1</v>
      </c>
    </row>
    <row r="97" spans="1:2" ht="15">
      <c r="A97" s="137" t="s">
        <v>4003</v>
      </c>
      <c r="B97" s="3">
        <v>3</v>
      </c>
    </row>
    <row r="98" spans="1:2" ht="15">
      <c r="A98" s="137" t="s">
        <v>3724</v>
      </c>
      <c r="B98" s="3">
        <v>1</v>
      </c>
    </row>
    <row r="99" spans="1:2" ht="15">
      <c r="A99" s="136" t="s">
        <v>4017</v>
      </c>
      <c r="B99" s="3">
        <v>26</v>
      </c>
    </row>
    <row r="100" spans="1:2" ht="15">
      <c r="A100" s="137" t="s">
        <v>4018</v>
      </c>
      <c r="B100" s="3">
        <v>1</v>
      </c>
    </row>
    <row r="101" spans="1:2" ht="15">
      <c r="A101" s="137" t="s">
        <v>3085</v>
      </c>
      <c r="B101" s="3">
        <v>1</v>
      </c>
    </row>
    <row r="102" spans="1:2" ht="15">
      <c r="A102" s="137" t="s">
        <v>3571</v>
      </c>
      <c r="B102" s="3">
        <v>1</v>
      </c>
    </row>
    <row r="103" spans="1:2" ht="15">
      <c r="A103" s="137" t="s">
        <v>4005</v>
      </c>
      <c r="B103" s="3">
        <v>1</v>
      </c>
    </row>
    <row r="104" spans="1:2" ht="15">
      <c r="A104" s="137" t="s">
        <v>4006</v>
      </c>
      <c r="B104" s="3">
        <v>7</v>
      </c>
    </row>
    <row r="105" spans="1:2" ht="15">
      <c r="A105" s="137" t="s">
        <v>3999</v>
      </c>
      <c r="B105" s="3">
        <v>3</v>
      </c>
    </row>
    <row r="106" spans="1:2" ht="15">
      <c r="A106" s="137" t="s">
        <v>4016</v>
      </c>
      <c r="B106" s="3">
        <v>4</v>
      </c>
    </row>
    <row r="107" spans="1:2" ht="15">
      <c r="A107" s="137" t="s">
        <v>3663</v>
      </c>
      <c r="B107" s="3">
        <v>2</v>
      </c>
    </row>
    <row r="108" spans="1:2" ht="15">
      <c r="A108" s="137" t="s">
        <v>3990</v>
      </c>
      <c r="B108" s="3">
        <v>2</v>
      </c>
    </row>
    <row r="109" spans="1:2" ht="15">
      <c r="A109" s="137" t="s">
        <v>3997</v>
      </c>
      <c r="B109" s="3">
        <v>1</v>
      </c>
    </row>
    <row r="110" spans="1:2" ht="15">
      <c r="A110" s="137" t="s">
        <v>4001</v>
      </c>
      <c r="B110" s="3">
        <v>1</v>
      </c>
    </row>
    <row r="111" spans="1:2" ht="15">
      <c r="A111" s="137" t="s">
        <v>4003</v>
      </c>
      <c r="B111" s="3">
        <v>1</v>
      </c>
    </row>
    <row r="112" spans="1:2" ht="15">
      <c r="A112" s="137" t="s">
        <v>3724</v>
      </c>
      <c r="B112" s="3">
        <v>1</v>
      </c>
    </row>
    <row r="113" spans="1:2" ht="15">
      <c r="A113" s="136" t="s">
        <v>4019</v>
      </c>
      <c r="B113" s="3">
        <v>24</v>
      </c>
    </row>
    <row r="114" spans="1:2" ht="15">
      <c r="A114" s="137" t="s">
        <v>4018</v>
      </c>
      <c r="B114" s="3">
        <v>1</v>
      </c>
    </row>
    <row r="115" spans="1:2" ht="15">
      <c r="A115" s="137" t="s">
        <v>4011</v>
      </c>
      <c r="B115" s="3">
        <v>4</v>
      </c>
    </row>
    <row r="116" spans="1:2" ht="15">
      <c r="A116" s="137" t="s">
        <v>3571</v>
      </c>
      <c r="B116" s="3">
        <v>6</v>
      </c>
    </row>
    <row r="117" spans="1:2" ht="15">
      <c r="A117" s="137" t="s">
        <v>4005</v>
      </c>
      <c r="B117" s="3">
        <v>3</v>
      </c>
    </row>
    <row r="118" spans="1:2" ht="15">
      <c r="A118" s="137" t="s">
        <v>4012</v>
      </c>
      <c r="B118" s="3">
        <v>3</v>
      </c>
    </row>
    <row r="119" spans="1:2" ht="15">
      <c r="A119" s="137" t="s">
        <v>4007</v>
      </c>
      <c r="B119" s="3">
        <v>2</v>
      </c>
    </row>
    <row r="120" spans="1:2" ht="15">
      <c r="A120" s="137" t="s">
        <v>4013</v>
      </c>
      <c r="B120" s="3">
        <v>1</v>
      </c>
    </row>
    <row r="121" spans="1:2" ht="15">
      <c r="A121" s="137" t="s">
        <v>3997</v>
      </c>
      <c r="B121" s="3">
        <v>1</v>
      </c>
    </row>
    <row r="122" spans="1:2" ht="15">
      <c r="A122" s="137" t="s">
        <v>4000</v>
      </c>
      <c r="B122" s="3">
        <v>1</v>
      </c>
    </row>
    <row r="123" spans="1:2" ht="15">
      <c r="A123" s="137" t="s">
        <v>3994</v>
      </c>
      <c r="B123" s="3">
        <v>2</v>
      </c>
    </row>
    <row r="124" spans="1:2" ht="15">
      <c r="A124" s="136" t="s">
        <v>4020</v>
      </c>
      <c r="B124" s="3">
        <v>13</v>
      </c>
    </row>
    <row r="125" spans="1:2" ht="15">
      <c r="A125" s="137" t="s">
        <v>3571</v>
      </c>
      <c r="B125" s="3">
        <v>1</v>
      </c>
    </row>
    <row r="126" spans="1:2" ht="15">
      <c r="A126" s="137" t="s">
        <v>3999</v>
      </c>
      <c r="B126" s="3">
        <v>3</v>
      </c>
    </row>
    <row r="127" spans="1:2" ht="15">
      <c r="A127" s="137" t="s">
        <v>4016</v>
      </c>
      <c r="B127" s="3">
        <v>1</v>
      </c>
    </row>
    <row r="128" spans="1:2" ht="15">
      <c r="A128" s="137" t="s">
        <v>4013</v>
      </c>
      <c r="B128" s="3">
        <v>1</v>
      </c>
    </row>
    <row r="129" spans="1:2" ht="15">
      <c r="A129" s="137" t="s">
        <v>3997</v>
      </c>
      <c r="B129" s="3">
        <v>2</v>
      </c>
    </row>
    <row r="130" spans="1:2" ht="15">
      <c r="A130" s="137" t="s">
        <v>4000</v>
      </c>
      <c r="B130" s="3">
        <v>1</v>
      </c>
    </row>
    <row r="131" spans="1:2" ht="15">
      <c r="A131" s="137" t="s">
        <v>3994</v>
      </c>
      <c r="B131" s="3">
        <v>1</v>
      </c>
    </row>
    <row r="132" spans="1:2" ht="15">
      <c r="A132" s="137" t="s">
        <v>4001</v>
      </c>
      <c r="B132" s="3">
        <v>2</v>
      </c>
    </row>
    <row r="133" spans="1:2" ht="15">
      <c r="A133" s="137" t="s">
        <v>3724</v>
      </c>
      <c r="B133" s="3">
        <v>1</v>
      </c>
    </row>
    <row r="134" spans="1:2" ht="15">
      <c r="A134" s="136" t="s">
        <v>4021</v>
      </c>
      <c r="B134" s="3">
        <v>37</v>
      </c>
    </row>
    <row r="135" spans="1:2" ht="15">
      <c r="A135" s="137" t="s">
        <v>4011</v>
      </c>
      <c r="B135" s="3">
        <v>1</v>
      </c>
    </row>
    <row r="136" spans="1:2" ht="15">
      <c r="A136" s="137" t="s">
        <v>3571</v>
      </c>
      <c r="B136" s="3">
        <v>3</v>
      </c>
    </row>
    <row r="137" spans="1:2" ht="15">
      <c r="A137" s="137" t="s">
        <v>4005</v>
      </c>
      <c r="B137" s="3">
        <v>2</v>
      </c>
    </row>
    <row r="138" spans="1:2" ht="15">
      <c r="A138" s="137" t="s">
        <v>3999</v>
      </c>
      <c r="B138" s="3">
        <v>10</v>
      </c>
    </row>
    <row r="139" spans="1:2" ht="15">
      <c r="A139" s="137" t="s">
        <v>4016</v>
      </c>
      <c r="B139" s="3">
        <v>5</v>
      </c>
    </row>
    <row r="140" spans="1:2" ht="15">
      <c r="A140" s="137" t="s">
        <v>3990</v>
      </c>
      <c r="B140" s="3">
        <v>2</v>
      </c>
    </row>
    <row r="141" spans="1:2" ht="15">
      <c r="A141" s="137" t="s">
        <v>4009</v>
      </c>
      <c r="B141" s="3">
        <v>3</v>
      </c>
    </row>
    <row r="142" spans="1:2" ht="15">
      <c r="A142" s="137" t="s">
        <v>4013</v>
      </c>
      <c r="B142" s="3">
        <v>1</v>
      </c>
    </row>
    <row r="143" spans="1:2" ht="15">
      <c r="A143" s="137" t="s">
        <v>3997</v>
      </c>
      <c r="B143" s="3">
        <v>3</v>
      </c>
    </row>
    <row r="144" spans="1:2" ht="15">
      <c r="A144" s="137" t="s">
        <v>4000</v>
      </c>
      <c r="B144" s="3">
        <v>3</v>
      </c>
    </row>
    <row r="145" spans="1:2" ht="15">
      <c r="A145" s="137" t="s">
        <v>4001</v>
      </c>
      <c r="B145" s="3">
        <v>1</v>
      </c>
    </row>
    <row r="146" spans="1:2" ht="15">
      <c r="A146" s="137" t="s">
        <v>4003</v>
      </c>
      <c r="B146" s="3">
        <v>1</v>
      </c>
    </row>
    <row r="147" spans="1:2" ht="15">
      <c r="A147" s="137" t="s">
        <v>3724</v>
      </c>
      <c r="B147" s="3">
        <v>2</v>
      </c>
    </row>
    <row r="148" spans="1:2" ht="15">
      <c r="A148" s="136" t="s">
        <v>4022</v>
      </c>
      <c r="B148" s="3">
        <v>9</v>
      </c>
    </row>
    <row r="149" spans="1:2" ht="15">
      <c r="A149" s="137" t="s">
        <v>4005</v>
      </c>
      <c r="B149" s="3">
        <v>2</v>
      </c>
    </row>
    <row r="150" spans="1:2" ht="15">
      <c r="A150" s="137" t="s">
        <v>4012</v>
      </c>
      <c r="B150" s="3">
        <v>1</v>
      </c>
    </row>
    <row r="151" spans="1:2" ht="15">
      <c r="A151" s="137" t="s">
        <v>3999</v>
      </c>
      <c r="B151" s="3">
        <v>1</v>
      </c>
    </row>
    <row r="152" spans="1:2" ht="15">
      <c r="A152" s="137" t="s">
        <v>4016</v>
      </c>
      <c r="B152" s="3">
        <v>1</v>
      </c>
    </row>
    <row r="153" spans="1:2" ht="15">
      <c r="A153" s="137" t="s">
        <v>3663</v>
      </c>
      <c r="B153" s="3">
        <v>1</v>
      </c>
    </row>
    <row r="154" spans="1:2" ht="15">
      <c r="A154" s="137" t="s">
        <v>4007</v>
      </c>
      <c r="B154" s="3">
        <v>3</v>
      </c>
    </row>
    <row r="155" spans="1:2" ht="15">
      <c r="A155" s="134" t="s">
        <v>3987</v>
      </c>
      <c r="B155" s="3">
        <v>246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1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8.140625" style="0" customWidth="1"/>
    <col min="41" max="41" width="16.57421875" style="0" customWidth="1"/>
    <col min="42" max="42" width="12.57421875" style="0" customWidth="1"/>
    <col min="43" max="43" width="10.28125" style="0" customWidth="1"/>
    <col min="44" max="44" width="16.8515625" style="0" customWidth="1"/>
    <col min="45" max="45" width="10.421875" style="0" customWidth="1"/>
    <col min="46" max="46" width="11.57421875" style="0" customWidth="1"/>
    <col min="47" max="47" width="9.00390625" style="0" customWidth="1"/>
    <col min="48" max="48" width="20.7109375" style="0" customWidth="1"/>
    <col min="49" max="49" width="10.57421875" style="0" customWidth="1"/>
    <col min="50" max="51" width="16.140625" style="0" customWidth="1"/>
    <col min="52" max="52" width="15.140625" style="0" customWidth="1"/>
    <col min="53" max="53" width="9.7109375" style="0" customWidth="1"/>
    <col min="54" max="54" width="17.28125" style="0" customWidth="1"/>
    <col min="55" max="55" width="19.57421875" style="0" customWidth="1"/>
    <col min="56" max="56" width="17.421875" style="0" customWidth="1"/>
    <col min="57" max="57" width="19.57421875" style="0" customWidth="1"/>
    <col min="58" max="58" width="17.57421875" style="0" customWidth="1"/>
    <col min="59" max="59" width="19.57421875" style="0" customWidth="1"/>
    <col min="60" max="60" width="17.28125" style="0" customWidth="1"/>
    <col min="61" max="61" width="19.57421875" style="0" customWidth="1"/>
    <col min="62" max="62" width="19.28125" style="0" customWidth="1"/>
    <col min="63" max="63" width="19.57421875" style="0" customWidth="1"/>
    <col min="64" max="64" width="21.7109375" style="0" customWidth="1"/>
    <col min="65" max="65" width="27.421875" style="0" customWidth="1"/>
    <col min="66" max="66" width="22.57421875" style="0" customWidth="1"/>
    <col min="67" max="67" width="28.421875" style="0" customWidth="1"/>
    <col min="68" max="68" width="27.28125" style="0" customWidth="1"/>
    <col min="69" max="69" width="33.140625" style="0" customWidth="1"/>
    <col min="70" max="70" width="18.57421875" style="0" customWidth="1"/>
    <col min="71" max="71" width="22.28125" style="0" customWidth="1"/>
    <col min="72" max="72" width="17.42187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4037</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1636</v>
      </c>
      <c r="AF2" s="13" t="s">
        <v>1637</v>
      </c>
      <c r="AG2" s="13" t="s">
        <v>1638</v>
      </c>
      <c r="AH2" s="13" t="s">
        <v>1639</v>
      </c>
      <c r="AI2" s="13" t="s">
        <v>1640</v>
      </c>
      <c r="AJ2" s="13" t="s">
        <v>1641</v>
      </c>
      <c r="AK2" s="13" t="s">
        <v>1642</v>
      </c>
      <c r="AL2" s="13" t="s">
        <v>1643</v>
      </c>
      <c r="AM2" s="13" t="s">
        <v>1644</v>
      </c>
      <c r="AN2" s="13" t="s">
        <v>1645</v>
      </c>
      <c r="AO2" s="13" t="s">
        <v>1646</v>
      </c>
      <c r="AP2" s="13" t="s">
        <v>1647</v>
      </c>
      <c r="AQ2" s="13" t="s">
        <v>1648</v>
      </c>
      <c r="AR2" s="13" t="s">
        <v>1649</v>
      </c>
      <c r="AS2" s="13" t="s">
        <v>1650</v>
      </c>
      <c r="AT2" s="13" t="s">
        <v>215</v>
      </c>
      <c r="AU2" s="13" t="s">
        <v>1651</v>
      </c>
      <c r="AV2" s="13" t="s">
        <v>1652</v>
      </c>
      <c r="AW2" s="13" t="s">
        <v>1653</v>
      </c>
      <c r="AX2" s="13" t="s">
        <v>1654</v>
      </c>
      <c r="AY2" s="13" t="s">
        <v>1655</v>
      </c>
      <c r="AZ2" s="13" t="s">
        <v>1656</v>
      </c>
      <c r="BA2" s="13" t="s">
        <v>2987</v>
      </c>
      <c r="BB2" s="119" t="s">
        <v>3353</v>
      </c>
      <c r="BC2" s="119" t="s">
        <v>3364</v>
      </c>
      <c r="BD2" s="119" t="s">
        <v>3365</v>
      </c>
      <c r="BE2" s="119" t="s">
        <v>3366</v>
      </c>
      <c r="BF2" s="119" t="s">
        <v>3367</v>
      </c>
      <c r="BG2" s="119" t="s">
        <v>3370</v>
      </c>
      <c r="BH2" s="119" t="s">
        <v>3371</v>
      </c>
      <c r="BI2" s="119" t="s">
        <v>3441</v>
      </c>
      <c r="BJ2" s="119" t="s">
        <v>3453</v>
      </c>
      <c r="BK2" s="119" t="s">
        <v>3519</v>
      </c>
      <c r="BL2" s="119" t="s">
        <v>3953</v>
      </c>
      <c r="BM2" s="119" t="s">
        <v>3954</v>
      </c>
      <c r="BN2" s="119" t="s">
        <v>3955</v>
      </c>
      <c r="BO2" s="119" t="s">
        <v>3956</v>
      </c>
      <c r="BP2" s="119" t="s">
        <v>3957</v>
      </c>
      <c r="BQ2" s="119" t="s">
        <v>3958</v>
      </c>
      <c r="BR2" s="119" t="s">
        <v>3959</v>
      </c>
      <c r="BS2" s="119" t="s">
        <v>3960</v>
      </c>
      <c r="BT2" s="119" t="s">
        <v>3962</v>
      </c>
      <c r="BU2" s="3"/>
      <c r="BV2" s="3"/>
    </row>
    <row r="3" spans="1:74" ht="41.45" customHeight="1">
      <c r="A3" s="65" t="s">
        <v>235</v>
      </c>
      <c r="C3" s="66"/>
      <c r="D3" s="66" t="s">
        <v>64</v>
      </c>
      <c r="E3" s="67">
        <v>180.7585745815411</v>
      </c>
      <c r="F3" s="69"/>
      <c r="G3" s="107" t="s">
        <v>681</v>
      </c>
      <c r="H3" s="66"/>
      <c r="I3" s="70" t="s">
        <v>235</v>
      </c>
      <c r="J3" s="71"/>
      <c r="K3" s="71"/>
      <c r="L3" s="70" t="s">
        <v>2717</v>
      </c>
      <c r="M3" s="74">
        <v>15.30052236428385</v>
      </c>
      <c r="N3" s="75">
        <v>5458.11669921875</v>
      </c>
      <c r="O3" s="75">
        <v>5557.419921875</v>
      </c>
      <c r="P3" s="76"/>
      <c r="Q3" s="77"/>
      <c r="R3" s="77"/>
      <c r="S3" s="48"/>
      <c r="T3" s="48">
        <v>0</v>
      </c>
      <c r="U3" s="48">
        <v>9</v>
      </c>
      <c r="V3" s="49">
        <v>72</v>
      </c>
      <c r="W3" s="49">
        <v>0.111111</v>
      </c>
      <c r="X3" s="49">
        <v>0</v>
      </c>
      <c r="Y3" s="49">
        <v>4.675662</v>
      </c>
      <c r="Z3" s="49">
        <v>0</v>
      </c>
      <c r="AA3" s="49">
        <v>0</v>
      </c>
      <c r="AB3" s="72">
        <v>3</v>
      </c>
      <c r="AC3" s="72"/>
      <c r="AD3" s="73"/>
      <c r="AE3" s="86" t="s">
        <v>1657</v>
      </c>
      <c r="AF3" s="86">
        <v>2554</v>
      </c>
      <c r="AG3" s="86">
        <v>2786</v>
      </c>
      <c r="AH3" s="86">
        <v>148634</v>
      </c>
      <c r="AI3" s="86">
        <v>184793</v>
      </c>
      <c r="AJ3" s="86"/>
      <c r="AK3" s="86" t="s">
        <v>1866</v>
      </c>
      <c r="AL3" s="86" t="s">
        <v>2054</v>
      </c>
      <c r="AM3" s="86"/>
      <c r="AN3" s="86"/>
      <c r="AO3" s="89">
        <v>41043.56166666667</v>
      </c>
      <c r="AP3" s="93" t="s">
        <v>2223</v>
      </c>
      <c r="AQ3" s="86" t="b">
        <v>1</v>
      </c>
      <c r="AR3" s="86" t="b">
        <v>0</v>
      </c>
      <c r="AS3" s="86" t="b">
        <v>1</v>
      </c>
      <c r="AT3" s="86"/>
      <c r="AU3" s="86">
        <v>32</v>
      </c>
      <c r="AV3" s="93" t="s">
        <v>2392</v>
      </c>
      <c r="AW3" s="86" t="b">
        <v>0</v>
      </c>
      <c r="AX3" s="86" t="s">
        <v>2503</v>
      </c>
      <c r="AY3" s="93" t="s">
        <v>2504</v>
      </c>
      <c r="AZ3" s="86" t="s">
        <v>66</v>
      </c>
      <c r="BA3" s="86" t="str">
        <f>REPLACE(INDEX(GroupVertices[Group],MATCH(Vertices[[#This Row],[Vertex]],GroupVertices[Vertex],0)),1,1,"")</f>
        <v>10</v>
      </c>
      <c r="BB3" s="48"/>
      <c r="BC3" s="48"/>
      <c r="BD3" s="48"/>
      <c r="BE3" s="48"/>
      <c r="BF3" s="48"/>
      <c r="BG3" s="48"/>
      <c r="BH3" s="120" t="s">
        <v>3372</v>
      </c>
      <c r="BI3" s="120" t="s">
        <v>3372</v>
      </c>
      <c r="BJ3" s="120" t="s">
        <v>3454</v>
      </c>
      <c r="BK3" s="120" t="s">
        <v>3454</v>
      </c>
      <c r="BL3" s="120">
        <v>0</v>
      </c>
      <c r="BM3" s="123">
        <v>0</v>
      </c>
      <c r="BN3" s="120">
        <v>0</v>
      </c>
      <c r="BO3" s="123">
        <v>0</v>
      </c>
      <c r="BP3" s="120">
        <v>0</v>
      </c>
      <c r="BQ3" s="123">
        <v>0</v>
      </c>
      <c r="BR3" s="120">
        <v>49</v>
      </c>
      <c r="BS3" s="123">
        <v>100</v>
      </c>
      <c r="BT3" s="120">
        <v>49</v>
      </c>
      <c r="BU3" s="3"/>
      <c r="BV3" s="3"/>
    </row>
    <row r="4" spans="1:77" ht="41.45" customHeight="1">
      <c r="A4" s="65" t="s">
        <v>365</v>
      </c>
      <c r="C4" s="66"/>
      <c r="D4" s="66" t="s">
        <v>64</v>
      </c>
      <c r="E4" s="67">
        <v>379.74526766871264</v>
      </c>
      <c r="F4" s="69"/>
      <c r="G4" s="107" t="s">
        <v>2410</v>
      </c>
      <c r="H4" s="66"/>
      <c r="I4" s="70" t="s">
        <v>365</v>
      </c>
      <c r="J4" s="71"/>
      <c r="K4" s="71"/>
      <c r="L4" s="70" t="s">
        <v>2718</v>
      </c>
      <c r="M4" s="74">
        <v>166.99721138073713</v>
      </c>
      <c r="N4" s="75">
        <v>4926.5634765625</v>
      </c>
      <c r="O4" s="75">
        <v>5096.43115234375</v>
      </c>
      <c r="P4" s="76"/>
      <c r="Q4" s="77"/>
      <c r="R4" s="77"/>
      <c r="S4" s="101"/>
      <c r="T4" s="48">
        <v>1</v>
      </c>
      <c r="U4" s="48">
        <v>0</v>
      </c>
      <c r="V4" s="49">
        <v>0</v>
      </c>
      <c r="W4" s="49">
        <v>0.058824</v>
      </c>
      <c r="X4" s="49">
        <v>0</v>
      </c>
      <c r="Y4" s="49">
        <v>0.59159</v>
      </c>
      <c r="Z4" s="49">
        <v>0</v>
      </c>
      <c r="AA4" s="49">
        <v>0</v>
      </c>
      <c r="AB4" s="72">
        <v>4</v>
      </c>
      <c r="AC4" s="72"/>
      <c r="AD4" s="73"/>
      <c r="AE4" s="86" t="s">
        <v>1658</v>
      </c>
      <c r="AF4" s="86">
        <v>1095</v>
      </c>
      <c r="AG4" s="86">
        <v>32265</v>
      </c>
      <c r="AH4" s="86">
        <v>15561</v>
      </c>
      <c r="AI4" s="86">
        <v>26</v>
      </c>
      <c r="AJ4" s="86"/>
      <c r="AK4" s="86" t="s">
        <v>1867</v>
      </c>
      <c r="AL4" s="86" t="s">
        <v>2055</v>
      </c>
      <c r="AM4" s="93" t="s">
        <v>2143</v>
      </c>
      <c r="AN4" s="86"/>
      <c r="AO4" s="89">
        <v>39827.57475694444</v>
      </c>
      <c r="AP4" s="93" t="s">
        <v>2224</v>
      </c>
      <c r="AQ4" s="86" t="b">
        <v>0</v>
      </c>
      <c r="AR4" s="86" t="b">
        <v>0</v>
      </c>
      <c r="AS4" s="86" t="b">
        <v>1</v>
      </c>
      <c r="AT4" s="86"/>
      <c r="AU4" s="86">
        <v>361</v>
      </c>
      <c r="AV4" s="93" t="s">
        <v>2393</v>
      </c>
      <c r="AW4" s="86" t="b">
        <v>0</v>
      </c>
      <c r="AX4" s="86" t="s">
        <v>2503</v>
      </c>
      <c r="AY4" s="93" t="s">
        <v>2505</v>
      </c>
      <c r="AZ4" s="86" t="s">
        <v>65</v>
      </c>
      <c r="BA4" s="86" t="str">
        <f>REPLACE(INDEX(GroupVertices[Group],MATCH(Vertices[[#This Row],[Vertex]],GroupVertices[Vertex],0)),1,1,"")</f>
        <v>10</v>
      </c>
      <c r="BB4" s="48"/>
      <c r="BC4" s="48"/>
      <c r="BD4" s="48"/>
      <c r="BE4" s="48"/>
      <c r="BF4" s="48"/>
      <c r="BG4" s="48"/>
      <c r="BH4" s="48"/>
      <c r="BI4" s="48"/>
      <c r="BJ4" s="48"/>
      <c r="BK4" s="48"/>
      <c r="BL4" s="48"/>
      <c r="BM4" s="49"/>
      <c r="BN4" s="48"/>
      <c r="BO4" s="49"/>
      <c r="BP4" s="48"/>
      <c r="BQ4" s="49"/>
      <c r="BR4" s="48"/>
      <c r="BS4" s="49"/>
      <c r="BT4" s="48"/>
      <c r="BU4" s="2"/>
      <c r="BV4" s="3"/>
      <c r="BW4" s="3"/>
      <c r="BX4" s="3"/>
      <c r="BY4" s="3"/>
    </row>
    <row r="5" spans="1:77" ht="41.45" customHeight="1">
      <c r="A5" s="65" t="s">
        <v>366</v>
      </c>
      <c r="C5" s="66"/>
      <c r="D5" s="66" t="s">
        <v>64</v>
      </c>
      <c r="E5" s="67">
        <v>197.22210945177451</v>
      </c>
      <c r="F5" s="69"/>
      <c r="G5" s="107" t="s">
        <v>2411</v>
      </c>
      <c r="H5" s="66"/>
      <c r="I5" s="70" t="s">
        <v>366</v>
      </c>
      <c r="J5" s="71"/>
      <c r="K5" s="71"/>
      <c r="L5" s="70" t="s">
        <v>2719</v>
      </c>
      <c r="M5" s="74">
        <v>27.851430621386516</v>
      </c>
      <c r="N5" s="75">
        <v>5262.896484375</v>
      </c>
      <c r="O5" s="75">
        <v>4726.7998046875</v>
      </c>
      <c r="P5" s="76"/>
      <c r="Q5" s="77"/>
      <c r="R5" s="77"/>
      <c r="S5" s="101"/>
      <c r="T5" s="48">
        <v>1</v>
      </c>
      <c r="U5" s="48">
        <v>0</v>
      </c>
      <c r="V5" s="49">
        <v>0</v>
      </c>
      <c r="W5" s="49">
        <v>0.058824</v>
      </c>
      <c r="X5" s="49">
        <v>0</v>
      </c>
      <c r="Y5" s="49">
        <v>0.59159</v>
      </c>
      <c r="Z5" s="49">
        <v>0</v>
      </c>
      <c r="AA5" s="49">
        <v>0</v>
      </c>
      <c r="AB5" s="72">
        <v>5</v>
      </c>
      <c r="AC5" s="72"/>
      <c r="AD5" s="73"/>
      <c r="AE5" s="86" t="s">
        <v>1659</v>
      </c>
      <c r="AF5" s="86">
        <v>3248</v>
      </c>
      <c r="AG5" s="86">
        <v>5225</v>
      </c>
      <c r="AH5" s="86">
        <v>103169</v>
      </c>
      <c r="AI5" s="86">
        <v>14261</v>
      </c>
      <c r="AJ5" s="86"/>
      <c r="AK5" s="86" t="s">
        <v>1868</v>
      </c>
      <c r="AL5" s="86"/>
      <c r="AM5" s="93" t="s">
        <v>2144</v>
      </c>
      <c r="AN5" s="86"/>
      <c r="AO5" s="89">
        <v>40259.59287037037</v>
      </c>
      <c r="AP5" s="93" t="s">
        <v>2225</v>
      </c>
      <c r="AQ5" s="86" t="b">
        <v>0</v>
      </c>
      <c r="AR5" s="86" t="b">
        <v>0</v>
      </c>
      <c r="AS5" s="86" t="b">
        <v>1</v>
      </c>
      <c r="AT5" s="86"/>
      <c r="AU5" s="86">
        <v>78</v>
      </c>
      <c r="AV5" s="93" t="s">
        <v>2394</v>
      </c>
      <c r="AW5" s="86" t="b">
        <v>0</v>
      </c>
      <c r="AX5" s="86" t="s">
        <v>2503</v>
      </c>
      <c r="AY5" s="93" t="s">
        <v>2506</v>
      </c>
      <c r="AZ5" s="86" t="s">
        <v>65</v>
      </c>
      <c r="BA5" s="86" t="str">
        <f>REPLACE(INDEX(GroupVertices[Group],MATCH(Vertices[[#This Row],[Vertex]],GroupVertices[Vertex],0)),1,1,"")</f>
        <v>10</v>
      </c>
      <c r="BB5" s="48"/>
      <c r="BC5" s="48"/>
      <c r="BD5" s="48"/>
      <c r="BE5" s="48"/>
      <c r="BF5" s="48"/>
      <c r="BG5" s="48"/>
      <c r="BH5" s="48"/>
      <c r="BI5" s="48"/>
      <c r="BJ5" s="48"/>
      <c r="BK5" s="48"/>
      <c r="BL5" s="48"/>
      <c r="BM5" s="49"/>
      <c r="BN5" s="48"/>
      <c r="BO5" s="49"/>
      <c r="BP5" s="48"/>
      <c r="BQ5" s="49"/>
      <c r="BR5" s="48"/>
      <c r="BS5" s="49"/>
      <c r="BT5" s="48"/>
      <c r="BU5" s="2"/>
      <c r="BV5" s="3"/>
      <c r="BW5" s="3"/>
      <c r="BX5" s="3"/>
      <c r="BY5" s="3"/>
    </row>
    <row r="6" spans="1:77" ht="41.45" customHeight="1">
      <c r="A6" s="65" t="s">
        <v>367</v>
      </c>
      <c r="C6" s="66"/>
      <c r="D6" s="66" t="s">
        <v>64</v>
      </c>
      <c r="E6" s="67">
        <v>1000</v>
      </c>
      <c r="F6" s="69"/>
      <c r="G6" s="107" t="s">
        <v>2412</v>
      </c>
      <c r="H6" s="66"/>
      <c r="I6" s="70" t="s">
        <v>367</v>
      </c>
      <c r="J6" s="71"/>
      <c r="K6" s="71"/>
      <c r="L6" s="70" t="s">
        <v>2720</v>
      </c>
      <c r="M6" s="74">
        <v>1654.580876392315</v>
      </c>
      <c r="N6" s="75">
        <v>5438.44921875</v>
      </c>
      <c r="O6" s="75">
        <v>6431.1748046875</v>
      </c>
      <c r="P6" s="76"/>
      <c r="Q6" s="77"/>
      <c r="R6" s="77"/>
      <c r="S6" s="101"/>
      <c r="T6" s="48">
        <v>1</v>
      </c>
      <c r="U6" s="48">
        <v>0</v>
      </c>
      <c r="V6" s="49">
        <v>0</v>
      </c>
      <c r="W6" s="49">
        <v>0.058824</v>
      </c>
      <c r="X6" s="49">
        <v>0</v>
      </c>
      <c r="Y6" s="49">
        <v>0.59159</v>
      </c>
      <c r="Z6" s="49">
        <v>0</v>
      </c>
      <c r="AA6" s="49">
        <v>0</v>
      </c>
      <c r="AB6" s="72">
        <v>6</v>
      </c>
      <c r="AC6" s="72"/>
      <c r="AD6" s="73"/>
      <c r="AE6" s="86" t="s">
        <v>1660</v>
      </c>
      <c r="AF6" s="86">
        <v>995</v>
      </c>
      <c r="AG6" s="86">
        <v>321345</v>
      </c>
      <c r="AH6" s="86">
        <v>7303</v>
      </c>
      <c r="AI6" s="86">
        <v>3449</v>
      </c>
      <c r="AJ6" s="86"/>
      <c r="AK6" s="86" t="s">
        <v>1869</v>
      </c>
      <c r="AL6" s="86"/>
      <c r="AM6" s="86"/>
      <c r="AN6" s="86"/>
      <c r="AO6" s="89">
        <v>40341.35</v>
      </c>
      <c r="AP6" s="86"/>
      <c r="AQ6" s="86" t="b">
        <v>1</v>
      </c>
      <c r="AR6" s="86" t="b">
        <v>0</v>
      </c>
      <c r="AS6" s="86" t="b">
        <v>1</v>
      </c>
      <c r="AT6" s="86"/>
      <c r="AU6" s="86">
        <v>424</v>
      </c>
      <c r="AV6" s="93" t="s">
        <v>2392</v>
      </c>
      <c r="AW6" s="86" t="b">
        <v>0</v>
      </c>
      <c r="AX6" s="86" t="s">
        <v>2503</v>
      </c>
      <c r="AY6" s="93" t="s">
        <v>2507</v>
      </c>
      <c r="AZ6" s="86" t="s">
        <v>65</v>
      </c>
      <c r="BA6" s="86" t="str">
        <f>REPLACE(INDEX(GroupVertices[Group],MATCH(Vertices[[#This Row],[Vertex]],GroupVertices[Vertex],0)),1,1,"")</f>
        <v>10</v>
      </c>
      <c r="BB6" s="48"/>
      <c r="BC6" s="48"/>
      <c r="BD6" s="48"/>
      <c r="BE6" s="48"/>
      <c r="BF6" s="48"/>
      <c r="BG6" s="48"/>
      <c r="BH6" s="48"/>
      <c r="BI6" s="48"/>
      <c r="BJ6" s="48"/>
      <c r="BK6" s="48"/>
      <c r="BL6" s="48"/>
      <c r="BM6" s="49"/>
      <c r="BN6" s="48"/>
      <c r="BO6" s="49"/>
      <c r="BP6" s="48"/>
      <c r="BQ6" s="49"/>
      <c r="BR6" s="48"/>
      <c r="BS6" s="49"/>
      <c r="BT6" s="48"/>
      <c r="BU6" s="2"/>
      <c r="BV6" s="3"/>
      <c r="BW6" s="3"/>
      <c r="BX6" s="3"/>
      <c r="BY6" s="3"/>
    </row>
    <row r="7" spans="1:77" ht="41.45" customHeight="1">
      <c r="A7" s="65" t="s">
        <v>368</v>
      </c>
      <c r="C7" s="66"/>
      <c r="D7" s="66" t="s">
        <v>64</v>
      </c>
      <c r="E7" s="67">
        <v>317.02318238203407</v>
      </c>
      <c r="F7" s="69"/>
      <c r="G7" s="107" t="s">
        <v>2413</v>
      </c>
      <c r="H7" s="66"/>
      <c r="I7" s="70" t="s">
        <v>368</v>
      </c>
      <c r="J7" s="71"/>
      <c r="K7" s="71"/>
      <c r="L7" s="70" t="s">
        <v>2721</v>
      </c>
      <c r="M7" s="74">
        <v>119.1812870162443</v>
      </c>
      <c r="N7" s="75">
        <v>5041.19921875</v>
      </c>
      <c r="O7" s="75">
        <v>6209.37939453125</v>
      </c>
      <c r="P7" s="76"/>
      <c r="Q7" s="77"/>
      <c r="R7" s="77"/>
      <c r="S7" s="101"/>
      <c r="T7" s="48">
        <v>1</v>
      </c>
      <c r="U7" s="48">
        <v>0</v>
      </c>
      <c r="V7" s="49">
        <v>0</v>
      </c>
      <c r="W7" s="49">
        <v>0.058824</v>
      </c>
      <c r="X7" s="49">
        <v>0</v>
      </c>
      <c r="Y7" s="49">
        <v>0.59159</v>
      </c>
      <c r="Z7" s="49">
        <v>0</v>
      </c>
      <c r="AA7" s="49">
        <v>0</v>
      </c>
      <c r="AB7" s="72">
        <v>7</v>
      </c>
      <c r="AC7" s="72"/>
      <c r="AD7" s="73"/>
      <c r="AE7" s="86" t="s">
        <v>1661</v>
      </c>
      <c r="AF7" s="86">
        <v>1892</v>
      </c>
      <c r="AG7" s="86">
        <v>22973</v>
      </c>
      <c r="AH7" s="86">
        <v>37116</v>
      </c>
      <c r="AI7" s="86">
        <v>11894</v>
      </c>
      <c r="AJ7" s="86"/>
      <c r="AK7" s="86" t="s">
        <v>1870</v>
      </c>
      <c r="AL7" s="86" t="s">
        <v>2056</v>
      </c>
      <c r="AM7" s="93" t="s">
        <v>2145</v>
      </c>
      <c r="AN7" s="86"/>
      <c r="AO7" s="89">
        <v>39841.40988425926</v>
      </c>
      <c r="AP7" s="93" t="s">
        <v>2226</v>
      </c>
      <c r="AQ7" s="86" t="b">
        <v>0</v>
      </c>
      <c r="AR7" s="86" t="b">
        <v>0</v>
      </c>
      <c r="AS7" s="86" t="b">
        <v>0</v>
      </c>
      <c r="AT7" s="86"/>
      <c r="AU7" s="86">
        <v>184</v>
      </c>
      <c r="AV7" s="93" t="s">
        <v>2392</v>
      </c>
      <c r="AW7" s="86" t="b">
        <v>1</v>
      </c>
      <c r="AX7" s="86" t="s">
        <v>2503</v>
      </c>
      <c r="AY7" s="93" t="s">
        <v>2508</v>
      </c>
      <c r="AZ7" s="86" t="s">
        <v>65</v>
      </c>
      <c r="BA7" s="86" t="str">
        <f>REPLACE(INDEX(GroupVertices[Group],MATCH(Vertices[[#This Row],[Vertex]],GroupVertices[Vertex],0)),1,1,"")</f>
        <v>10</v>
      </c>
      <c r="BB7" s="48"/>
      <c r="BC7" s="48"/>
      <c r="BD7" s="48"/>
      <c r="BE7" s="48"/>
      <c r="BF7" s="48"/>
      <c r="BG7" s="48"/>
      <c r="BH7" s="48"/>
      <c r="BI7" s="48"/>
      <c r="BJ7" s="48"/>
      <c r="BK7" s="48"/>
      <c r="BL7" s="48"/>
      <c r="BM7" s="49"/>
      <c r="BN7" s="48"/>
      <c r="BO7" s="49"/>
      <c r="BP7" s="48"/>
      <c r="BQ7" s="49"/>
      <c r="BR7" s="48"/>
      <c r="BS7" s="49"/>
      <c r="BT7" s="48"/>
      <c r="BU7" s="2"/>
      <c r="BV7" s="3"/>
      <c r="BW7" s="3"/>
      <c r="BX7" s="3"/>
      <c r="BY7" s="3"/>
    </row>
    <row r="8" spans="1:77" ht="41.45" customHeight="1">
      <c r="A8" s="65" t="s">
        <v>369</v>
      </c>
      <c r="C8" s="66"/>
      <c r="D8" s="66" t="s">
        <v>64</v>
      </c>
      <c r="E8" s="67">
        <v>245.53269537480065</v>
      </c>
      <c r="F8" s="69"/>
      <c r="G8" s="107" t="s">
        <v>2414</v>
      </c>
      <c r="H8" s="66"/>
      <c r="I8" s="70" t="s">
        <v>369</v>
      </c>
      <c r="J8" s="71"/>
      <c r="K8" s="71"/>
      <c r="L8" s="70" t="s">
        <v>2722</v>
      </c>
      <c r="M8" s="74">
        <v>64.68080757755044</v>
      </c>
      <c r="N8" s="75">
        <v>5690.44873046875</v>
      </c>
      <c r="O8" s="75">
        <v>4745.23486328125</v>
      </c>
      <c r="P8" s="76"/>
      <c r="Q8" s="77"/>
      <c r="R8" s="77"/>
      <c r="S8" s="101"/>
      <c r="T8" s="48">
        <v>1</v>
      </c>
      <c r="U8" s="48">
        <v>0</v>
      </c>
      <c r="V8" s="49">
        <v>0</v>
      </c>
      <c r="W8" s="49">
        <v>0.058824</v>
      </c>
      <c r="X8" s="49">
        <v>0</v>
      </c>
      <c r="Y8" s="49">
        <v>0.59159</v>
      </c>
      <c r="Z8" s="49">
        <v>0</v>
      </c>
      <c r="AA8" s="49">
        <v>0</v>
      </c>
      <c r="AB8" s="72">
        <v>8</v>
      </c>
      <c r="AC8" s="72"/>
      <c r="AD8" s="73"/>
      <c r="AE8" s="86" t="s">
        <v>1662</v>
      </c>
      <c r="AF8" s="86">
        <v>1385</v>
      </c>
      <c r="AG8" s="86">
        <v>12382</v>
      </c>
      <c r="AH8" s="86">
        <v>2700</v>
      </c>
      <c r="AI8" s="86">
        <v>1612</v>
      </c>
      <c r="AJ8" s="86"/>
      <c r="AK8" s="86" t="s">
        <v>1871</v>
      </c>
      <c r="AL8" s="86" t="s">
        <v>2057</v>
      </c>
      <c r="AM8" s="86"/>
      <c r="AN8" s="86"/>
      <c r="AO8" s="89">
        <v>41369.55700231482</v>
      </c>
      <c r="AP8" s="86"/>
      <c r="AQ8" s="86" t="b">
        <v>1</v>
      </c>
      <c r="AR8" s="86" t="b">
        <v>0</v>
      </c>
      <c r="AS8" s="86" t="b">
        <v>0</v>
      </c>
      <c r="AT8" s="86"/>
      <c r="AU8" s="86">
        <v>111</v>
      </c>
      <c r="AV8" s="93" t="s">
        <v>2392</v>
      </c>
      <c r="AW8" s="86" t="b">
        <v>0</v>
      </c>
      <c r="AX8" s="86" t="s">
        <v>2503</v>
      </c>
      <c r="AY8" s="93" t="s">
        <v>2509</v>
      </c>
      <c r="AZ8" s="86" t="s">
        <v>65</v>
      </c>
      <c r="BA8" s="86" t="str">
        <f>REPLACE(INDEX(GroupVertices[Group],MATCH(Vertices[[#This Row],[Vertex]],GroupVertices[Vertex],0)),1,1,"")</f>
        <v>10</v>
      </c>
      <c r="BB8" s="48"/>
      <c r="BC8" s="48"/>
      <c r="BD8" s="48"/>
      <c r="BE8" s="48"/>
      <c r="BF8" s="48"/>
      <c r="BG8" s="48"/>
      <c r="BH8" s="48"/>
      <c r="BI8" s="48"/>
      <c r="BJ8" s="48"/>
      <c r="BK8" s="48"/>
      <c r="BL8" s="48"/>
      <c r="BM8" s="49"/>
      <c r="BN8" s="48"/>
      <c r="BO8" s="49"/>
      <c r="BP8" s="48"/>
      <c r="BQ8" s="49"/>
      <c r="BR8" s="48"/>
      <c r="BS8" s="49"/>
      <c r="BT8" s="48"/>
      <c r="BU8" s="2"/>
      <c r="BV8" s="3"/>
      <c r="BW8" s="3"/>
      <c r="BX8" s="3"/>
      <c r="BY8" s="3"/>
    </row>
    <row r="9" spans="1:77" ht="41.45" customHeight="1">
      <c r="A9" s="65" t="s">
        <v>370</v>
      </c>
      <c r="C9" s="66"/>
      <c r="D9" s="66" t="s">
        <v>64</v>
      </c>
      <c r="E9" s="67">
        <v>186.89443075089008</v>
      </c>
      <c r="F9" s="69"/>
      <c r="G9" s="107" t="s">
        <v>2415</v>
      </c>
      <c r="H9" s="66"/>
      <c r="I9" s="70" t="s">
        <v>370</v>
      </c>
      <c r="J9" s="71"/>
      <c r="K9" s="71"/>
      <c r="L9" s="70" t="s">
        <v>2723</v>
      </c>
      <c r="M9" s="74">
        <v>19.978167139071193</v>
      </c>
      <c r="N9" s="75">
        <v>6070.21923828125</v>
      </c>
      <c r="O9" s="75">
        <v>5736.29541015625</v>
      </c>
      <c r="P9" s="76"/>
      <c r="Q9" s="77"/>
      <c r="R9" s="77"/>
      <c r="S9" s="101"/>
      <c r="T9" s="48">
        <v>1</v>
      </c>
      <c r="U9" s="48">
        <v>0</v>
      </c>
      <c r="V9" s="49">
        <v>0</v>
      </c>
      <c r="W9" s="49">
        <v>0.058824</v>
      </c>
      <c r="X9" s="49">
        <v>0</v>
      </c>
      <c r="Y9" s="49">
        <v>0.59159</v>
      </c>
      <c r="Z9" s="49">
        <v>0</v>
      </c>
      <c r="AA9" s="49">
        <v>0</v>
      </c>
      <c r="AB9" s="72">
        <v>9</v>
      </c>
      <c r="AC9" s="72"/>
      <c r="AD9" s="73"/>
      <c r="AE9" s="86" t="s">
        <v>1663</v>
      </c>
      <c r="AF9" s="86">
        <v>1064</v>
      </c>
      <c r="AG9" s="86">
        <v>3695</v>
      </c>
      <c r="AH9" s="86">
        <v>15068</v>
      </c>
      <c r="AI9" s="86">
        <v>21879</v>
      </c>
      <c r="AJ9" s="86"/>
      <c r="AK9" s="86" t="s">
        <v>1872</v>
      </c>
      <c r="AL9" s="86" t="s">
        <v>2056</v>
      </c>
      <c r="AM9" s="93" t="s">
        <v>2146</v>
      </c>
      <c r="AN9" s="86"/>
      <c r="AO9" s="89">
        <v>40634.32983796296</v>
      </c>
      <c r="AP9" s="93" t="s">
        <v>2227</v>
      </c>
      <c r="AQ9" s="86" t="b">
        <v>0</v>
      </c>
      <c r="AR9" s="86" t="b">
        <v>0</v>
      </c>
      <c r="AS9" s="86" t="b">
        <v>0</v>
      </c>
      <c r="AT9" s="86"/>
      <c r="AU9" s="86">
        <v>41</v>
      </c>
      <c r="AV9" s="93" t="s">
        <v>2392</v>
      </c>
      <c r="AW9" s="86" t="b">
        <v>0</v>
      </c>
      <c r="AX9" s="86" t="s">
        <v>2503</v>
      </c>
      <c r="AY9" s="93" t="s">
        <v>2510</v>
      </c>
      <c r="AZ9" s="86" t="s">
        <v>65</v>
      </c>
      <c r="BA9" s="86" t="str">
        <f>REPLACE(INDEX(GroupVertices[Group],MATCH(Vertices[[#This Row],[Vertex]],GroupVertices[Vertex],0)),1,1,"")</f>
        <v>10</v>
      </c>
      <c r="BB9" s="48"/>
      <c r="BC9" s="48"/>
      <c r="BD9" s="48"/>
      <c r="BE9" s="48"/>
      <c r="BF9" s="48"/>
      <c r="BG9" s="48"/>
      <c r="BH9" s="48"/>
      <c r="BI9" s="48"/>
      <c r="BJ9" s="48"/>
      <c r="BK9" s="48"/>
      <c r="BL9" s="48"/>
      <c r="BM9" s="49"/>
      <c r="BN9" s="48"/>
      <c r="BO9" s="49"/>
      <c r="BP9" s="48"/>
      <c r="BQ9" s="49"/>
      <c r="BR9" s="48"/>
      <c r="BS9" s="49"/>
      <c r="BT9" s="48"/>
      <c r="BU9" s="2"/>
      <c r="BV9" s="3"/>
      <c r="BW9" s="3"/>
      <c r="BX9" s="3"/>
      <c r="BY9" s="3"/>
    </row>
    <row r="10" spans="1:77" ht="41.45" customHeight="1">
      <c r="A10" s="65" t="s">
        <v>371</v>
      </c>
      <c r="C10" s="66"/>
      <c r="D10" s="66" t="s">
        <v>64</v>
      </c>
      <c r="E10" s="67">
        <v>402.59441302981975</v>
      </c>
      <c r="F10" s="69"/>
      <c r="G10" s="107" t="s">
        <v>2416</v>
      </c>
      <c r="H10" s="66"/>
      <c r="I10" s="70" t="s">
        <v>371</v>
      </c>
      <c r="J10" s="71"/>
      <c r="K10" s="71"/>
      <c r="L10" s="70" t="s">
        <v>2724</v>
      </c>
      <c r="M10" s="74">
        <v>184.41616359487918</v>
      </c>
      <c r="N10" s="75">
        <v>6009.08203125</v>
      </c>
      <c r="O10" s="75">
        <v>5144.3544921875</v>
      </c>
      <c r="P10" s="76"/>
      <c r="Q10" s="77"/>
      <c r="R10" s="77"/>
      <c r="S10" s="101"/>
      <c r="T10" s="48">
        <v>1</v>
      </c>
      <c r="U10" s="48">
        <v>0</v>
      </c>
      <c r="V10" s="49">
        <v>0</v>
      </c>
      <c r="W10" s="49">
        <v>0.058824</v>
      </c>
      <c r="X10" s="49">
        <v>0</v>
      </c>
      <c r="Y10" s="49">
        <v>0.59159</v>
      </c>
      <c r="Z10" s="49">
        <v>0</v>
      </c>
      <c r="AA10" s="49">
        <v>0</v>
      </c>
      <c r="AB10" s="72">
        <v>10</v>
      </c>
      <c r="AC10" s="72"/>
      <c r="AD10" s="73"/>
      <c r="AE10" s="86" t="s">
        <v>1664</v>
      </c>
      <c r="AF10" s="86">
        <v>331</v>
      </c>
      <c r="AG10" s="86">
        <v>35650</v>
      </c>
      <c r="AH10" s="86">
        <v>126125</v>
      </c>
      <c r="AI10" s="86">
        <v>44745</v>
      </c>
      <c r="AJ10" s="86"/>
      <c r="AK10" s="86" t="s">
        <v>1873</v>
      </c>
      <c r="AL10" s="86" t="s">
        <v>2058</v>
      </c>
      <c r="AM10" s="93" t="s">
        <v>2147</v>
      </c>
      <c r="AN10" s="86"/>
      <c r="AO10" s="89">
        <v>40488.850902777776</v>
      </c>
      <c r="AP10" s="93" t="s">
        <v>2228</v>
      </c>
      <c r="AQ10" s="86" t="b">
        <v>1</v>
      </c>
      <c r="AR10" s="86" t="b">
        <v>0</v>
      </c>
      <c r="AS10" s="86" t="b">
        <v>1</v>
      </c>
      <c r="AT10" s="86"/>
      <c r="AU10" s="86">
        <v>189</v>
      </c>
      <c r="AV10" s="93" t="s">
        <v>2392</v>
      </c>
      <c r="AW10" s="86" t="b">
        <v>0</v>
      </c>
      <c r="AX10" s="86" t="s">
        <v>2503</v>
      </c>
      <c r="AY10" s="93" t="s">
        <v>2511</v>
      </c>
      <c r="AZ10" s="86" t="s">
        <v>65</v>
      </c>
      <c r="BA10" s="86" t="str">
        <f>REPLACE(INDEX(GroupVertices[Group],MATCH(Vertices[[#This Row],[Vertex]],GroupVertices[Vertex],0)),1,1,"")</f>
        <v>10</v>
      </c>
      <c r="BB10" s="48"/>
      <c r="BC10" s="48"/>
      <c r="BD10" s="48"/>
      <c r="BE10" s="48"/>
      <c r="BF10" s="48"/>
      <c r="BG10" s="48"/>
      <c r="BH10" s="48"/>
      <c r="BI10" s="48"/>
      <c r="BJ10" s="48"/>
      <c r="BK10" s="48"/>
      <c r="BL10" s="48"/>
      <c r="BM10" s="49"/>
      <c r="BN10" s="48"/>
      <c r="BO10" s="49"/>
      <c r="BP10" s="48"/>
      <c r="BQ10" s="49"/>
      <c r="BR10" s="48"/>
      <c r="BS10" s="49"/>
      <c r="BT10" s="48"/>
      <c r="BU10" s="2"/>
      <c r="BV10" s="3"/>
      <c r="BW10" s="3"/>
      <c r="BX10" s="3"/>
      <c r="BY10" s="3"/>
    </row>
    <row r="11" spans="1:77" ht="41.45" customHeight="1">
      <c r="A11" s="65" t="s">
        <v>372</v>
      </c>
      <c r="C11" s="66"/>
      <c r="D11" s="66" t="s">
        <v>64</v>
      </c>
      <c r="E11" s="67">
        <v>194.65031495175037</v>
      </c>
      <c r="F11" s="69"/>
      <c r="G11" s="107" t="s">
        <v>2417</v>
      </c>
      <c r="H11" s="66"/>
      <c r="I11" s="70" t="s">
        <v>372</v>
      </c>
      <c r="J11" s="71"/>
      <c r="K11" s="71"/>
      <c r="L11" s="70" t="s">
        <v>2725</v>
      </c>
      <c r="M11" s="74">
        <v>25.890833636574662</v>
      </c>
      <c r="N11" s="75">
        <v>4839.3134765625</v>
      </c>
      <c r="O11" s="75">
        <v>5682.03515625</v>
      </c>
      <c r="P11" s="76"/>
      <c r="Q11" s="77"/>
      <c r="R11" s="77"/>
      <c r="S11" s="101"/>
      <c r="T11" s="48">
        <v>1</v>
      </c>
      <c r="U11" s="48">
        <v>0</v>
      </c>
      <c r="V11" s="49">
        <v>0</v>
      </c>
      <c r="W11" s="49">
        <v>0.058824</v>
      </c>
      <c r="X11" s="49">
        <v>0</v>
      </c>
      <c r="Y11" s="49">
        <v>0.59159</v>
      </c>
      <c r="Z11" s="49">
        <v>0</v>
      </c>
      <c r="AA11" s="49">
        <v>0</v>
      </c>
      <c r="AB11" s="72">
        <v>11</v>
      </c>
      <c r="AC11" s="72"/>
      <c r="AD11" s="73"/>
      <c r="AE11" s="86" t="s">
        <v>1665</v>
      </c>
      <c r="AF11" s="86">
        <v>966</v>
      </c>
      <c r="AG11" s="86">
        <v>4844</v>
      </c>
      <c r="AH11" s="86">
        <v>28837</v>
      </c>
      <c r="AI11" s="86">
        <v>18346</v>
      </c>
      <c r="AJ11" s="86"/>
      <c r="AK11" s="86" t="s">
        <v>1874</v>
      </c>
      <c r="AL11" s="86" t="s">
        <v>2059</v>
      </c>
      <c r="AM11" s="93" t="s">
        <v>2148</v>
      </c>
      <c r="AN11" s="86"/>
      <c r="AO11" s="89">
        <v>41074.778078703705</v>
      </c>
      <c r="AP11" s="93" t="s">
        <v>2229</v>
      </c>
      <c r="AQ11" s="86" t="b">
        <v>0</v>
      </c>
      <c r="AR11" s="86" t="b">
        <v>0</v>
      </c>
      <c r="AS11" s="86" t="b">
        <v>1</v>
      </c>
      <c r="AT11" s="86"/>
      <c r="AU11" s="86">
        <v>33</v>
      </c>
      <c r="AV11" s="93" t="s">
        <v>2392</v>
      </c>
      <c r="AW11" s="86" t="b">
        <v>0</v>
      </c>
      <c r="AX11" s="86" t="s">
        <v>2503</v>
      </c>
      <c r="AY11" s="93" t="s">
        <v>2512</v>
      </c>
      <c r="AZ11" s="86" t="s">
        <v>65</v>
      </c>
      <c r="BA11" s="86" t="str">
        <f>REPLACE(INDEX(GroupVertices[Group],MATCH(Vertices[[#This Row],[Vertex]],GroupVertices[Vertex],0)),1,1,"")</f>
        <v>10</v>
      </c>
      <c r="BB11" s="48"/>
      <c r="BC11" s="48"/>
      <c r="BD11" s="48"/>
      <c r="BE11" s="48"/>
      <c r="BF11" s="48"/>
      <c r="BG11" s="48"/>
      <c r="BH11" s="48"/>
      <c r="BI11" s="48"/>
      <c r="BJ11" s="48"/>
      <c r="BK11" s="48"/>
      <c r="BL11" s="48"/>
      <c r="BM11" s="49"/>
      <c r="BN11" s="48"/>
      <c r="BO11" s="49"/>
      <c r="BP11" s="48"/>
      <c r="BQ11" s="49"/>
      <c r="BR11" s="48"/>
      <c r="BS11" s="49"/>
      <c r="BT11" s="48"/>
      <c r="BU11" s="2"/>
      <c r="BV11" s="3"/>
      <c r="BW11" s="3"/>
      <c r="BX11" s="3"/>
      <c r="BY11" s="3"/>
    </row>
    <row r="12" spans="1:77" ht="41.45" customHeight="1">
      <c r="A12" s="65" t="s">
        <v>373</v>
      </c>
      <c r="C12" s="66"/>
      <c r="D12" s="66" t="s">
        <v>64</v>
      </c>
      <c r="E12" s="67">
        <v>174.082709068355</v>
      </c>
      <c r="F12" s="69"/>
      <c r="G12" s="107" t="s">
        <v>2418</v>
      </c>
      <c r="H12" s="66"/>
      <c r="I12" s="70" t="s">
        <v>373</v>
      </c>
      <c r="J12" s="71"/>
      <c r="K12" s="71"/>
      <c r="L12" s="70" t="s">
        <v>2726</v>
      </c>
      <c r="M12" s="74">
        <v>10.211203681924466</v>
      </c>
      <c r="N12" s="75">
        <v>5844.814453125</v>
      </c>
      <c r="O12" s="75">
        <v>6244.853515625</v>
      </c>
      <c r="P12" s="76"/>
      <c r="Q12" s="77"/>
      <c r="R12" s="77"/>
      <c r="S12" s="101"/>
      <c r="T12" s="48">
        <v>1</v>
      </c>
      <c r="U12" s="48">
        <v>0</v>
      </c>
      <c r="V12" s="49">
        <v>0</v>
      </c>
      <c r="W12" s="49">
        <v>0.058824</v>
      </c>
      <c r="X12" s="49">
        <v>0</v>
      </c>
      <c r="Y12" s="49">
        <v>0.59159</v>
      </c>
      <c r="Z12" s="49">
        <v>0</v>
      </c>
      <c r="AA12" s="49">
        <v>0</v>
      </c>
      <c r="AB12" s="72">
        <v>12</v>
      </c>
      <c r="AC12" s="72"/>
      <c r="AD12" s="73"/>
      <c r="AE12" s="86" t="s">
        <v>1666</v>
      </c>
      <c r="AF12" s="86">
        <v>1339</v>
      </c>
      <c r="AG12" s="86">
        <v>1797</v>
      </c>
      <c r="AH12" s="86">
        <v>34619</v>
      </c>
      <c r="AI12" s="86">
        <v>23187</v>
      </c>
      <c r="AJ12" s="86"/>
      <c r="AK12" s="86" t="s">
        <v>1875</v>
      </c>
      <c r="AL12" s="86"/>
      <c r="AM12" s="86"/>
      <c r="AN12" s="86"/>
      <c r="AO12" s="89">
        <v>42242.40625</v>
      </c>
      <c r="AP12" s="93" t="s">
        <v>2230</v>
      </c>
      <c r="AQ12" s="86" t="b">
        <v>0</v>
      </c>
      <c r="AR12" s="86" t="b">
        <v>0</v>
      </c>
      <c r="AS12" s="86" t="b">
        <v>0</v>
      </c>
      <c r="AT12" s="86"/>
      <c r="AU12" s="86">
        <v>11</v>
      </c>
      <c r="AV12" s="93" t="s">
        <v>2392</v>
      </c>
      <c r="AW12" s="86" t="b">
        <v>0</v>
      </c>
      <c r="AX12" s="86" t="s">
        <v>2503</v>
      </c>
      <c r="AY12" s="93" t="s">
        <v>2513</v>
      </c>
      <c r="AZ12" s="86" t="s">
        <v>65</v>
      </c>
      <c r="BA12" s="86" t="str">
        <f>REPLACE(INDEX(GroupVertices[Group],MATCH(Vertices[[#This Row],[Vertex]],GroupVertices[Vertex],0)),1,1,"")</f>
        <v>10</v>
      </c>
      <c r="BB12" s="48"/>
      <c r="BC12" s="48"/>
      <c r="BD12" s="48"/>
      <c r="BE12" s="48"/>
      <c r="BF12" s="48"/>
      <c r="BG12" s="48"/>
      <c r="BH12" s="48"/>
      <c r="BI12" s="48"/>
      <c r="BJ12" s="48"/>
      <c r="BK12" s="48"/>
      <c r="BL12" s="48"/>
      <c r="BM12" s="49"/>
      <c r="BN12" s="48"/>
      <c r="BO12" s="49"/>
      <c r="BP12" s="48"/>
      <c r="BQ12" s="49"/>
      <c r="BR12" s="48"/>
      <c r="BS12" s="49"/>
      <c r="BT12" s="48"/>
      <c r="BU12" s="2"/>
      <c r="BV12" s="3"/>
      <c r="BW12" s="3"/>
      <c r="BX12" s="3"/>
      <c r="BY12" s="3"/>
    </row>
    <row r="13" spans="1:77" ht="41.45" customHeight="1">
      <c r="A13" s="65" t="s">
        <v>236</v>
      </c>
      <c r="C13" s="66"/>
      <c r="D13" s="66" t="s">
        <v>64</v>
      </c>
      <c r="E13" s="67">
        <v>168.2438580381164</v>
      </c>
      <c r="F13" s="69"/>
      <c r="G13" s="107" t="s">
        <v>682</v>
      </c>
      <c r="H13" s="66"/>
      <c r="I13" s="70" t="s">
        <v>236</v>
      </c>
      <c r="J13" s="71"/>
      <c r="K13" s="71"/>
      <c r="L13" s="70" t="s">
        <v>2727</v>
      </c>
      <c r="M13" s="74">
        <v>5.759979556301749</v>
      </c>
      <c r="N13" s="75">
        <v>7037.57861328125</v>
      </c>
      <c r="O13" s="75">
        <v>4103.8056640625</v>
      </c>
      <c r="P13" s="76"/>
      <c r="Q13" s="77"/>
      <c r="R13" s="77"/>
      <c r="S13" s="101"/>
      <c r="T13" s="48">
        <v>1</v>
      </c>
      <c r="U13" s="48">
        <v>3</v>
      </c>
      <c r="V13" s="49">
        <v>1</v>
      </c>
      <c r="W13" s="49">
        <v>0.333333</v>
      </c>
      <c r="X13" s="49">
        <v>0</v>
      </c>
      <c r="Y13" s="49">
        <v>1.180848</v>
      </c>
      <c r="Z13" s="49">
        <v>0.3333333333333333</v>
      </c>
      <c r="AA13" s="49">
        <v>0.3333333333333333</v>
      </c>
      <c r="AB13" s="72">
        <v>13</v>
      </c>
      <c r="AC13" s="72"/>
      <c r="AD13" s="73"/>
      <c r="AE13" s="86" t="s">
        <v>1667</v>
      </c>
      <c r="AF13" s="86">
        <v>2985</v>
      </c>
      <c r="AG13" s="86">
        <v>932</v>
      </c>
      <c r="AH13" s="86">
        <v>2523</v>
      </c>
      <c r="AI13" s="86">
        <v>5742</v>
      </c>
      <c r="AJ13" s="86"/>
      <c r="AK13" s="86" t="s">
        <v>1876</v>
      </c>
      <c r="AL13" s="86" t="s">
        <v>2060</v>
      </c>
      <c r="AM13" s="93" t="s">
        <v>2149</v>
      </c>
      <c r="AN13" s="86"/>
      <c r="AO13" s="89">
        <v>43271.43798611111</v>
      </c>
      <c r="AP13" s="93" t="s">
        <v>2231</v>
      </c>
      <c r="AQ13" s="86" t="b">
        <v>1</v>
      </c>
      <c r="AR13" s="86" t="b">
        <v>0</v>
      </c>
      <c r="AS13" s="86" t="b">
        <v>0</v>
      </c>
      <c r="AT13" s="86"/>
      <c r="AU13" s="86">
        <v>1</v>
      </c>
      <c r="AV13" s="86"/>
      <c r="AW13" s="86" t="b">
        <v>0</v>
      </c>
      <c r="AX13" s="86" t="s">
        <v>2503</v>
      </c>
      <c r="AY13" s="93" t="s">
        <v>2514</v>
      </c>
      <c r="AZ13" s="86" t="s">
        <v>66</v>
      </c>
      <c r="BA13" s="86" t="str">
        <f>REPLACE(INDEX(GroupVertices[Group],MATCH(Vertices[[#This Row],[Vertex]],GroupVertices[Vertex],0)),1,1,"")</f>
        <v>17</v>
      </c>
      <c r="BB13" s="48"/>
      <c r="BC13" s="48"/>
      <c r="BD13" s="48"/>
      <c r="BE13" s="48"/>
      <c r="BF13" s="48"/>
      <c r="BG13" s="48"/>
      <c r="BH13" s="120" t="s">
        <v>3373</v>
      </c>
      <c r="BI13" s="120" t="s">
        <v>3373</v>
      </c>
      <c r="BJ13" s="120" t="s">
        <v>3455</v>
      </c>
      <c r="BK13" s="120" t="s">
        <v>3455</v>
      </c>
      <c r="BL13" s="120">
        <v>1</v>
      </c>
      <c r="BM13" s="123">
        <v>1.9230769230769231</v>
      </c>
      <c r="BN13" s="120">
        <v>0</v>
      </c>
      <c r="BO13" s="123">
        <v>0</v>
      </c>
      <c r="BP13" s="120">
        <v>0</v>
      </c>
      <c r="BQ13" s="123">
        <v>0</v>
      </c>
      <c r="BR13" s="120">
        <v>51</v>
      </c>
      <c r="BS13" s="123">
        <v>98.07692307692308</v>
      </c>
      <c r="BT13" s="120">
        <v>52</v>
      </c>
      <c r="BU13" s="2"/>
      <c r="BV13" s="3"/>
      <c r="BW13" s="3"/>
      <c r="BX13" s="3"/>
      <c r="BY13" s="3"/>
    </row>
    <row r="14" spans="1:77" ht="41.45" customHeight="1">
      <c r="A14" s="65" t="s">
        <v>374</v>
      </c>
      <c r="C14" s="66"/>
      <c r="D14" s="66" t="s">
        <v>64</v>
      </c>
      <c r="E14" s="67">
        <v>233.4027354888599</v>
      </c>
      <c r="F14" s="69"/>
      <c r="G14" s="107" t="s">
        <v>2419</v>
      </c>
      <c r="H14" s="66"/>
      <c r="I14" s="70" t="s">
        <v>374</v>
      </c>
      <c r="J14" s="71"/>
      <c r="K14" s="71"/>
      <c r="L14" s="70" t="s">
        <v>2728</v>
      </c>
      <c r="M14" s="74">
        <v>55.433582428713414</v>
      </c>
      <c r="N14" s="75">
        <v>7216.81640625</v>
      </c>
      <c r="O14" s="75">
        <v>4726.7998046875</v>
      </c>
      <c r="P14" s="76"/>
      <c r="Q14" s="77"/>
      <c r="R14" s="77"/>
      <c r="S14" s="101"/>
      <c r="T14" s="48">
        <v>2</v>
      </c>
      <c r="U14" s="48">
        <v>0</v>
      </c>
      <c r="V14" s="49">
        <v>0</v>
      </c>
      <c r="W14" s="49">
        <v>0.25</v>
      </c>
      <c r="X14" s="49">
        <v>0</v>
      </c>
      <c r="Y14" s="49">
        <v>0.819147</v>
      </c>
      <c r="Z14" s="49">
        <v>1</v>
      </c>
      <c r="AA14" s="49">
        <v>0</v>
      </c>
      <c r="AB14" s="72">
        <v>14</v>
      </c>
      <c r="AC14" s="72"/>
      <c r="AD14" s="73"/>
      <c r="AE14" s="86" t="s">
        <v>1668</v>
      </c>
      <c r="AF14" s="86">
        <v>1179</v>
      </c>
      <c r="AG14" s="86">
        <v>10585</v>
      </c>
      <c r="AH14" s="86">
        <v>20218</v>
      </c>
      <c r="AI14" s="86">
        <v>33326</v>
      </c>
      <c r="AJ14" s="86"/>
      <c r="AK14" s="86" t="s">
        <v>1877</v>
      </c>
      <c r="AL14" s="86" t="s">
        <v>2061</v>
      </c>
      <c r="AM14" s="93" t="s">
        <v>2150</v>
      </c>
      <c r="AN14" s="86"/>
      <c r="AO14" s="89">
        <v>40956.65699074074</v>
      </c>
      <c r="AP14" s="93" t="s">
        <v>2232</v>
      </c>
      <c r="AQ14" s="86" t="b">
        <v>1</v>
      </c>
      <c r="AR14" s="86" t="b">
        <v>0</v>
      </c>
      <c r="AS14" s="86" t="b">
        <v>0</v>
      </c>
      <c r="AT14" s="86"/>
      <c r="AU14" s="86">
        <v>53</v>
      </c>
      <c r="AV14" s="93" t="s">
        <v>2392</v>
      </c>
      <c r="AW14" s="86" t="b">
        <v>0</v>
      </c>
      <c r="AX14" s="86" t="s">
        <v>2503</v>
      </c>
      <c r="AY14" s="93" t="s">
        <v>2515</v>
      </c>
      <c r="AZ14" s="86" t="s">
        <v>65</v>
      </c>
      <c r="BA14" s="86" t="str">
        <f>REPLACE(INDEX(GroupVertices[Group],MATCH(Vertices[[#This Row],[Vertex]],GroupVertices[Vertex],0)),1,1,"")</f>
        <v>17</v>
      </c>
      <c r="BB14" s="48"/>
      <c r="BC14" s="48"/>
      <c r="BD14" s="48"/>
      <c r="BE14" s="48"/>
      <c r="BF14" s="48"/>
      <c r="BG14" s="48"/>
      <c r="BH14" s="48"/>
      <c r="BI14" s="48"/>
      <c r="BJ14" s="48"/>
      <c r="BK14" s="48"/>
      <c r="BL14" s="48"/>
      <c r="BM14" s="49"/>
      <c r="BN14" s="48"/>
      <c r="BO14" s="49"/>
      <c r="BP14" s="48"/>
      <c r="BQ14" s="49"/>
      <c r="BR14" s="48"/>
      <c r="BS14" s="49"/>
      <c r="BT14" s="48"/>
      <c r="BU14" s="2"/>
      <c r="BV14" s="3"/>
      <c r="BW14" s="3"/>
      <c r="BX14" s="3"/>
      <c r="BY14" s="3"/>
    </row>
    <row r="15" spans="1:77" ht="41.45" customHeight="1">
      <c r="A15" s="65" t="s">
        <v>237</v>
      </c>
      <c r="C15" s="66"/>
      <c r="D15" s="66" t="s">
        <v>64</v>
      </c>
      <c r="E15" s="67">
        <v>165.0848033766694</v>
      </c>
      <c r="F15" s="69"/>
      <c r="G15" s="107" t="s">
        <v>683</v>
      </c>
      <c r="H15" s="66"/>
      <c r="I15" s="70" t="s">
        <v>237</v>
      </c>
      <c r="J15" s="71"/>
      <c r="K15" s="71"/>
      <c r="L15" s="70" t="s">
        <v>2729</v>
      </c>
      <c r="M15" s="74">
        <v>3.3516871970052966</v>
      </c>
      <c r="N15" s="75">
        <v>6755.30859375</v>
      </c>
      <c r="O15" s="75">
        <v>4577.14453125</v>
      </c>
      <c r="P15" s="76"/>
      <c r="Q15" s="77"/>
      <c r="R15" s="77"/>
      <c r="S15" s="101"/>
      <c r="T15" s="48">
        <v>1</v>
      </c>
      <c r="U15" s="48">
        <v>3</v>
      </c>
      <c r="V15" s="49">
        <v>1</v>
      </c>
      <c r="W15" s="49">
        <v>0.333333</v>
      </c>
      <c r="X15" s="49">
        <v>0</v>
      </c>
      <c r="Y15" s="49">
        <v>1.180848</v>
      </c>
      <c r="Z15" s="49">
        <v>0.3333333333333333</v>
      </c>
      <c r="AA15" s="49">
        <v>0.3333333333333333</v>
      </c>
      <c r="AB15" s="72">
        <v>15</v>
      </c>
      <c r="AC15" s="72"/>
      <c r="AD15" s="73"/>
      <c r="AE15" s="86" t="s">
        <v>1669</v>
      </c>
      <c r="AF15" s="86">
        <v>876</v>
      </c>
      <c r="AG15" s="86">
        <v>464</v>
      </c>
      <c r="AH15" s="86">
        <v>1681</v>
      </c>
      <c r="AI15" s="86">
        <v>768</v>
      </c>
      <c r="AJ15" s="86"/>
      <c r="AK15" s="86" t="s">
        <v>1878</v>
      </c>
      <c r="AL15" s="86"/>
      <c r="AM15" s="93" t="s">
        <v>2151</v>
      </c>
      <c r="AN15" s="86"/>
      <c r="AO15" s="89">
        <v>41354.680439814816</v>
      </c>
      <c r="AP15" s="93" t="s">
        <v>2233</v>
      </c>
      <c r="AQ15" s="86" t="b">
        <v>1</v>
      </c>
      <c r="AR15" s="86" t="b">
        <v>0</v>
      </c>
      <c r="AS15" s="86" t="b">
        <v>0</v>
      </c>
      <c r="AT15" s="86"/>
      <c r="AU15" s="86">
        <v>1</v>
      </c>
      <c r="AV15" s="93" t="s">
        <v>2392</v>
      </c>
      <c r="AW15" s="86" t="b">
        <v>0</v>
      </c>
      <c r="AX15" s="86" t="s">
        <v>2503</v>
      </c>
      <c r="AY15" s="93" t="s">
        <v>2516</v>
      </c>
      <c r="AZ15" s="86" t="s">
        <v>66</v>
      </c>
      <c r="BA15" s="86" t="str">
        <f>REPLACE(INDEX(GroupVertices[Group],MATCH(Vertices[[#This Row],[Vertex]],GroupVertices[Vertex],0)),1,1,"")</f>
        <v>17</v>
      </c>
      <c r="BB15" s="48"/>
      <c r="BC15" s="48"/>
      <c r="BD15" s="48"/>
      <c r="BE15" s="48"/>
      <c r="BF15" s="48"/>
      <c r="BG15" s="48"/>
      <c r="BH15" s="120" t="s">
        <v>3374</v>
      </c>
      <c r="BI15" s="120" t="s">
        <v>3442</v>
      </c>
      <c r="BJ15" s="120" t="s">
        <v>3456</v>
      </c>
      <c r="BK15" s="120" t="s">
        <v>3520</v>
      </c>
      <c r="BL15" s="120">
        <v>0</v>
      </c>
      <c r="BM15" s="123">
        <v>0</v>
      </c>
      <c r="BN15" s="120">
        <v>0</v>
      </c>
      <c r="BO15" s="123">
        <v>0</v>
      </c>
      <c r="BP15" s="120">
        <v>0</v>
      </c>
      <c r="BQ15" s="123">
        <v>0</v>
      </c>
      <c r="BR15" s="120">
        <v>128</v>
      </c>
      <c r="BS15" s="123">
        <v>100</v>
      </c>
      <c r="BT15" s="120">
        <v>128</v>
      </c>
      <c r="BU15" s="2"/>
      <c r="BV15" s="3"/>
      <c r="BW15" s="3"/>
      <c r="BX15" s="3"/>
      <c r="BY15" s="3"/>
    </row>
    <row r="16" spans="1:77" ht="41.45" customHeight="1">
      <c r="A16" s="65" t="s">
        <v>375</v>
      </c>
      <c r="C16" s="66"/>
      <c r="D16" s="66" t="s">
        <v>64</v>
      </c>
      <c r="E16" s="67">
        <v>353.65606624458303</v>
      </c>
      <c r="F16" s="69"/>
      <c r="G16" s="107" t="s">
        <v>2420</v>
      </c>
      <c r="H16" s="66"/>
      <c r="I16" s="70" t="s">
        <v>375</v>
      </c>
      <c r="J16" s="71"/>
      <c r="K16" s="71"/>
      <c r="L16" s="70" t="s">
        <v>2730</v>
      </c>
      <c r="M16" s="74">
        <v>147.1082157211628</v>
      </c>
      <c r="N16" s="75">
        <v>6576.07080078125</v>
      </c>
      <c r="O16" s="75">
        <v>3954.14990234375</v>
      </c>
      <c r="P16" s="76"/>
      <c r="Q16" s="77"/>
      <c r="R16" s="77"/>
      <c r="S16" s="101"/>
      <c r="T16" s="48">
        <v>2</v>
      </c>
      <c r="U16" s="48">
        <v>0</v>
      </c>
      <c r="V16" s="49">
        <v>0</v>
      </c>
      <c r="W16" s="49">
        <v>0.25</v>
      </c>
      <c r="X16" s="49">
        <v>0</v>
      </c>
      <c r="Y16" s="49">
        <v>0.819147</v>
      </c>
      <c r="Z16" s="49">
        <v>1</v>
      </c>
      <c r="AA16" s="49">
        <v>0</v>
      </c>
      <c r="AB16" s="72">
        <v>16</v>
      </c>
      <c r="AC16" s="72"/>
      <c r="AD16" s="73"/>
      <c r="AE16" s="86" t="s">
        <v>1670</v>
      </c>
      <c r="AF16" s="86">
        <v>162</v>
      </c>
      <c r="AG16" s="86">
        <v>28400</v>
      </c>
      <c r="AH16" s="86">
        <v>17786</v>
      </c>
      <c r="AI16" s="86">
        <v>5818</v>
      </c>
      <c r="AJ16" s="86"/>
      <c r="AK16" s="86" t="s">
        <v>1879</v>
      </c>
      <c r="AL16" s="86"/>
      <c r="AM16" s="93" t="s">
        <v>2152</v>
      </c>
      <c r="AN16" s="86"/>
      <c r="AO16" s="89">
        <v>42171.66778935185</v>
      </c>
      <c r="AP16" s="93" t="s">
        <v>2234</v>
      </c>
      <c r="AQ16" s="86" t="b">
        <v>0</v>
      </c>
      <c r="AR16" s="86" t="b">
        <v>0</v>
      </c>
      <c r="AS16" s="86" t="b">
        <v>1</v>
      </c>
      <c r="AT16" s="86"/>
      <c r="AU16" s="86">
        <v>63</v>
      </c>
      <c r="AV16" s="93" t="s">
        <v>2392</v>
      </c>
      <c r="AW16" s="86" t="b">
        <v>0</v>
      </c>
      <c r="AX16" s="86" t="s">
        <v>2503</v>
      </c>
      <c r="AY16" s="93" t="s">
        <v>2517</v>
      </c>
      <c r="AZ16" s="86" t="s">
        <v>65</v>
      </c>
      <c r="BA16" s="86" t="str">
        <f>REPLACE(INDEX(GroupVertices[Group],MATCH(Vertices[[#This Row],[Vertex]],GroupVertices[Vertex],0)),1,1,"")</f>
        <v>17</v>
      </c>
      <c r="BB16" s="48"/>
      <c r="BC16" s="48"/>
      <c r="BD16" s="48"/>
      <c r="BE16" s="48"/>
      <c r="BF16" s="48"/>
      <c r="BG16" s="48"/>
      <c r="BH16" s="48"/>
      <c r="BI16" s="48"/>
      <c r="BJ16" s="48"/>
      <c r="BK16" s="48"/>
      <c r="BL16" s="48"/>
      <c r="BM16" s="49"/>
      <c r="BN16" s="48"/>
      <c r="BO16" s="49"/>
      <c r="BP16" s="48"/>
      <c r="BQ16" s="49"/>
      <c r="BR16" s="48"/>
      <c r="BS16" s="49"/>
      <c r="BT16" s="48"/>
      <c r="BU16" s="2"/>
      <c r="BV16" s="3"/>
      <c r="BW16" s="3"/>
      <c r="BX16" s="3"/>
      <c r="BY16" s="3"/>
    </row>
    <row r="17" spans="1:77" ht="41.45" customHeight="1">
      <c r="A17" s="65" t="s">
        <v>238</v>
      </c>
      <c r="C17" s="66"/>
      <c r="D17" s="66" t="s">
        <v>64</v>
      </c>
      <c r="E17" s="67">
        <v>169.5871312809112</v>
      </c>
      <c r="F17" s="69"/>
      <c r="G17" s="107" t="s">
        <v>684</v>
      </c>
      <c r="H17" s="66"/>
      <c r="I17" s="70" t="s">
        <v>238</v>
      </c>
      <c r="J17" s="71"/>
      <c r="K17" s="71"/>
      <c r="L17" s="70" t="s">
        <v>2731</v>
      </c>
      <c r="M17" s="74">
        <v>6.784018401387207</v>
      </c>
      <c r="N17" s="75">
        <v>8607.908203125</v>
      </c>
      <c r="O17" s="75">
        <v>1874.8125</v>
      </c>
      <c r="P17" s="76"/>
      <c r="Q17" s="77"/>
      <c r="R17" s="77"/>
      <c r="S17" s="101"/>
      <c r="T17" s="48">
        <v>0</v>
      </c>
      <c r="U17" s="48">
        <v>1</v>
      </c>
      <c r="V17" s="49">
        <v>0</v>
      </c>
      <c r="W17" s="49">
        <v>1</v>
      </c>
      <c r="X17" s="49">
        <v>0</v>
      </c>
      <c r="Y17" s="49">
        <v>0.999997</v>
      </c>
      <c r="Z17" s="49">
        <v>0</v>
      </c>
      <c r="AA17" s="49">
        <v>0</v>
      </c>
      <c r="AB17" s="72">
        <v>17</v>
      </c>
      <c r="AC17" s="72"/>
      <c r="AD17" s="73"/>
      <c r="AE17" s="86" t="s">
        <v>1671</v>
      </c>
      <c r="AF17" s="86">
        <v>5002</v>
      </c>
      <c r="AG17" s="86">
        <v>1131</v>
      </c>
      <c r="AH17" s="86">
        <v>11820</v>
      </c>
      <c r="AI17" s="86">
        <v>10308</v>
      </c>
      <c r="AJ17" s="86"/>
      <c r="AK17" s="86" t="s">
        <v>1880</v>
      </c>
      <c r="AL17" s="86" t="s">
        <v>2062</v>
      </c>
      <c r="AM17" s="86"/>
      <c r="AN17" s="86"/>
      <c r="AO17" s="89">
        <v>39323.65762731482</v>
      </c>
      <c r="AP17" s="93" t="s">
        <v>2235</v>
      </c>
      <c r="AQ17" s="86" t="b">
        <v>0</v>
      </c>
      <c r="AR17" s="86" t="b">
        <v>0</v>
      </c>
      <c r="AS17" s="86" t="b">
        <v>1</v>
      </c>
      <c r="AT17" s="86"/>
      <c r="AU17" s="86">
        <v>26</v>
      </c>
      <c r="AV17" s="93" t="s">
        <v>2392</v>
      </c>
      <c r="AW17" s="86" t="b">
        <v>0</v>
      </c>
      <c r="AX17" s="86" t="s">
        <v>2503</v>
      </c>
      <c r="AY17" s="93" t="s">
        <v>2518</v>
      </c>
      <c r="AZ17" s="86" t="s">
        <v>66</v>
      </c>
      <c r="BA17" s="86" t="str">
        <f>REPLACE(INDEX(GroupVertices[Group],MATCH(Vertices[[#This Row],[Vertex]],GroupVertices[Vertex],0)),1,1,"")</f>
        <v>28</v>
      </c>
      <c r="BB17" s="48" t="s">
        <v>596</v>
      </c>
      <c r="BC17" s="48" t="s">
        <v>596</v>
      </c>
      <c r="BD17" s="48" t="s">
        <v>645</v>
      </c>
      <c r="BE17" s="48" t="s">
        <v>645</v>
      </c>
      <c r="BF17" s="48"/>
      <c r="BG17" s="48"/>
      <c r="BH17" s="120" t="s">
        <v>3375</v>
      </c>
      <c r="BI17" s="120" t="s">
        <v>3375</v>
      </c>
      <c r="BJ17" s="120" t="s">
        <v>3457</v>
      </c>
      <c r="BK17" s="120" t="s">
        <v>3457</v>
      </c>
      <c r="BL17" s="120">
        <v>0</v>
      </c>
      <c r="BM17" s="123">
        <v>0</v>
      </c>
      <c r="BN17" s="120">
        <v>0</v>
      </c>
      <c r="BO17" s="123">
        <v>0</v>
      </c>
      <c r="BP17" s="120">
        <v>0</v>
      </c>
      <c r="BQ17" s="123">
        <v>0</v>
      </c>
      <c r="BR17" s="120">
        <v>36</v>
      </c>
      <c r="BS17" s="123">
        <v>100</v>
      </c>
      <c r="BT17" s="120">
        <v>36</v>
      </c>
      <c r="BU17" s="2"/>
      <c r="BV17" s="3"/>
      <c r="BW17" s="3"/>
      <c r="BX17" s="3"/>
      <c r="BY17" s="3"/>
    </row>
    <row r="18" spans="1:77" ht="41.45" customHeight="1">
      <c r="A18" s="65" t="s">
        <v>376</v>
      </c>
      <c r="C18" s="66"/>
      <c r="D18" s="66" t="s">
        <v>64</v>
      </c>
      <c r="E18" s="67">
        <v>168.76361703155962</v>
      </c>
      <c r="F18" s="69"/>
      <c r="G18" s="107" t="s">
        <v>2421</v>
      </c>
      <c r="H18" s="66"/>
      <c r="I18" s="70" t="s">
        <v>376</v>
      </c>
      <c r="J18" s="71"/>
      <c r="K18" s="71"/>
      <c r="L18" s="70" t="s">
        <v>2732</v>
      </c>
      <c r="M18" s="74">
        <v>6.156215692339841</v>
      </c>
      <c r="N18" s="75">
        <v>8607.908203125</v>
      </c>
      <c r="O18" s="75">
        <v>2079.33740234375</v>
      </c>
      <c r="P18" s="76"/>
      <c r="Q18" s="77"/>
      <c r="R18" s="77"/>
      <c r="S18" s="101"/>
      <c r="T18" s="48">
        <v>1</v>
      </c>
      <c r="U18" s="48">
        <v>0</v>
      </c>
      <c r="V18" s="49">
        <v>0</v>
      </c>
      <c r="W18" s="49">
        <v>1</v>
      </c>
      <c r="X18" s="49">
        <v>0</v>
      </c>
      <c r="Y18" s="49">
        <v>0.999997</v>
      </c>
      <c r="Z18" s="49">
        <v>0</v>
      </c>
      <c r="AA18" s="49">
        <v>0</v>
      </c>
      <c r="AB18" s="72">
        <v>18</v>
      </c>
      <c r="AC18" s="72"/>
      <c r="AD18" s="73"/>
      <c r="AE18" s="86" t="s">
        <v>1672</v>
      </c>
      <c r="AF18" s="86">
        <v>1226</v>
      </c>
      <c r="AG18" s="86">
        <v>1009</v>
      </c>
      <c r="AH18" s="86">
        <v>8730</v>
      </c>
      <c r="AI18" s="86">
        <v>2811</v>
      </c>
      <c r="AJ18" s="86"/>
      <c r="AK18" s="86" t="s">
        <v>1881</v>
      </c>
      <c r="AL18" s="86" t="s">
        <v>2063</v>
      </c>
      <c r="AM18" s="93" t="s">
        <v>2153</v>
      </c>
      <c r="AN18" s="86"/>
      <c r="AO18" s="89">
        <v>40036.759305555555</v>
      </c>
      <c r="AP18" s="86"/>
      <c r="AQ18" s="86" t="b">
        <v>0</v>
      </c>
      <c r="AR18" s="86" t="b">
        <v>0</v>
      </c>
      <c r="AS18" s="86" t="b">
        <v>1</v>
      </c>
      <c r="AT18" s="86"/>
      <c r="AU18" s="86">
        <v>14</v>
      </c>
      <c r="AV18" s="93" t="s">
        <v>2395</v>
      </c>
      <c r="AW18" s="86" t="b">
        <v>0</v>
      </c>
      <c r="AX18" s="86" t="s">
        <v>2503</v>
      </c>
      <c r="AY18" s="93" t="s">
        <v>2519</v>
      </c>
      <c r="AZ18" s="86" t="s">
        <v>65</v>
      </c>
      <c r="BA18" s="86" t="str">
        <f>REPLACE(INDEX(GroupVertices[Group],MATCH(Vertices[[#This Row],[Vertex]],GroupVertices[Vertex],0)),1,1,"")</f>
        <v>28</v>
      </c>
      <c r="BB18" s="48"/>
      <c r="BC18" s="48"/>
      <c r="BD18" s="48"/>
      <c r="BE18" s="48"/>
      <c r="BF18" s="48"/>
      <c r="BG18" s="48"/>
      <c r="BH18" s="48"/>
      <c r="BI18" s="48"/>
      <c r="BJ18" s="48"/>
      <c r="BK18" s="48"/>
      <c r="BL18" s="48"/>
      <c r="BM18" s="49"/>
      <c r="BN18" s="48"/>
      <c r="BO18" s="49"/>
      <c r="BP18" s="48"/>
      <c r="BQ18" s="49"/>
      <c r="BR18" s="48"/>
      <c r="BS18" s="49"/>
      <c r="BT18" s="48"/>
      <c r="BU18" s="2"/>
      <c r="BV18" s="3"/>
      <c r="BW18" s="3"/>
      <c r="BX18" s="3"/>
      <c r="BY18" s="3"/>
    </row>
    <row r="19" spans="1:77" ht="41.45" customHeight="1">
      <c r="A19" s="65" t="s">
        <v>239</v>
      </c>
      <c r="C19" s="66"/>
      <c r="D19" s="66" t="s">
        <v>64</v>
      </c>
      <c r="E19" s="67">
        <v>167.19758993443205</v>
      </c>
      <c r="F19" s="69"/>
      <c r="G19" s="107" t="s">
        <v>685</v>
      </c>
      <c r="H19" s="66"/>
      <c r="I19" s="70" t="s">
        <v>239</v>
      </c>
      <c r="J19" s="71"/>
      <c r="K19" s="71"/>
      <c r="L19" s="70" t="s">
        <v>2733</v>
      </c>
      <c r="M19" s="74">
        <v>4.962361360380916</v>
      </c>
      <c r="N19" s="75">
        <v>7849.130859375</v>
      </c>
      <c r="O19" s="75">
        <v>988.5374755859375</v>
      </c>
      <c r="P19" s="76"/>
      <c r="Q19" s="77"/>
      <c r="R19" s="77"/>
      <c r="S19" s="101"/>
      <c r="T19" s="48">
        <v>0</v>
      </c>
      <c r="U19" s="48">
        <v>1</v>
      </c>
      <c r="V19" s="49">
        <v>0</v>
      </c>
      <c r="W19" s="49">
        <v>1</v>
      </c>
      <c r="X19" s="49">
        <v>0</v>
      </c>
      <c r="Y19" s="49">
        <v>0.999997</v>
      </c>
      <c r="Z19" s="49">
        <v>0</v>
      </c>
      <c r="AA19" s="49">
        <v>0</v>
      </c>
      <c r="AB19" s="72">
        <v>19</v>
      </c>
      <c r="AC19" s="72"/>
      <c r="AD19" s="73"/>
      <c r="AE19" s="86" t="s">
        <v>1673</v>
      </c>
      <c r="AF19" s="86">
        <v>199</v>
      </c>
      <c r="AG19" s="86">
        <v>777</v>
      </c>
      <c r="AH19" s="86">
        <v>12267</v>
      </c>
      <c r="AI19" s="86">
        <v>39130</v>
      </c>
      <c r="AJ19" s="86"/>
      <c r="AK19" s="86" t="s">
        <v>1882</v>
      </c>
      <c r="AL19" s="86"/>
      <c r="AM19" s="93" t="s">
        <v>2154</v>
      </c>
      <c r="AN19" s="86"/>
      <c r="AO19" s="89">
        <v>41401.503483796296</v>
      </c>
      <c r="AP19" s="93" t="s">
        <v>2236</v>
      </c>
      <c r="AQ19" s="86" t="b">
        <v>0</v>
      </c>
      <c r="AR19" s="86" t="b">
        <v>0</v>
      </c>
      <c r="AS19" s="86" t="b">
        <v>0</v>
      </c>
      <c r="AT19" s="86"/>
      <c r="AU19" s="86">
        <v>6</v>
      </c>
      <c r="AV19" s="93" t="s">
        <v>2392</v>
      </c>
      <c r="AW19" s="86" t="b">
        <v>0</v>
      </c>
      <c r="AX19" s="86" t="s">
        <v>2503</v>
      </c>
      <c r="AY19" s="93" t="s">
        <v>2520</v>
      </c>
      <c r="AZ19" s="86" t="s">
        <v>66</v>
      </c>
      <c r="BA19" s="86" t="str">
        <f>REPLACE(INDEX(GroupVertices[Group],MATCH(Vertices[[#This Row],[Vertex]],GroupVertices[Vertex],0)),1,1,"")</f>
        <v>27</v>
      </c>
      <c r="BB19" s="48"/>
      <c r="BC19" s="48"/>
      <c r="BD19" s="48"/>
      <c r="BE19" s="48"/>
      <c r="BF19" s="48"/>
      <c r="BG19" s="48"/>
      <c r="BH19" s="120" t="s">
        <v>3376</v>
      </c>
      <c r="BI19" s="120" t="s">
        <v>3376</v>
      </c>
      <c r="BJ19" s="120" t="s">
        <v>3458</v>
      </c>
      <c r="BK19" s="120" t="s">
        <v>3458</v>
      </c>
      <c r="BL19" s="120">
        <v>0</v>
      </c>
      <c r="BM19" s="123">
        <v>0</v>
      </c>
      <c r="BN19" s="120">
        <v>0</v>
      </c>
      <c r="BO19" s="123">
        <v>0</v>
      </c>
      <c r="BP19" s="120">
        <v>0</v>
      </c>
      <c r="BQ19" s="123">
        <v>0</v>
      </c>
      <c r="BR19" s="120">
        <v>23</v>
      </c>
      <c r="BS19" s="123">
        <v>100</v>
      </c>
      <c r="BT19" s="120">
        <v>23</v>
      </c>
      <c r="BU19" s="2"/>
      <c r="BV19" s="3"/>
      <c r="BW19" s="3"/>
      <c r="BX19" s="3"/>
      <c r="BY19" s="3"/>
    </row>
    <row r="20" spans="1:77" ht="41.45" customHeight="1">
      <c r="A20" s="65" t="s">
        <v>377</v>
      </c>
      <c r="C20" s="66"/>
      <c r="D20" s="66" t="s">
        <v>64</v>
      </c>
      <c r="E20" s="67">
        <v>187.92044850418057</v>
      </c>
      <c r="F20" s="69"/>
      <c r="G20" s="107" t="s">
        <v>2422</v>
      </c>
      <c r="H20" s="66"/>
      <c r="I20" s="70" t="s">
        <v>377</v>
      </c>
      <c r="J20" s="71"/>
      <c r="K20" s="71"/>
      <c r="L20" s="70" t="s">
        <v>2734</v>
      </c>
      <c r="M20" s="74">
        <v>20.760347563458073</v>
      </c>
      <c r="N20" s="75">
        <v>7849.130859375</v>
      </c>
      <c r="O20" s="75">
        <v>784.0125122070312</v>
      </c>
      <c r="P20" s="76"/>
      <c r="Q20" s="77"/>
      <c r="R20" s="77"/>
      <c r="S20" s="101"/>
      <c r="T20" s="48">
        <v>1</v>
      </c>
      <c r="U20" s="48">
        <v>0</v>
      </c>
      <c r="V20" s="49">
        <v>0</v>
      </c>
      <c r="W20" s="49">
        <v>1</v>
      </c>
      <c r="X20" s="49">
        <v>0</v>
      </c>
      <c r="Y20" s="49">
        <v>0.999997</v>
      </c>
      <c r="Z20" s="49">
        <v>0</v>
      </c>
      <c r="AA20" s="49">
        <v>0</v>
      </c>
      <c r="AB20" s="72">
        <v>20</v>
      </c>
      <c r="AC20" s="72"/>
      <c r="AD20" s="73"/>
      <c r="AE20" s="86" t="s">
        <v>1674</v>
      </c>
      <c r="AF20" s="86">
        <v>825</v>
      </c>
      <c r="AG20" s="86">
        <v>3847</v>
      </c>
      <c r="AH20" s="86">
        <v>13685</v>
      </c>
      <c r="AI20" s="86">
        <v>8114</v>
      </c>
      <c r="AJ20" s="86"/>
      <c r="AK20" s="86" t="s">
        <v>1883</v>
      </c>
      <c r="AL20" s="86"/>
      <c r="AM20" s="93" t="s">
        <v>2155</v>
      </c>
      <c r="AN20" s="86"/>
      <c r="AO20" s="89">
        <v>41670.14703703704</v>
      </c>
      <c r="AP20" s="93" t="s">
        <v>2237</v>
      </c>
      <c r="AQ20" s="86" t="b">
        <v>0</v>
      </c>
      <c r="AR20" s="86" t="b">
        <v>0</v>
      </c>
      <c r="AS20" s="86" t="b">
        <v>0</v>
      </c>
      <c r="AT20" s="86"/>
      <c r="AU20" s="86">
        <v>38</v>
      </c>
      <c r="AV20" s="93" t="s">
        <v>2396</v>
      </c>
      <c r="AW20" s="86" t="b">
        <v>0</v>
      </c>
      <c r="AX20" s="86" t="s">
        <v>2503</v>
      </c>
      <c r="AY20" s="93" t="s">
        <v>2521</v>
      </c>
      <c r="AZ20" s="86" t="s">
        <v>65</v>
      </c>
      <c r="BA20" s="86" t="str">
        <f>REPLACE(INDEX(GroupVertices[Group],MATCH(Vertices[[#This Row],[Vertex]],GroupVertices[Vertex],0)),1,1,"")</f>
        <v>27</v>
      </c>
      <c r="BB20" s="48"/>
      <c r="BC20" s="48"/>
      <c r="BD20" s="48"/>
      <c r="BE20" s="48"/>
      <c r="BF20" s="48"/>
      <c r="BG20" s="48"/>
      <c r="BH20" s="48"/>
      <c r="BI20" s="48"/>
      <c r="BJ20" s="48"/>
      <c r="BK20" s="48"/>
      <c r="BL20" s="48"/>
      <c r="BM20" s="49"/>
      <c r="BN20" s="48"/>
      <c r="BO20" s="49"/>
      <c r="BP20" s="48"/>
      <c r="BQ20" s="49"/>
      <c r="BR20" s="48"/>
      <c r="BS20" s="49"/>
      <c r="BT20" s="48"/>
      <c r="BU20" s="2"/>
      <c r="BV20" s="3"/>
      <c r="BW20" s="3"/>
      <c r="BX20" s="3"/>
      <c r="BY20" s="3"/>
    </row>
    <row r="21" spans="1:77" ht="41.45" customHeight="1">
      <c r="A21" s="65" t="s">
        <v>240</v>
      </c>
      <c r="C21" s="66"/>
      <c r="D21" s="66" t="s">
        <v>64</v>
      </c>
      <c r="E21" s="67">
        <v>166.9275852625135</v>
      </c>
      <c r="F21" s="69"/>
      <c r="G21" s="107" t="s">
        <v>686</v>
      </c>
      <c r="H21" s="66"/>
      <c r="I21" s="70" t="s">
        <v>240</v>
      </c>
      <c r="J21" s="71"/>
      <c r="K21" s="71"/>
      <c r="L21" s="70" t="s">
        <v>2735</v>
      </c>
      <c r="M21" s="74">
        <v>4.7565244065948935</v>
      </c>
      <c r="N21" s="75">
        <v>1319.3746337890625</v>
      </c>
      <c r="O21" s="75">
        <v>5445.26953125</v>
      </c>
      <c r="P21" s="76"/>
      <c r="Q21" s="77"/>
      <c r="R21" s="77"/>
      <c r="S21" s="101"/>
      <c r="T21" s="48">
        <v>0</v>
      </c>
      <c r="U21" s="48">
        <v>2</v>
      </c>
      <c r="V21" s="49">
        <v>0</v>
      </c>
      <c r="W21" s="49">
        <v>0.023256</v>
      </c>
      <c r="X21" s="49">
        <v>7E-06</v>
      </c>
      <c r="Y21" s="49">
        <v>0.67023</v>
      </c>
      <c r="Z21" s="49">
        <v>0.5</v>
      </c>
      <c r="AA21" s="49">
        <v>0</v>
      </c>
      <c r="AB21" s="72">
        <v>21</v>
      </c>
      <c r="AC21" s="72"/>
      <c r="AD21" s="73"/>
      <c r="AE21" s="86" t="s">
        <v>1675</v>
      </c>
      <c r="AF21" s="86">
        <v>417</v>
      </c>
      <c r="AG21" s="86">
        <v>737</v>
      </c>
      <c r="AH21" s="86">
        <v>12781</v>
      </c>
      <c r="AI21" s="86">
        <v>5892</v>
      </c>
      <c r="AJ21" s="86"/>
      <c r="AK21" s="86" t="s">
        <v>1884</v>
      </c>
      <c r="AL21" s="86" t="s">
        <v>2064</v>
      </c>
      <c r="AM21" s="86"/>
      <c r="AN21" s="86"/>
      <c r="AO21" s="89">
        <v>43447.15592592592</v>
      </c>
      <c r="AP21" s="93" t="s">
        <v>2238</v>
      </c>
      <c r="AQ21" s="86" t="b">
        <v>0</v>
      </c>
      <c r="AR21" s="86" t="b">
        <v>0</v>
      </c>
      <c r="AS21" s="86" t="b">
        <v>0</v>
      </c>
      <c r="AT21" s="86"/>
      <c r="AU21" s="86">
        <v>2</v>
      </c>
      <c r="AV21" s="93" t="s">
        <v>2392</v>
      </c>
      <c r="AW21" s="86" t="b">
        <v>0</v>
      </c>
      <c r="AX21" s="86" t="s">
        <v>2503</v>
      </c>
      <c r="AY21" s="93" t="s">
        <v>2522</v>
      </c>
      <c r="AZ21" s="86" t="s">
        <v>66</v>
      </c>
      <c r="BA21" s="86" t="str">
        <f>REPLACE(INDEX(GroupVertices[Group],MATCH(Vertices[[#This Row],[Vertex]],GroupVertices[Vertex],0)),1,1,"")</f>
        <v>2</v>
      </c>
      <c r="BB21" s="48"/>
      <c r="BC21" s="48"/>
      <c r="BD21" s="48"/>
      <c r="BE21" s="48"/>
      <c r="BF21" s="48"/>
      <c r="BG21" s="48"/>
      <c r="BH21" s="120" t="s">
        <v>3377</v>
      </c>
      <c r="BI21" s="120" t="s">
        <v>3377</v>
      </c>
      <c r="BJ21" s="120" t="s">
        <v>3459</v>
      </c>
      <c r="BK21" s="120" t="s">
        <v>3459</v>
      </c>
      <c r="BL21" s="120">
        <v>0</v>
      </c>
      <c r="BM21" s="123">
        <v>0</v>
      </c>
      <c r="BN21" s="120">
        <v>0</v>
      </c>
      <c r="BO21" s="123">
        <v>0</v>
      </c>
      <c r="BP21" s="120">
        <v>0</v>
      </c>
      <c r="BQ21" s="123">
        <v>0</v>
      </c>
      <c r="BR21" s="120">
        <v>32</v>
      </c>
      <c r="BS21" s="123">
        <v>100</v>
      </c>
      <c r="BT21" s="120">
        <v>32</v>
      </c>
      <c r="BU21" s="2"/>
      <c r="BV21" s="3"/>
      <c r="BW21" s="3"/>
      <c r="BX21" s="3"/>
      <c r="BY21" s="3"/>
    </row>
    <row r="22" spans="1:77" ht="41.45" customHeight="1">
      <c r="A22" s="65" t="s">
        <v>333</v>
      </c>
      <c r="C22" s="66"/>
      <c r="D22" s="66" t="s">
        <v>64</v>
      </c>
      <c r="E22" s="67">
        <v>163.82928165224817</v>
      </c>
      <c r="F22" s="69"/>
      <c r="G22" s="107" t="s">
        <v>773</v>
      </c>
      <c r="H22" s="66"/>
      <c r="I22" s="70" t="s">
        <v>333</v>
      </c>
      <c r="J22" s="71"/>
      <c r="K22" s="71"/>
      <c r="L22" s="70" t="s">
        <v>2736</v>
      </c>
      <c r="M22" s="74">
        <v>2.3945453619002963</v>
      </c>
      <c r="N22" s="75">
        <v>1295.33837890625</v>
      </c>
      <c r="O22" s="75">
        <v>4944.232421875</v>
      </c>
      <c r="P22" s="76"/>
      <c r="Q22" s="77"/>
      <c r="R22" s="77"/>
      <c r="S22" s="101"/>
      <c r="T22" s="48">
        <v>4</v>
      </c>
      <c r="U22" s="48">
        <v>7</v>
      </c>
      <c r="V22" s="49">
        <v>178.333333</v>
      </c>
      <c r="W22" s="49">
        <v>0.037037</v>
      </c>
      <c r="X22" s="49">
        <v>1.7E-05</v>
      </c>
      <c r="Y22" s="49">
        <v>3.411746</v>
      </c>
      <c r="Z22" s="49">
        <v>0.08181818181818182</v>
      </c>
      <c r="AA22" s="49">
        <v>0</v>
      </c>
      <c r="AB22" s="72">
        <v>22</v>
      </c>
      <c r="AC22" s="72"/>
      <c r="AD22" s="73"/>
      <c r="AE22" s="86" t="s">
        <v>1676</v>
      </c>
      <c r="AF22" s="86">
        <v>213</v>
      </c>
      <c r="AG22" s="86">
        <v>278</v>
      </c>
      <c r="AH22" s="86">
        <v>8732</v>
      </c>
      <c r="AI22" s="86">
        <v>4633</v>
      </c>
      <c r="AJ22" s="86"/>
      <c r="AK22" s="86" t="s">
        <v>1885</v>
      </c>
      <c r="AL22" s="86"/>
      <c r="AM22" s="86"/>
      <c r="AN22" s="86"/>
      <c r="AO22" s="89">
        <v>43461.60233796296</v>
      </c>
      <c r="AP22" s="93" t="s">
        <v>2239</v>
      </c>
      <c r="AQ22" s="86" t="b">
        <v>0</v>
      </c>
      <c r="AR22" s="86" t="b">
        <v>0</v>
      </c>
      <c r="AS22" s="86" t="b">
        <v>0</v>
      </c>
      <c r="AT22" s="86"/>
      <c r="AU22" s="86">
        <v>0</v>
      </c>
      <c r="AV22" s="93" t="s">
        <v>2392</v>
      </c>
      <c r="AW22" s="86" t="b">
        <v>0</v>
      </c>
      <c r="AX22" s="86" t="s">
        <v>2503</v>
      </c>
      <c r="AY22" s="93" t="s">
        <v>2523</v>
      </c>
      <c r="AZ22" s="86" t="s">
        <v>66</v>
      </c>
      <c r="BA22" s="86" t="str">
        <f>REPLACE(INDEX(GroupVertices[Group],MATCH(Vertices[[#This Row],[Vertex]],GroupVertices[Vertex],0)),1,1,"")</f>
        <v>2</v>
      </c>
      <c r="BB22" s="48" t="s">
        <v>616</v>
      </c>
      <c r="BC22" s="48" t="s">
        <v>616</v>
      </c>
      <c r="BD22" s="48" t="s">
        <v>654</v>
      </c>
      <c r="BE22" s="48" t="s">
        <v>654</v>
      </c>
      <c r="BF22" s="48" t="s">
        <v>666</v>
      </c>
      <c r="BG22" s="48" t="s">
        <v>666</v>
      </c>
      <c r="BH22" s="120" t="s">
        <v>3378</v>
      </c>
      <c r="BI22" s="120" t="s">
        <v>3443</v>
      </c>
      <c r="BJ22" s="120" t="s">
        <v>3460</v>
      </c>
      <c r="BK22" s="120" t="s">
        <v>3521</v>
      </c>
      <c r="BL22" s="120">
        <v>1</v>
      </c>
      <c r="BM22" s="123">
        <v>1.6129032258064515</v>
      </c>
      <c r="BN22" s="120">
        <v>0</v>
      </c>
      <c r="BO22" s="123">
        <v>0</v>
      </c>
      <c r="BP22" s="120">
        <v>0</v>
      </c>
      <c r="BQ22" s="123">
        <v>0</v>
      </c>
      <c r="BR22" s="120">
        <v>61</v>
      </c>
      <c r="BS22" s="123">
        <v>98.38709677419355</v>
      </c>
      <c r="BT22" s="120">
        <v>62</v>
      </c>
      <c r="BU22" s="2"/>
      <c r="BV22" s="3"/>
      <c r="BW22" s="3"/>
      <c r="BX22" s="3"/>
      <c r="BY22" s="3"/>
    </row>
    <row r="23" spans="1:77" ht="41.45" customHeight="1">
      <c r="A23" s="65" t="s">
        <v>351</v>
      </c>
      <c r="C23" s="66"/>
      <c r="D23" s="66" t="s">
        <v>64</v>
      </c>
      <c r="E23" s="67">
        <v>167.28534145280557</v>
      </c>
      <c r="F23" s="69"/>
      <c r="G23" s="107" t="s">
        <v>2423</v>
      </c>
      <c r="H23" s="66"/>
      <c r="I23" s="70" t="s">
        <v>351</v>
      </c>
      <c r="J23" s="71"/>
      <c r="K23" s="71"/>
      <c r="L23" s="70" t="s">
        <v>2737</v>
      </c>
      <c r="M23" s="74">
        <v>5.029258370361373</v>
      </c>
      <c r="N23" s="75">
        <v>1817.384521484375</v>
      </c>
      <c r="O23" s="75">
        <v>5170.20068359375</v>
      </c>
      <c r="P23" s="76"/>
      <c r="Q23" s="77"/>
      <c r="R23" s="77"/>
      <c r="S23" s="101"/>
      <c r="T23" s="48">
        <v>7</v>
      </c>
      <c r="U23" s="48">
        <v>2</v>
      </c>
      <c r="V23" s="49">
        <v>32.666667</v>
      </c>
      <c r="W23" s="49">
        <v>0.029412</v>
      </c>
      <c r="X23" s="49">
        <v>1.5E-05</v>
      </c>
      <c r="Y23" s="49">
        <v>2.113137</v>
      </c>
      <c r="Z23" s="49">
        <v>0.16666666666666666</v>
      </c>
      <c r="AA23" s="49">
        <v>0.16666666666666666</v>
      </c>
      <c r="AB23" s="72">
        <v>23</v>
      </c>
      <c r="AC23" s="72"/>
      <c r="AD23" s="73"/>
      <c r="AE23" s="86" t="s">
        <v>1677</v>
      </c>
      <c r="AF23" s="86">
        <v>119</v>
      </c>
      <c r="AG23" s="86">
        <v>790</v>
      </c>
      <c r="AH23" s="86">
        <v>1760</v>
      </c>
      <c r="AI23" s="86">
        <v>1597</v>
      </c>
      <c r="AJ23" s="86"/>
      <c r="AK23" s="86" t="s">
        <v>1886</v>
      </c>
      <c r="AL23" s="86" t="s">
        <v>2065</v>
      </c>
      <c r="AM23" s="93" t="s">
        <v>2156</v>
      </c>
      <c r="AN23" s="86"/>
      <c r="AO23" s="89">
        <v>42975.47454861111</v>
      </c>
      <c r="AP23" s="93" t="s">
        <v>2240</v>
      </c>
      <c r="AQ23" s="86" t="b">
        <v>0</v>
      </c>
      <c r="AR23" s="86" t="b">
        <v>0</v>
      </c>
      <c r="AS23" s="86" t="b">
        <v>0</v>
      </c>
      <c r="AT23" s="86"/>
      <c r="AU23" s="86">
        <v>2</v>
      </c>
      <c r="AV23" s="93" t="s">
        <v>2392</v>
      </c>
      <c r="AW23" s="86" t="b">
        <v>0</v>
      </c>
      <c r="AX23" s="86" t="s">
        <v>2503</v>
      </c>
      <c r="AY23" s="93" t="s">
        <v>2524</v>
      </c>
      <c r="AZ23" s="86" t="s">
        <v>66</v>
      </c>
      <c r="BA23" s="86" t="str">
        <f>REPLACE(INDEX(GroupVertices[Group],MATCH(Vertices[[#This Row],[Vertex]],GroupVertices[Vertex],0)),1,1,"")</f>
        <v>2</v>
      </c>
      <c r="BB23" s="48" t="s">
        <v>637</v>
      </c>
      <c r="BC23" s="48" t="s">
        <v>637</v>
      </c>
      <c r="BD23" s="48" t="s">
        <v>648</v>
      </c>
      <c r="BE23" s="48" t="s">
        <v>648</v>
      </c>
      <c r="BF23" s="48"/>
      <c r="BG23" s="48"/>
      <c r="BH23" s="120" t="s">
        <v>3379</v>
      </c>
      <c r="BI23" s="120" t="s">
        <v>3379</v>
      </c>
      <c r="BJ23" s="120" t="s">
        <v>3461</v>
      </c>
      <c r="BK23" s="120" t="s">
        <v>3461</v>
      </c>
      <c r="BL23" s="120">
        <v>0</v>
      </c>
      <c r="BM23" s="123">
        <v>0</v>
      </c>
      <c r="BN23" s="120">
        <v>0</v>
      </c>
      <c r="BO23" s="123">
        <v>0</v>
      </c>
      <c r="BP23" s="120">
        <v>0</v>
      </c>
      <c r="BQ23" s="123">
        <v>0</v>
      </c>
      <c r="BR23" s="120">
        <v>12</v>
      </c>
      <c r="BS23" s="123">
        <v>100</v>
      </c>
      <c r="BT23" s="120">
        <v>12</v>
      </c>
      <c r="BU23" s="2"/>
      <c r="BV23" s="3"/>
      <c r="BW23" s="3"/>
      <c r="BX23" s="3"/>
      <c r="BY23" s="3"/>
    </row>
    <row r="24" spans="1:77" ht="41.45" customHeight="1">
      <c r="A24" s="65" t="s">
        <v>241</v>
      </c>
      <c r="C24" s="66"/>
      <c r="D24" s="66" t="s">
        <v>64</v>
      </c>
      <c r="E24" s="67">
        <v>163.51202616274387</v>
      </c>
      <c r="F24" s="69"/>
      <c r="G24" s="107" t="s">
        <v>687</v>
      </c>
      <c r="H24" s="66"/>
      <c r="I24" s="70" t="s">
        <v>241</v>
      </c>
      <c r="J24" s="71"/>
      <c r="K24" s="71"/>
      <c r="L24" s="70" t="s">
        <v>2738</v>
      </c>
      <c r="M24" s="74">
        <v>2.152686941201721</v>
      </c>
      <c r="N24" s="75">
        <v>7056.6298828125</v>
      </c>
      <c r="O24" s="75">
        <v>2079.33740234375</v>
      </c>
      <c r="P24" s="76"/>
      <c r="Q24" s="77"/>
      <c r="R24" s="77"/>
      <c r="S24" s="101"/>
      <c r="T24" s="48">
        <v>0</v>
      </c>
      <c r="U24" s="48">
        <v>2</v>
      </c>
      <c r="V24" s="49">
        <v>2</v>
      </c>
      <c r="W24" s="49">
        <v>0.5</v>
      </c>
      <c r="X24" s="49">
        <v>0</v>
      </c>
      <c r="Y24" s="49">
        <v>1.459455</v>
      </c>
      <c r="Z24" s="49">
        <v>0</v>
      </c>
      <c r="AA24" s="49">
        <v>0</v>
      </c>
      <c r="AB24" s="72">
        <v>24</v>
      </c>
      <c r="AC24" s="72"/>
      <c r="AD24" s="73"/>
      <c r="AE24" s="86" t="s">
        <v>1678</v>
      </c>
      <c r="AF24" s="86">
        <v>697</v>
      </c>
      <c r="AG24" s="86">
        <v>231</v>
      </c>
      <c r="AH24" s="86">
        <v>534</v>
      </c>
      <c r="AI24" s="86">
        <v>845</v>
      </c>
      <c r="AJ24" s="86"/>
      <c r="AK24" s="86" t="s">
        <v>1887</v>
      </c>
      <c r="AL24" s="86" t="s">
        <v>2066</v>
      </c>
      <c r="AM24" s="86"/>
      <c r="AN24" s="86"/>
      <c r="AO24" s="89">
        <v>43680.333645833336</v>
      </c>
      <c r="AP24" s="93" t="s">
        <v>2241</v>
      </c>
      <c r="AQ24" s="86" t="b">
        <v>1</v>
      </c>
      <c r="AR24" s="86" t="b">
        <v>0</v>
      </c>
      <c r="AS24" s="86" t="b">
        <v>0</v>
      </c>
      <c r="AT24" s="86"/>
      <c r="AU24" s="86">
        <v>0</v>
      </c>
      <c r="AV24" s="86"/>
      <c r="AW24" s="86" t="b">
        <v>0</v>
      </c>
      <c r="AX24" s="86" t="s">
        <v>2503</v>
      </c>
      <c r="AY24" s="93" t="s">
        <v>2525</v>
      </c>
      <c r="AZ24" s="86" t="s">
        <v>66</v>
      </c>
      <c r="BA24" s="86" t="str">
        <f>REPLACE(INDEX(GroupVertices[Group],MATCH(Vertices[[#This Row],[Vertex]],GroupVertices[Vertex],0)),1,1,"")</f>
        <v>22</v>
      </c>
      <c r="BB24" s="48"/>
      <c r="BC24" s="48"/>
      <c r="BD24" s="48"/>
      <c r="BE24" s="48"/>
      <c r="BF24" s="48"/>
      <c r="BG24" s="48"/>
      <c r="BH24" s="120" t="s">
        <v>3380</v>
      </c>
      <c r="BI24" s="120" t="s">
        <v>3380</v>
      </c>
      <c r="BJ24" s="120" t="s">
        <v>3462</v>
      </c>
      <c r="BK24" s="120" t="s">
        <v>3462</v>
      </c>
      <c r="BL24" s="120">
        <v>0</v>
      </c>
      <c r="BM24" s="123">
        <v>0</v>
      </c>
      <c r="BN24" s="120">
        <v>0</v>
      </c>
      <c r="BO24" s="123">
        <v>0</v>
      </c>
      <c r="BP24" s="120">
        <v>0</v>
      </c>
      <c r="BQ24" s="123">
        <v>0</v>
      </c>
      <c r="BR24" s="120">
        <v>20</v>
      </c>
      <c r="BS24" s="123">
        <v>100</v>
      </c>
      <c r="BT24" s="120">
        <v>20</v>
      </c>
      <c r="BU24" s="2"/>
      <c r="BV24" s="3"/>
      <c r="BW24" s="3"/>
      <c r="BX24" s="3"/>
      <c r="BY24" s="3"/>
    </row>
    <row r="25" spans="1:77" ht="41.45" customHeight="1">
      <c r="A25" s="65" t="s">
        <v>378</v>
      </c>
      <c r="C25" s="66"/>
      <c r="D25" s="66" t="s">
        <v>64</v>
      </c>
      <c r="E25" s="67">
        <v>174.89272308411066</v>
      </c>
      <c r="F25" s="69"/>
      <c r="G25" s="107" t="s">
        <v>2424</v>
      </c>
      <c r="H25" s="66"/>
      <c r="I25" s="70" t="s">
        <v>378</v>
      </c>
      <c r="J25" s="71"/>
      <c r="K25" s="71"/>
      <c r="L25" s="70" t="s">
        <v>2739</v>
      </c>
      <c r="M25" s="74">
        <v>10.828714543282532</v>
      </c>
      <c r="N25" s="75">
        <v>6736.25732421875</v>
      </c>
      <c r="O25" s="75">
        <v>1874.8125</v>
      </c>
      <c r="P25" s="76"/>
      <c r="Q25" s="77"/>
      <c r="R25" s="77"/>
      <c r="S25" s="101"/>
      <c r="T25" s="48">
        <v>1</v>
      </c>
      <c r="U25" s="48">
        <v>0</v>
      </c>
      <c r="V25" s="49">
        <v>0</v>
      </c>
      <c r="W25" s="49">
        <v>0.333333</v>
      </c>
      <c r="X25" s="49">
        <v>0</v>
      </c>
      <c r="Y25" s="49">
        <v>0.770268</v>
      </c>
      <c r="Z25" s="49">
        <v>0</v>
      </c>
      <c r="AA25" s="49">
        <v>0</v>
      </c>
      <c r="AB25" s="72">
        <v>25</v>
      </c>
      <c r="AC25" s="72"/>
      <c r="AD25" s="73"/>
      <c r="AE25" s="86" t="s">
        <v>1679</v>
      </c>
      <c r="AF25" s="86">
        <v>1682</v>
      </c>
      <c r="AG25" s="86">
        <v>1917</v>
      </c>
      <c r="AH25" s="86">
        <v>58522</v>
      </c>
      <c r="AI25" s="86">
        <v>77063</v>
      </c>
      <c r="AJ25" s="86"/>
      <c r="AK25" s="86" t="s">
        <v>1888</v>
      </c>
      <c r="AL25" s="86"/>
      <c r="AM25" s="86"/>
      <c r="AN25" s="86"/>
      <c r="AO25" s="89">
        <v>43023.77361111111</v>
      </c>
      <c r="AP25" s="86"/>
      <c r="AQ25" s="86" t="b">
        <v>0</v>
      </c>
      <c r="AR25" s="86" t="b">
        <v>0</v>
      </c>
      <c r="AS25" s="86" t="b">
        <v>0</v>
      </c>
      <c r="AT25" s="86"/>
      <c r="AU25" s="86">
        <v>16</v>
      </c>
      <c r="AV25" s="93" t="s">
        <v>2392</v>
      </c>
      <c r="AW25" s="86" t="b">
        <v>0</v>
      </c>
      <c r="AX25" s="86" t="s">
        <v>2503</v>
      </c>
      <c r="AY25" s="93" t="s">
        <v>2526</v>
      </c>
      <c r="AZ25" s="86" t="s">
        <v>65</v>
      </c>
      <c r="BA25" s="86" t="str">
        <f>REPLACE(INDEX(GroupVertices[Group],MATCH(Vertices[[#This Row],[Vertex]],GroupVertices[Vertex],0)),1,1,"")</f>
        <v>22</v>
      </c>
      <c r="BB25" s="48"/>
      <c r="BC25" s="48"/>
      <c r="BD25" s="48"/>
      <c r="BE25" s="48"/>
      <c r="BF25" s="48"/>
      <c r="BG25" s="48"/>
      <c r="BH25" s="48"/>
      <c r="BI25" s="48"/>
      <c r="BJ25" s="48"/>
      <c r="BK25" s="48"/>
      <c r="BL25" s="48"/>
      <c r="BM25" s="49"/>
      <c r="BN25" s="48"/>
      <c r="BO25" s="49"/>
      <c r="BP25" s="48"/>
      <c r="BQ25" s="49"/>
      <c r="BR25" s="48"/>
      <c r="BS25" s="49"/>
      <c r="BT25" s="48"/>
      <c r="BU25" s="2"/>
      <c r="BV25" s="3"/>
      <c r="BW25" s="3"/>
      <c r="BX25" s="3"/>
      <c r="BY25" s="3"/>
    </row>
    <row r="26" spans="1:77" ht="41.45" customHeight="1">
      <c r="A26" s="65" t="s">
        <v>379</v>
      </c>
      <c r="C26" s="66"/>
      <c r="D26" s="66" t="s">
        <v>64</v>
      </c>
      <c r="E26" s="67">
        <v>163.20152079003753</v>
      </c>
      <c r="F26" s="69"/>
      <c r="G26" s="107" t="s">
        <v>2425</v>
      </c>
      <c r="H26" s="66"/>
      <c r="I26" s="70" t="s">
        <v>379</v>
      </c>
      <c r="J26" s="71"/>
      <c r="K26" s="71"/>
      <c r="L26" s="70" t="s">
        <v>2740</v>
      </c>
      <c r="M26" s="74">
        <v>1.9159744443477962</v>
      </c>
      <c r="N26" s="75">
        <v>6736.25732421875</v>
      </c>
      <c r="O26" s="75">
        <v>2079.33740234375</v>
      </c>
      <c r="P26" s="76"/>
      <c r="Q26" s="77"/>
      <c r="R26" s="77"/>
      <c r="S26" s="101"/>
      <c r="T26" s="48">
        <v>1</v>
      </c>
      <c r="U26" s="48">
        <v>0</v>
      </c>
      <c r="V26" s="49">
        <v>0</v>
      </c>
      <c r="W26" s="49">
        <v>0.333333</v>
      </c>
      <c r="X26" s="49">
        <v>0</v>
      </c>
      <c r="Y26" s="49">
        <v>0.770268</v>
      </c>
      <c r="Z26" s="49">
        <v>0</v>
      </c>
      <c r="AA26" s="49">
        <v>0</v>
      </c>
      <c r="AB26" s="72">
        <v>26</v>
      </c>
      <c r="AC26" s="72"/>
      <c r="AD26" s="73"/>
      <c r="AE26" s="86" t="s">
        <v>1680</v>
      </c>
      <c r="AF26" s="86">
        <v>545</v>
      </c>
      <c r="AG26" s="86">
        <v>185</v>
      </c>
      <c r="AH26" s="86">
        <v>15615</v>
      </c>
      <c r="AI26" s="86">
        <v>302</v>
      </c>
      <c r="AJ26" s="86"/>
      <c r="AK26" s="86" t="s">
        <v>1889</v>
      </c>
      <c r="AL26" s="86" t="s">
        <v>2056</v>
      </c>
      <c r="AM26" s="86"/>
      <c r="AN26" s="86"/>
      <c r="AO26" s="89">
        <v>42914.32145833333</v>
      </c>
      <c r="AP26" s="93" t="s">
        <v>2242</v>
      </c>
      <c r="AQ26" s="86" t="b">
        <v>1</v>
      </c>
      <c r="AR26" s="86" t="b">
        <v>0</v>
      </c>
      <c r="AS26" s="86" t="b">
        <v>0</v>
      </c>
      <c r="AT26" s="86"/>
      <c r="AU26" s="86">
        <v>2</v>
      </c>
      <c r="AV26" s="86"/>
      <c r="AW26" s="86" t="b">
        <v>0</v>
      </c>
      <c r="AX26" s="86" t="s">
        <v>2503</v>
      </c>
      <c r="AY26" s="93" t="s">
        <v>2527</v>
      </c>
      <c r="AZ26" s="86" t="s">
        <v>65</v>
      </c>
      <c r="BA26" s="86" t="str">
        <f>REPLACE(INDEX(GroupVertices[Group],MATCH(Vertices[[#This Row],[Vertex]],GroupVertices[Vertex],0)),1,1,"")</f>
        <v>22</v>
      </c>
      <c r="BB26" s="48"/>
      <c r="BC26" s="48"/>
      <c r="BD26" s="48"/>
      <c r="BE26" s="48"/>
      <c r="BF26" s="48"/>
      <c r="BG26" s="48"/>
      <c r="BH26" s="48"/>
      <c r="BI26" s="48"/>
      <c r="BJ26" s="48"/>
      <c r="BK26" s="48"/>
      <c r="BL26" s="48"/>
      <c r="BM26" s="49"/>
      <c r="BN26" s="48"/>
      <c r="BO26" s="49"/>
      <c r="BP26" s="48"/>
      <c r="BQ26" s="49"/>
      <c r="BR26" s="48"/>
      <c r="BS26" s="49"/>
      <c r="BT26" s="48"/>
      <c r="BU26" s="2"/>
      <c r="BV26" s="3"/>
      <c r="BW26" s="3"/>
      <c r="BX26" s="3"/>
      <c r="BY26" s="3"/>
    </row>
    <row r="27" spans="1:77" ht="41.45" customHeight="1">
      <c r="A27" s="65" t="s">
        <v>242</v>
      </c>
      <c r="C27" s="66"/>
      <c r="D27" s="66" t="s">
        <v>64</v>
      </c>
      <c r="E27" s="67">
        <v>164.30178982810563</v>
      </c>
      <c r="F27" s="69"/>
      <c r="G27" s="107" t="s">
        <v>688</v>
      </c>
      <c r="H27" s="66"/>
      <c r="I27" s="70" t="s">
        <v>242</v>
      </c>
      <c r="J27" s="71"/>
      <c r="K27" s="71"/>
      <c r="L27" s="70" t="s">
        <v>2741</v>
      </c>
      <c r="M27" s="74">
        <v>2.754760031025834</v>
      </c>
      <c r="N27" s="75">
        <v>1469.585205078125</v>
      </c>
      <c r="O27" s="75">
        <v>5794.875</v>
      </c>
      <c r="P27" s="76"/>
      <c r="Q27" s="77"/>
      <c r="R27" s="77"/>
      <c r="S27" s="101"/>
      <c r="T27" s="48">
        <v>0</v>
      </c>
      <c r="U27" s="48">
        <v>2</v>
      </c>
      <c r="V27" s="49">
        <v>0</v>
      </c>
      <c r="W27" s="49">
        <v>0.023256</v>
      </c>
      <c r="X27" s="49">
        <v>7E-06</v>
      </c>
      <c r="Y27" s="49">
        <v>0.67023</v>
      </c>
      <c r="Z27" s="49">
        <v>0.5</v>
      </c>
      <c r="AA27" s="49">
        <v>0</v>
      </c>
      <c r="AB27" s="72">
        <v>27</v>
      </c>
      <c r="AC27" s="72"/>
      <c r="AD27" s="73"/>
      <c r="AE27" s="86" t="s">
        <v>1681</v>
      </c>
      <c r="AF27" s="86">
        <v>236</v>
      </c>
      <c r="AG27" s="86">
        <v>348</v>
      </c>
      <c r="AH27" s="86">
        <v>1163</v>
      </c>
      <c r="AI27" s="86">
        <v>470</v>
      </c>
      <c r="AJ27" s="86"/>
      <c r="AK27" s="86" t="s">
        <v>1890</v>
      </c>
      <c r="AL27" s="86" t="s">
        <v>2067</v>
      </c>
      <c r="AM27" s="93" t="s">
        <v>2157</v>
      </c>
      <c r="AN27" s="86"/>
      <c r="AO27" s="89">
        <v>43444.486238425925</v>
      </c>
      <c r="AP27" s="93" t="s">
        <v>2243</v>
      </c>
      <c r="AQ27" s="86" t="b">
        <v>0</v>
      </c>
      <c r="AR27" s="86" t="b">
        <v>0</v>
      </c>
      <c r="AS27" s="86" t="b">
        <v>0</v>
      </c>
      <c r="AT27" s="86"/>
      <c r="AU27" s="86">
        <v>1</v>
      </c>
      <c r="AV27" s="93" t="s">
        <v>2392</v>
      </c>
      <c r="AW27" s="86" t="b">
        <v>0</v>
      </c>
      <c r="AX27" s="86" t="s">
        <v>2503</v>
      </c>
      <c r="AY27" s="93" t="s">
        <v>2528</v>
      </c>
      <c r="AZ27" s="86" t="s">
        <v>66</v>
      </c>
      <c r="BA27" s="86" t="str">
        <f>REPLACE(INDEX(GroupVertices[Group],MATCH(Vertices[[#This Row],[Vertex]],GroupVertices[Vertex],0)),1,1,"")</f>
        <v>2</v>
      </c>
      <c r="BB27" s="48"/>
      <c r="BC27" s="48"/>
      <c r="BD27" s="48"/>
      <c r="BE27" s="48"/>
      <c r="BF27" s="48"/>
      <c r="BG27" s="48"/>
      <c r="BH27" s="120" t="s">
        <v>3377</v>
      </c>
      <c r="BI27" s="120" t="s">
        <v>3377</v>
      </c>
      <c r="BJ27" s="120" t="s">
        <v>3459</v>
      </c>
      <c r="BK27" s="120" t="s">
        <v>3459</v>
      </c>
      <c r="BL27" s="120">
        <v>0</v>
      </c>
      <c r="BM27" s="123">
        <v>0</v>
      </c>
      <c r="BN27" s="120">
        <v>0</v>
      </c>
      <c r="BO27" s="123">
        <v>0</v>
      </c>
      <c r="BP27" s="120">
        <v>0</v>
      </c>
      <c r="BQ27" s="123">
        <v>0</v>
      </c>
      <c r="BR27" s="120">
        <v>32</v>
      </c>
      <c r="BS27" s="123">
        <v>100</v>
      </c>
      <c r="BT27" s="120">
        <v>32</v>
      </c>
      <c r="BU27" s="2"/>
      <c r="BV27" s="3"/>
      <c r="BW27" s="3"/>
      <c r="BX27" s="3"/>
      <c r="BY27" s="3"/>
    </row>
    <row r="28" spans="1:77" ht="41.45" customHeight="1">
      <c r="A28" s="65" t="s">
        <v>243</v>
      </c>
      <c r="C28" s="66"/>
      <c r="D28" s="66" t="s">
        <v>64</v>
      </c>
      <c r="E28" s="67">
        <v>206.800525188085</v>
      </c>
      <c r="F28" s="69"/>
      <c r="G28" s="107" t="s">
        <v>689</v>
      </c>
      <c r="H28" s="66"/>
      <c r="I28" s="70" t="s">
        <v>243</v>
      </c>
      <c r="J28" s="71"/>
      <c r="K28" s="71"/>
      <c r="L28" s="70" t="s">
        <v>2742</v>
      </c>
      <c r="M28" s="74">
        <v>35.15349655694563</v>
      </c>
      <c r="N28" s="75">
        <v>6736.25732421875</v>
      </c>
      <c r="O28" s="75">
        <v>2965.612548828125</v>
      </c>
      <c r="P28" s="76"/>
      <c r="Q28" s="77"/>
      <c r="R28" s="77"/>
      <c r="S28" s="101"/>
      <c r="T28" s="48">
        <v>0</v>
      </c>
      <c r="U28" s="48">
        <v>2</v>
      </c>
      <c r="V28" s="49">
        <v>2</v>
      </c>
      <c r="W28" s="49">
        <v>0.5</v>
      </c>
      <c r="X28" s="49">
        <v>0</v>
      </c>
      <c r="Y28" s="49">
        <v>1.459455</v>
      </c>
      <c r="Z28" s="49">
        <v>0</v>
      </c>
      <c r="AA28" s="49">
        <v>0</v>
      </c>
      <c r="AB28" s="72">
        <v>28</v>
      </c>
      <c r="AC28" s="72"/>
      <c r="AD28" s="73"/>
      <c r="AE28" s="86" t="s">
        <v>1682</v>
      </c>
      <c r="AF28" s="86">
        <v>2317</v>
      </c>
      <c r="AG28" s="86">
        <v>6644</v>
      </c>
      <c r="AH28" s="86">
        <v>160833</v>
      </c>
      <c r="AI28" s="86">
        <v>22798</v>
      </c>
      <c r="AJ28" s="86"/>
      <c r="AK28" s="86" t="s">
        <v>1891</v>
      </c>
      <c r="AL28" s="86" t="s">
        <v>2068</v>
      </c>
      <c r="AM28" s="93" t="s">
        <v>2158</v>
      </c>
      <c r="AN28" s="86"/>
      <c r="AO28" s="89">
        <v>41050.51459490741</v>
      </c>
      <c r="AP28" s="93" t="s">
        <v>2244</v>
      </c>
      <c r="AQ28" s="86" t="b">
        <v>0</v>
      </c>
      <c r="AR28" s="86" t="b">
        <v>0</v>
      </c>
      <c r="AS28" s="86" t="b">
        <v>0</v>
      </c>
      <c r="AT28" s="86"/>
      <c r="AU28" s="86">
        <v>47</v>
      </c>
      <c r="AV28" s="93" t="s">
        <v>2397</v>
      </c>
      <c r="AW28" s="86" t="b">
        <v>0</v>
      </c>
      <c r="AX28" s="86" t="s">
        <v>2503</v>
      </c>
      <c r="AY28" s="93" t="s">
        <v>2529</v>
      </c>
      <c r="AZ28" s="86" t="s">
        <v>66</v>
      </c>
      <c r="BA28" s="86" t="str">
        <f>REPLACE(INDEX(GroupVertices[Group],MATCH(Vertices[[#This Row],[Vertex]],GroupVertices[Vertex],0)),1,1,"")</f>
        <v>21</v>
      </c>
      <c r="BB28" s="48"/>
      <c r="BC28" s="48"/>
      <c r="BD28" s="48"/>
      <c r="BE28" s="48"/>
      <c r="BF28" s="48"/>
      <c r="BG28" s="48"/>
      <c r="BH28" s="120" t="s">
        <v>3381</v>
      </c>
      <c r="BI28" s="120" t="s">
        <v>3381</v>
      </c>
      <c r="BJ28" s="120" t="s">
        <v>3463</v>
      </c>
      <c r="BK28" s="120" t="s">
        <v>3463</v>
      </c>
      <c r="BL28" s="120">
        <v>0</v>
      </c>
      <c r="BM28" s="123">
        <v>0</v>
      </c>
      <c r="BN28" s="120">
        <v>0</v>
      </c>
      <c r="BO28" s="123">
        <v>0</v>
      </c>
      <c r="BP28" s="120">
        <v>0</v>
      </c>
      <c r="BQ28" s="123">
        <v>0</v>
      </c>
      <c r="BR28" s="120">
        <v>37</v>
      </c>
      <c r="BS28" s="123">
        <v>100</v>
      </c>
      <c r="BT28" s="120">
        <v>37</v>
      </c>
      <c r="BU28" s="2"/>
      <c r="BV28" s="3"/>
      <c r="BW28" s="3"/>
      <c r="BX28" s="3"/>
      <c r="BY28" s="3"/>
    </row>
    <row r="29" spans="1:77" ht="41.45" customHeight="1">
      <c r="A29" s="65" t="s">
        <v>380</v>
      </c>
      <c r="C29" s="66"/>
      <c r="D29" s="66" t="s">
        <v>64</v>
      </c>
      <c r="E29" s="67">
        <v>172.00367309458218</v>
      </c>
      <c r="F29" s="69"/>
      <c r="G29" s="107" t="s">
        <v>2426</v>
      </c>
      <c r="H29" s="66"/>
      <c r="I29" s="70" t="s">
        <v>380</v>
      </c>
      <c r="J29" s="71"/>
      <c r="K29" s="71"/>
      <c r="L29" s="70" t="s">
        <v>2743</v>
      </c>
      <c r="M29" s="74">
        <v>8.6262591377721</v>
      </c>
      <c r="N29" s="75">
        <v>7056.6298828125</v>
      </c>
      <c r="O29" s="75">
        <v>3170.137451171875</v>
      </c>
      <c r="P29" s="76"/>
      <c r="Q29" s="77"/>
      <c r="R29" s="77"/>
      <c r="S29" s="101"/>
      <c r="T29" s="48">
        <v>1</v>
      </c>
      <c r="U29" s="48">
        <v>0</v>
      </c>
      <c r="V29" s="49">
        <v>0</v>
      </c>
      <c r="W29" s="49">
        <v>0.333333</v>
      </c>
      <c r="X29" s="49">
        <v>0</v>
      </c>
      <c r="Y29" s="49">
        <v>0.770268</v>
      </c>
      <c r="Z29" s="49">
        <v>0</v>
      </c>
      <c r="AA29" s="49">
        <v>0</v>
      </c>
      <c r="AB29" s="72">
        <v>29</v>
      </c>
      <c r="AC29" s="72"/>
      <c r="AD29" s="73"/>
      <c r="AE29" s="86" t="s">
        <v>1683</v>
      </c>
      <c r="AF29" s="86">
        <v>1156</v>
      </c>
      <c r="AG29" s="86">
        <v>1489</v>
      </c>
      <c r="AH29" s="86">
        <v>108042</v>
      </c>
      <c r="AI29" s="86">
        <v>40807</v>
      </c>
      <c r="AJ29" s="86"/>
      <c r="AK29" s="86" t="s">
        <v>1892</v>
      </c>
      <c r="AL29" s="86" t="s">
        <v>2069</v>
      </c>
      <c r="AM29" s="86"/>
      <c r="AN29" s="86"/>
      <c r="AO29" s="89">
        <v>40037.71024305555</v>
      </c>
      <c r="AP29" s="86"/>
      <c r="AQ29" s="86" t="b">
        <v>1</v>
      </c>
      <c r="AR29" s="86" t="b">
        <v>0</v>
      </c>
      <c r="AS29" s="86" t="b">
        <v>0</v>
      </c>
      <c r="AT29" s="86"/>
      <c r="AU29" s="86">
        <v>19</v>
      </c>
      <c r="AV29" s="93" t="s">
        <v>2392</v>
      </c>
      <c r="AW29" s="86" t="b">
        <v>0</v>
      </c>
      <c r="AX29" s="86" t="s">
        <v>2503</v>
      </c>
      <c r="AY29" s="93" t="s">
        <v>2530</v>
      </c>
      <c r="AZ29" s="86" t="s">
        <v>65</v>
      </c>
      <c r="BA29" s="86" t="str">
        <f>REPLACE(INDEX(GroupVertices[Group],MATCH(Vertices[[#This Row],[Vertex]],GroupVertices[Vertex],0)),1,1,"")</f>
        <v>21</v>
      </c>
      <c r="BB29" s="48"/>
      <c r="BC29" s="48"/>
      <c r="BD29" s="48"/>
      <c r="BE29" s="48"/>
      <c r="BF29" s="48"/>
      <c r="BG29" s="48"/>
      <c r="BH29" s="48"/>
      <c r="BI29" s="48"/>
      <c r="BJ29" s="48"/>
      <c r="BK29" s="48"/>
      <c r="BL29" s="48"/>
      <c r="BM29" s="49"/>
      <c r="BN29" s="48"/>
      <c r="BO29" s="49"/>
      <c r="BP29" s="48"/>
      <c r="BQ29" s="49"/>
      <c r="BR29" s="48"/>
      <c r="BS29" s="49"/>
      <c r="BT29" s="48"/>
      <c r="BU29" s="2"/>
      <c r="BV29" s="3"/>
      <c r="BW29" s="3"/>
      <c r="BX29" s="3"/>
      <c r="BY29" s="3"/>
    </row>
    <row r="30" spans="1:77" ht="41.45" customHeight="1">
      <c r="A30" s="65" t="s">
        <v>381</v>
      </c>
      <c r="C30" s="66"/>
      <c r="D30" s="66" t="s">
        <v>64</v>
      </c>
      <c r="E30" s="67">
        <v>168.2101074541266</v>
      </c>
      <c r="F30" s="69"/>
      <c r="G30" s="107" t="s">
        <v>2427</v>
      </c>
      <c r="H30" s="66"/>
      <c r="I30" s="70" t="s">
        <v>381</v>
      </c>
      <c r="J30" s="71"/>
      <c r="K30" s="71"/>
      <c r="L30" s="70" t="s">
        <v>2744</v>
      </c>
      <c r="M30" s="74">
        <v>5.734249937078497</v>
      </c>
      <c r="N30" s="75">
        <v>6736.25732421875</v>
      </c>
      <c r="O30" s="75">
        <v>3170.137451171875</v>
      </c>
      <c r="P30" s="76"/>
      <c r="Q30" s="77"/>
      <c r="R30" s="77"/>
      <c r="S30" s="101"/>
      <c r="T30" s="48">
        <v>1</v>
      </c>
      <c r="U30" s="48">
        <v>0</v>
      </c>
      <c r="V30" s="49">
        <v>0</v>
      </c>
      <c r="W30" s="49">
        <v>0.333333</v>
      </c>
      <c r="X30" s="49">
        <v>0</v>
      </c>
      <c r="Y30" s="49">
        <v>0.770268</v>
      </c>
      <c r="Z30" s="49">
        <v>0</v>
      </c>
      <c r="AA30" s="49">
        <v>0</v>
      </c>
      <c r="AB30" s="72">
        <v>30</v>
      </c>
      <c r="AC30" s="72"/>
      <c r="AD30" s="73"/>
      <c r="AE30" s="86" t="s">
        <v>1684</v>
      </c>
      <c r="AF30" s="86">
        <v>2581</v>
      </c>
      <c r="AG30" s="86">
        <v>927</v>
      </c>
      <c r="AH30" s="86">
        <v>32720</v>
      </c>
      <c r="AI30" s="86">
        <v>7952</v>
      </c>
      <c r="AJ30" s="86"/>
      <c r="AK30" s="86" t="s">
        <v>1893</v>
      </c>
      <c r="AL30" s="86"/>
      <c r="AM30" s="86"/>
      <c r="AN30" s="86"/>
      <c r="AO30" s="89">
        <v>39951.37658564815</v>
      </c>
      <c r="AP30" s="93" t="s">
        <v>2245</v>
      </c>
      <c r="AQ30" s="86" t="b">
        <v>1</v>
      </c>
      <c r="AR30" s="86" t="b">
        <v>0</v>
      </c>
      <c r="AS30" s="86" t="b">
        <v>1</v>
      </c>
      <c r="AT30" s="86"/>
      <c r="AU30" s="86">
        <v>6</v>
      </c>
      <c r="AV30" s="93" t="s">
        <v>2392</v>
      </c>
      <c r="AW30" s="86" t="b">
        <v>0</v>
      </c>
      <c r="AX30" s="86" t="s">
        <v>2503</v>
      </c>
      <c r="AY30" s="93" t="s">
        <v>2531</v>
      </c>
      <c r="AZ30" s="86" t="s">
        <v>65</v>
      </c>
      <c r="BA30" s="86" t="str">
        <f>REPLACE(INDEX(GroupVertices[Group],MATCH(Vertices[[#This Row],[Vertex]],GroupVertices[Vertex],0)),1,1,"")</f>
        <v>21</v>
      </c>
      <c r="BB30" s="48"/>
      <c r="BC30" s="48"/>
      <c r="BD30" s="48"/>
      <c r="BE30" s="48"/>
      <c r="BF30" s="48"/>
      <c r="BG30" s="48"/>
      <c r="BH30" s="48"/>
      <c r="BI30" s="48"/>
      <c r="BJ30" s="48"/>
      <c r="BK30" s="48"/>
      <c r="BL30" s="48"/>
      <c r="BM30" s="49"/>
      <c r="BN30" s="48"/>
      <c r="BO30" s="49"/>
      <c r="BP30" s="48"/>
      <c r="BQ30" s="49"/>
      <c r="BR30" s="48"/>
      <c r="BS30" s="49"/>
      <c r="BT30" s="48"/>
      <c r="BU30" s="2"/>
      <c r="BV30" s="3"/>
      <c r="BW30" s="3"/>
      <c r="BX30" s="3"/>
      <c r="BY30" s="3"/>
    </row>
    <row r="31" spans="1:77" ht="41.45" customHeight="1">
      <c r="A31" s="65" t="s">
        <v>244</v>
      </c>
      <c r="C31" s="66"/>
      <c r="D31" s="66" t="s">
        <v>64</v>
      </c>
      <c r="E31" s="67">
        <v>163.06651845407825</v>
      </c>
      <c r="F31" s="69"/>
      <c r="G31" s="107" t="s">
        <v>690</v>
      </c>
      <c r="H31" s="66"/>
      <c r="I31" s="70" t="s">
        <v>244</v>
      </c>
      <c r="J31" s="71"/>
      <c r="K31" s="71"/>
      <c r="L31" s="70" t="s">
        <v>2745</v>
      </c>
      <c r="M31" s="74">
        <v>1.8130559674547853</v>
      </c>
      <c r="N31" s="75">
        <v>9139.052734375</v>
      </c>
      <c r="O31" s="75">
        <v>6175.5185546875</v>
      </c>
      <c r="P31" s="76"/>
      <c r="Q31" s="77"/>
      <c r="R31" s="77"/>
      <c r="S31" s="101"/>
      <c r="T31" s="48">
        <v>0</v>
      </c>
      <c r="U31" s="48">
        <v>3</v>
      </c>
      <c r="V31" s="49">
        <v>6</v>
      </c>
      <c r="W31" s="49">
        <v>0.333333</v>
      </c>
      <c r="X31" s="49">
        <v>0</v>
      </c>
      <c r="Y31" s="49">
        <v>1.918913</v>
      </c>
      <c r="Z31" s="49">
        <v>0</v>
      </c>
      <c r="AA31" s="49">
        <v>0</v>
      </c>
      <c r="AB31" s="72">
        <v>31</v>
      </c>
      <c r="AC31" s="72"/>
      <c r="AD31" s="73"/>
      <c r="AE31" s="86" t="s">
        <v>1685</v>
      </c>
      <c r="AF31" s="86">
        <v>1145</v>
      </c>
      <c r="AG31" s="86">
        <v>165</v>
      </c>
      <c r="AH31" s="86">
        <v>5411</v>
      </c>
      <c r="AI31" s="86">
        <v>8128</v>
      </c>
      <c r="AJ31" s="86"/>
      <c r="AK31" s="86" t="s">
        <v>1894</v>
      </c>
      <c r="AL31" s="86"/>
      <c r="AM31" s="86"/>
      <c r="AN31" s="86"/>
      <c r="AO31" s="89">
        <v>43298.284317129626</v>
      </c>
      <c r="AP31" s="86"/>
      <c r="AQ31" s="86" t="b">
        <v>0</v>
      </c>
      <c r="AR31" s="86" t="b">
        <v>0</v>
      </c>
      <c r="AS31" s="86" t="b">
        <v>0</v>
      </c>
      <c r="AT31" s="86"/>
      <c r="AU31" s="86">
        <v>0</v>
      </c>
      <c r="AV31" s="93" t="s">
        <v>2392</v>
      </c>
      <c r="AW31" s="86" t="b">
        <v>0</v>
      </c>
      <c r="AX31" s="86" t="s">
        <v>2503</v>
      </c>
      <c r="AY31" s="93" t="s">
        <v>2532</v>
      </c>
      <c r="AZ31" s="86" t="s">
        <v>66</v>
      </c>
      <c r="BA31" s="86" t="str">
        <f>REPLACE(INDEX(GroupVertices[Group],MATCH(Vertices[[#This Row],[Vertex]],GroupVertices[Vertex],0)),1,1,"")</f>
        <v>16</v>
      </c>
      <c r="BB31" s="48"/>
      <c r="BC31" s="48"/>
      <c r="BD31" s="48"/>
      <c r="BE31" s="48"/>
      <c r="BF31" s="48"/>
      <c r="BG31" s="48"/>
      <c r="BH31" s="120" t="s">
        <v>3382</v>
      </c>
      <c r="BI31" s="120" t="s">
        <v>3382</v>
      </c>
      <c r="BJ31" s="120" t="s">
        <v>3464</v>
      </c>
      <c r="BK31" s="120" t="s">
        <v>3464</v>
      </c>
      <c r="BL31" s="120">
        <v>0</v>
      </c>
      <c r="BM31" s="123">
        <v>0</v>
      </c>
      <c r="BN31" s="120">
        <v>0</v>
      </c>
      <c r="BO31" s="123">
        <v>0</v>
      </c>
      <c r="BP31" s="120">
        <v>0</v>
      </c>
      <c r="BQ31" s="123">
        <v>0</v>
      </c>
      <c r="BR31" s="120">
        <v>22</v>
      </c>
      <c r="BS31" s="123">
        <v>100</v>
      </c>
      <c r="BT31" s="120">
        <v>22</v>
      </c>
      <c r="BU31" s="2"/>
      <c r="BV31" s="3"/>
      <c r="BW31" s="3"/>
      <c r="BX31" s="3"/>
      <c r="BY31" s="3"/>
    </row>
    <row r="32" spans="1:77" ht="41.45" customHeight="1">
      <c r="A32" s="65" t="s">
        <v>382</v>
      </c>
      <c r="C32" s="66"/>
      <c r="D32" s="66" t="s">
        <v>64</v>
      </c>
      <c r="E32" s="67">
        <v>179.6043046090893</v>
      </c>
      <c r="F32" s="69"/>
      <c r="G32" s="107" t="s">
        <v>2428</v>
      </c>
      <c r="H32" s="66"/>
      <c r="I32" s="70" t="s">
        <v>382</v>
      </c>
      <c r="J32" s="71"/>
      <c r="K32" s="71"/>
      <c r="L32" s="70" t="s">
        <v>2746</v>
      </c>
      <c r="M32" s="74">
        <v>14.420569386848609</v>
      </c>
      <c r="N32" s="75">
        <v>9375.1162109375</v>
      </c>
      <c r="O32" s="75">
        <v>5664.2060546875</v>
      </c>
      <c r="P32" s="76"/>
      <c r="Q32" s="77"/>
      <c r="R32" s="77"/>
      <c r="S32" s="101"/>
      <c r="T32" s="48">
        <v>1</v>
      </c>
      <c r="U32" s="48">
        <v>0</v>
      </c>
      <c r="V32" s="49">
        <v>0</v>
      </c>
      <c r="W32" s="49">
        <v>0.2</v>
      </c>
      <c r="X32" s="49">
        <v>0</v>
      </c>
      <c r="Y32" s="49">
        <v>0.693692</v>
      </c>
      <c r="Z32" s="49">
        <v>0</v>
      </c>
      <c r="AA32" s="49">
        <v>0</v>
      </c>
      <c r="AB32" s="72">
        <v>32</v>
      </c>
      <c r="AC32" s="72"/>
      <c r="AD32" s="73"/>
      <c r="AE32" s="86" t="s">
        <v>1686</v>
      </c>
      <c r="AF32" s="86">
        <v>950</v>
      </c>
      <c r="AG32" s="86">
        <v>2615</v>
      </c>
      <c r="AH32" s="86">
        <v>10050</v>
      </c>
      <c r="AI32" s="86">
        <v>8964</v>
      </c>
      <c r="AJ32" s="86"/>
      <c r="AK32" s="86" t="s">
        <v>1895</v>
      </c>
      <c r="AL32" s="86"/>
      <c r="AM32" s="86"/>
      <c r="AN32" s="86"/>
      <c r="AO32" s="89">
        <v>42440.87082175926</v>
      </c>
      <c r="AP32" s="93" t="s">
        <v>2246</v>
      </c>
      <c r="AQ32" s="86" t="b">
        <v>0</v>
      </c>
      <c r="AR32" s="86" t="b">
        <v>0</v>
      </c>
      <c r="AS32" s="86" t="b">
        <v>1</v>
      </c>
      <c r="AT32" s="86"/>
      <c r="AU32" s="86">
        <v>10</v>
      </c>
      <c r="AV32" s="93" t="s">
        <v>2392</v>
      </c>
      <c r="AW32" s="86" t="b">
        <v>1</v>
      </c>
      <c r="AX32" s="86" t="s">
        <v>2503</v>
      </c>
      <c r="AY32" s="93" t="s">
        <v>2533</v>
      </c>
      <c r="AZ32" s="86" t="s">
        <v>65</v>
      </c>
      <c r="BA32" s="86" t="str">
        <f>REPLACE(INDEX(GroupVertices[Group],MATCH(Vertices[[#This Row],[Vertex]],GroupVertices[Vertex],0)),1,1,"")</f>
        <v>16</v>
      </c>
      <c r="BB32" s="48"/>
      <c r="BC32" s="48"/>
      <c r="BD32" s="48"/>
      <c r="BE32" s="48"/>
      <c r="BF32" s="48"/>
      <c r="BG32" s="48"/>
      <c r="BH32" s="48"/>
      <c r="BI32" s="48"/>
      <c r="BJ32" s="48"/>
      <c r="BK32" s="48"/>
      <c r="BL32" s="48"/>
      <c r="BM32" s="49"/>
      <c r="BN32" s="48"/>
      <c r="BO32" s="49"/>
      <c r="BP32" s="48"/>
      <c r="BQ32" s="49"/>
      <c r="BR32" s="48"/>
      <c r="BS32" s="49"/>
      <c r="BT32" s="48"/>
      <c r="BU32" s="2"/>
      <c r="BV32" s="3"/>
      <c r="BW32" s="3"/>
      <c r="BX32" s="3"/>
      <c r="BY32" s="3"/>
    </row>
    <row r="33" spans="1:77" ht="41.45" customHeight="1">
      <c r="A33" s="65" t="s">
        <v>383</v>
      </c>
      <c r="C33" s="66"/>
      <c r="D33" s="66" t="s">
        <v>64</v>
      </c>
      <c r="E33" s="67">
        <v>163.18127043964364</v>
      </c>
      <c r="F33" s="69"/>
      <c r="G33" s="107" t="s">
        <v>2429</v>
      </c>
      <c r="H33" s="66"/>
      <c r="I33" s="70" t="s">
        <v>383</v>
      </c>
      <c r="J33" s="71"/>
      <c r="K33" s="71"/>
      <c r="L33" s="70" t="s">
        <v>2747</v>
      </c>
      <c r="M33" s="74">
        <v>1.9005366728138444</v>
      </c>
      <c r="N33" s="75">
        <v>9375.1162109375</v>
      </c>
      <c r="O33" s="75">
        <v>6175.5185546875</v>
      </c>
      <c r="P33" s="76"/>
      <c r="Q33" s="77"/>
      <c r="R33" s="77"/>
      <c r="S33" s="101"/>
      <c r="T33" s="48">
        <v>1</v>
      </c>
      <c r="U33" s="48">
        <v>0</v>
      </c>
      <c r="V33" s="49">
        <v>0</v>
      </c>
      <c r="W33" s="49">
        <v>0.2</v>
      </c>
      <c r="X33" s="49">
        <v>0</v>
      </c>
      <c r="Y33" s="49">
        <v>0.693692</v>
      </c>
      <c r="Z33" s="49">
        <v>0</v>
      </c>
      <c r="AA33" s="49">
        <v>0</v>
      </c>
      <c r="AB33" s="72">
        <v>33</v>
      </c>
      <c r="AC33" s="72"/>
      <c r="AD33" s="73"/>
      <c r="AE33" s="86" t="s">
        <v>1687</v>
      </c>
      <c r="AF33" s="86">
        <v>1170</v>
      </c>
      <c r="AG33" s="86">
        <v>182</v>
      </c>
      <c r="AH33" s="86">
        <v>945</v>
      </c>
      <c r="AI33" s="86">
        <v>2574</v>
      </c>
      <c r="AJ33" s="86"/>
      <c r="AK33" s="86" t="s">
        <v>1896</v>
      </c>
      <c r="AL33" s="86" t="s">
        <v>1619</v>
      </c>
      <c r="AM33" s="93" t="s">
        <v>2159</v>
      </c>
      <c r="AN33" s="86"/>
      <c r="AO33" s="89">
        <v>40212.78513888889</v>
      </c>
      <c r="AP33" s="93" t="s">
        <v>2247</v>
      </c>
      <c r="AQ33" s="86" t="b">
        <v>0</v>
      </c>
      <c r="AR33" s="86" t="b">
        <v>0</v>
      </c>
      <c r="AS33" s="86" t="b">
        <v>1</v>
      </c>
      <c r="AT33" s="86"/>
      <c r="AU33" s="86">
        <v>6</v>
      </c>
      <c r="AV33" s="93" t="s">
        <v>2398</v>
      </c>
      <c r="AW33" s="86" t="b">
        <v>0</v>
      </c>
      <c r="AX33" s="86" t="s">
        <v>2503</v>
      </c>
      <c r="AY33" s="93" t="s">
        <v>2534</v>
      </c>
      <c r="AZ33" s="86" t="s">
        <v>65</v>
      </c>
      <c r="BA33" s="86" t="str">
        <f>REPLACE(INDEX(GroupVertices[Group],MATCH(Vertices[[#This Row],[Vertex]],GroupVertices[Vertex],0)),1,1,"")</f>
        <v>16</v>
      </c>
      <c r="BB33" s="48"/>
      <c r="BC33" s="48"/>
      <c r="BD33" s="48"/>
      <c r="BE33" s="48"/>
      <c r="BF33" s="48"/>
      <c r="BG33" s="48"/>
      <c r="BH33" s="48"/>
      <c r="BI33" s="48"/>
      <c r="BJ33" s="48"/>
      <c r="BK33" s="48"/>
      <c r="BL33" s="48"/>
      <c r="BM33" s="49"/>
      <c r="BN33" s="48"/>
      <c r="BO33" s="49"/>
      <c r="BP33" s="48"/>
      <c r="BQ33" s="49"/>
      <c r="BR33" s="48"/>
      <c r="BS33" s="49"/>
      <c r="BT33" s="48"/>
      <c r="BU33" s="2"/>
      <c r="BV33" s="3"/>
      <c r="BW33" s="3"/>
      <c r="BX33" s="3"/>
      <c r="BY33" s="3"/>
    </row>
    <row r="34" spans="1:77" ht="41.45" customHeight="1">
      <c r="A34" s="65" t="s">
        <v>384</v>
      </c>
      <c r="C34" s="66"/>
      <c r="D34" s="66" t="s">
        <v>64</v>
      </c>
      <c r="E34" s="67">
        <v>165.87456704203115</v>
      </c>
      <c r="F34" s="69"/>
      <c r="G34" s="107" t="s">
        <v>2430</v>
      </c>
      <c r="H34" s="66"/>
      <c r="I34" s="70" t="s">
        <v>384</v>
      </c>
      <c r="J34" s="71"/>
      <c r="K34" s="71"/>
      <c r="L34" s="70" t="s">
        <v>2748</v>
      </c>
      <c r="M34" s="74">
        <v>3.95376028682941</v>
      </c>
      <c r="N34" s="75">
        <v>9139.052734375</v>
      </c>
      <c r="O34" s="75">
        <v>5664.2060546875</v>
      </c>
      <c r="P34" s="76"/>
      <c r="Q34" s="77"/>
      <c r="R34" s="77"/>
      <c r="S34" s="101"/>
      <c r="T34" s="48">
        <v>1</v>
      </c>
      <c r="U34" s="48">
        <v>0</v>
      </c>
      <c r="V34" s="49">
        <v>0</v>
      </c>
      <c r="W34" s="49">
        <v>0.2</v>
      </c>
      <c r="X34" s="49">
        <v>0</v>
      </c>
      <c r="Y34" s="49">
        <v>0.693692</v>
      </c>
      <c r="Z34" s="49">
        <v>0</v>
      </c>
      <c r="AA34" s="49">
        <v>0</v>
      </c>
      <c r="AB34" s="72">
        <v>34</v>
      </c>
      <c r="AC34" s="72"/>
      <c r="AD34" s="73"/>
      <c r="AE34" s="86" t="s">
        <v>1688</v>
      </c>
      <c r="AF34" s="86">
        <v>384</v>
      </c>
      <c r="AG34" s="86">
        <v>581</v>
      </c>
      <c r="AH34" s="86">
        <v>12305</v>
      </c>
      <c r="AI34" s="86">
        <v>18869</v>
      </c>
      <c r="AJ34" s="86"/>
      <c r="AK34" s="86" t="s">
        <v>1897</v>
      </c>
      <c r="AL34" s="86" t="s">
        <v>2070</v>
      </c>
      <c r="AM34" s="86"/>
      <c r="AN34" s="86"/>
      <c r="AO34" s="89">
        <v>41498.65238425926</v>
      </c>
      <c r="AP34" s="93" t="s">
        <v>2248</v>
      </c>
      <c r="AQ34" s="86" t="b">
        <v>1</v>
      </c>
      <c r="AR34" s="86" t="b">
        <v>0</v>
      </c>
      <c r="AS34" s="86" t="b">
        <v>0</v>
      </c>
      <c r="AT34" s="86"/>
      <c r="AU34" s="86">
        <v>5</v>
      </c>
      <c r="AV34" s="93" t="s">
        <v>2392</v>
      </c>
      <c r="AW34" s="86" t="b">
        <v>0</v>
      </c>
      <c r="AX34" s="86" t="s">
        <v>2503</v>
      </c>
      <c r="AY34" s="93" t="s">
        <v>2535</v>
      </c>
      <c r="AZ34" s="86" t="s">
        <v>65</v>
      </c>
      <c r="BA34" s="86" t="str">
        <f>REPLACE(INDEX(GroupVertices[Group],MATCH(Vertices[[#This Row],[Vertex]],GroupVertices[Vertex],0)),1,1,"")</f>
        <v>16</v>
      </c>
      <c r="BB34" s="48"/>
      <c r="BC34" s="48"/>
      <c r="BD34" s="48"/>
      <c r="BE34" s="48"/>
      <c r="BF34" s="48"/>
      <c r="BG34" s="48"/>
      <c r="BH34" s="48"/>
      <c r="BI34" s="48"/>
      <c r="BJ34" s="48"/>
      <c r="BK34" s="48"/>
      <c r="BL34" s="48"/>
      <c r="BM34" s="49"/>
      <c r="BN34" s="48"/>
      <c r="BO34" s="49"/>
      <c r="BP34" s="48"/>
      <c r="BQ34" s="49"/>
      <c r="BR34" s="48"/>
      <c r="BS34" s="49"/>
      <c r="BT34" s="48"/>
      <c r="BU34" s="2"/>
      <c r="BV34" s="3"/>
      <c r="BW34" s="3"/>
      <c r="BX34" s="3"/>
      <c r="BY34" s="3"/>
    </row>
    <row r="35" spans="1:77" ht="41.45" customHeight="1">
      <c r="A35" s="65" t="s">
        <v>245</v>
      </c>
      <c r="C35" s="66"/>
      <c r="D35" s="66" t="s">
        <v>64</v>
      </c>
      <c r="E35" s="67">
        <v>163.9305334042176</v>
      </c>
      <c r="F35" s="69"/>
      <c r="G35" s="107" t="s">
        <v>691</v>
      </c>
      <c r="H35" s="66"/>
      <c r="I35" s="70" t="s">
        <v>245</v>
      </c>
      <c r="J35" s="71"/>
      <c r="K35" s="71"/>
      <c r="L35" s="70" t="s">
        <v>2749</v>
      </c>
      <c r="M35" s="74">
        <v>2.4717342195700542</v>
      </c>
      <c r="N35" s="75">
        <v>795.33349609375</v>
      </c>
      <c r="O35" s="75">
        <v>4510.97119140625</v>
      </c>
      <c r="P35" s="76"/>
      <c r="Q35" s="77"/>
      <c r="R35" s="77"/>
      <c r="S35" s="101"/>
      <c r="T35" s="48">
        <v>0</v>
      </c>
      <c r="U35" s="48">
        <v>4</v>
      </c>
      <c r="V35" s="49">
        <v>7</v>
      </c>
      <c r="W35" s="49">
        <v>0.025</v>
      </c>
      <c r="X35" s="49">
        <v>7E-06</v>
      </c>
      <c r="Y35" s="49">
        <v>1.294385</v>
      </c>
      <c r="Z35" s="49">
        <v>0.25</v>
      </c>
      <c r="AA35" s="49">
        <v>0</v>
      </c>
      <c r="AB35" s="72">
        <v>35</v>
      </c>
      <c r="AC35" s="72"/>
      <c r="AD35" s="73"/>
      <c r="AE35" s="86" t="s">
        <v>1689</v>
      </c>
      <c r="AF35" s="86">
        <v>219</v>
      </c>
      <c r="AG35" s="86">
        <v>293</v>
      </c>
      <c r="AH35" s="86">
        <v>1435</v>
      </c>
      <c r="AI35" s="86">
        <v>6703</v>
      </c>
      <c r="AJ35" s="86"/>
      <c r="AK35" s="86" t="s">
        <v>1898</v>
      </c>
      <c r="AL35" s="86"/>
      <c r="AM35" s="86"/>
      <c r="AN35" s="86"/>
      <c r="AO35" s="89">
        <v>42924.39145833333</v>
      </c>
      <c r="AP35" s="93" t="s">
        <v>2249</v>
      </c>
      <c r="AQ35" s="86" t="b">
        <v>0</v>
      </c>
      <c r="AR35" s="86" t="b">
        <v>0</v>
      </c>
      <c r="AS35" s="86" t="b">
        <v>0</v>
      </c>
      <c r="AT35" s="86"/>
      <c r="AU35" s="86">
        <v>7</v>
      </c>
      <c r="AV35" s="93" t="s">
        <v>2392</v>
      </c>
      <c r="AW35" s="86" t="b">
        <v>0</v>
      </c>
      <c r="AX35" s="86" t="s">
        <v>2503</v>
      </c>
      <c r="AY35" s="93" t="s">
        <v>2536</v>
      </c>
      <c r="AZ35" s="86" t="s">
        <v>66</v>
      </c>
      <c r="BA35" s="86" t="str">
        <f>REPLACE(INDEX(GroupVertices[Group],MATCH(Vertices[[#This Row],[Vertex]],GroupVertices[Vertex],0)),1,1,"")</f>
        <v>2</v>
      </c>
      <c r="BB35" s="48"/>
      <c r="BC35" s="48"/>
      <c r="BD35" s="48"/>
      <c r="BE35" s="48"/>
      <c r="BF35" s="48"/>
      <c r="BG35" s="48"/>
      <c r="BH35" s="120" t="s">
        <v>3383</v>
      </c>
      <c r="BI35" s="120" t="s">
        <v>3383</v>
      </c>
      <c r="BJ35" s="120" t="s">
        <v>3465</v>
      </c>
      <c r="BK35" s="120" t="s">
        <v>3465</v>
      </c>
      <c r="BL35" s="120">
        <v>0</v>
      </c>
      <c r="BM35" s="123">
        <v>0</v>
      </c>
      <c r="BN35" s="120">
        <v>0</v>
      </c>
      <c r="BO35" s="123">
        <v>0</v>
      </c>
      <c r="BP35" s="120">
        <v>0</v>
      </c>
      <c r="BQ35" s="123">
        <v>0</v>
      </c>
      <c r="BR35" s="120">
        <v>11</v>
      </c>
      <c r="BS35" s="123">
        <v>100</v>
      </c>
      <c r="BT35" s="120">
        <v>11</v>
      </c>
      <c r="BU35" s="2"/>
      <c r="BV35" s="3"/>
      <c r="BW35" s="3"/>
      <c r="BX35" s="3"/>
      <c r="BY35" s="3"/>
    </row>
    <row r="36" spans="1:77" ht="41.45" customHeight="1">
      <c r="A36" s="65" t="s">
        <v>385</v>
      </c>
      <c r="C36" s="66"/>
      <c r="D36" s="66" t="s">
        <v>64</v>
      </c>
      <c r="E36" s="67">
        <v>167.52834565753227</v>
      </c>
      <c r="F36" s="69"/>
      <c r="G36" s="107" t="s">
        <v>2431</v>
      </c>
      <c r="H36" s="66"/>
      <c r="I36" s="70" t="s">
        <v>385</v>
      </c>
      <c r="J36" s="71"/>
      <c r="K36" s="71"/>
      <c r="L36" s="70" t="s">
        <v>2750</v>
      </c>
      <c r="M36" s="74">
        <v>5.2145116287687925</v>
      </c>
      <c r="N36" s="75">
        <v>505.8515930175781</v>
      </c>
      <c r="O36" s="75">
        <v>4720.32470703125</v>
      </c>
      <c r="P36" s="76"/>
      <c r="Q36" s="77"/>
      <c r="R36" s="77"/>
      <c r="S36" s="101"/>
      <c r="T36" s="48">
        <v>2</v>
      </c>
      <c r="U36" s="48">
        <v>0</v>
      </c>
      <c r="V36" s="49">
        <v>0</v>
      </c>
      <c r="W36" s="49">
        <v>0.022727</v>
      </c>
      <c r="X36" s="49">
        <v>5E-06</v>
      </c>
      <c r="Y36" s="49">
        <v>0.688692</v>
      </c>
      <c r="Z36" s="49">
        <v>0.5</v>
      </c>
      <c r="AA36" s="49">
        <v>0</v>
      </c>
      <c r="AB36" s="72">
        <v>36</v>
      </c>
      <c r="AC36" s="72"/>
      <c r="AD36" s="73"/>
      <c r="AE36" s="86" t="s">
        <v>1690</v>
      </c>
      <c r="AF36" s="86">
        <v>307</v>
      </c>
      <c r="AG36" s="86">
        <v>826</v>
      </c>
      <c r="AH36" s="86">
        <v>49770</v>
      </c>
      <c r="AI36" s="86">
        <v>1708</v>
      </c>
      <c r="AJ36" s="86"/>
      <c r="AK36" s="86" t="s">
        <v>1899</v>
      </c>
      <c r="AL36" s="86" t="s">
        <v>2071</v>
      </c>
      <c r="AM36" s="86"/>
      <c r="AN36" s="86"/>
      <c r="AO36" s="89">
        <v>40976.59087962963</v>
      </c>
      <c r="AP36" s="86"/>
      <c r="AQ36" s="86" t="b">
        <v>0</v>
      </c>
      <c r="AR36" s="86" t="b">
        <v>0</v>
      </c>
      <c r="AS36" s="86" t="b">
        <v>1</v>
      </c>
      <c r="AT36" s="86"/>
      <c r="AU36" s="86">
        <v>15</v>
      </c>
      <c r="AV36" s="93" t="s">
        <v>2392</v>
      </c>
      <c r="AW36" s="86" t="b">
        <v>0</v>
      </c>
      <c r="AX36" s="86" t="s">
        <v>2503</v>
      </c>
      <c r="AY36" s="93" t="s">
        <v>2537</v>
      </c>
      <c r="AZ36" s="86" t="s">
        <v>65</v>
      </c>
      <c r="BA36" s="86" t="str">
        <f>REPLACE(INDEX(GroupVertices[Group],MATCH(Vertices[[#This Row],[Vertex]],GroupVertices[Vertex],0)),1,1,"")</f>
        <v>2</v>
      </c>
      <c r="BB36" s="48"/>
      <c r="BC36" s="48"/>
      <c r="BD36" s="48"/>
      <c r="BE36" s="48"/>
      <c r="BF36" s="48"/>
      <c r="BG36" s="48"/>
      <c r="BH36" s="48"/>
      <c r="BI36" s="48"/>
      <c r="BJ36" s="48"/>
      <c r="BK36" s="48"/>
      <c r="BL36" s="48"/>
      <c r="BM36" s="49"/>
      <c r="BN36" s="48"/>
      <c r="BO36" s="49"/>
      <c r="BP36" s="48"/>
      <c r="BQ36" s="49"/>
      <c r="BR36" s="48"/>
      <c r="BS36" s="49"/>
      <c r="BT36" s="48"/>
      <c r="BU36" s="2"/>
      <c r="BV36" s="3"/>
      <c r="BW36" s="3"/>
      <c r="BX36" s="3"/>
      <c r="BY36" s="3"/>
    </row>
    <row r="37" spans="1:77" ht="41.45" customHeight="1">
      <c r="A37" s="65" t="s">
        <v>386</v>
      </c>
      <c r="C37" s="66"/>
      <c r="D37" s="66" t="s">
        <v>64</v>
      </c>
      <c r="E37" s="67">
        <v>172.70568524157042</v>
      </c>
      <c r="F37" s="69"/>
      <c r="G37" s="107" t="s">
        <v>2432</v>
      </c>
      <c r="H37" s="66"/>
      <c r="I37" s="70" t="s">
        <v>386</v>
      </c>
      <c r="J37" s="71"/>
      <c r="K37" s="71"/>
      <c r="L37" s="70" t="s">
        <v>2751</v>
      </c>
      <c r="M37" s="74">
        <v>9.161435217615756</v>
      </c>
      <c r="N37" s="75">
        <v>644.8255615234375</v>
      </c>
      <c r="O37" s="75">
        <v>5020.66748046875</v>
      </c>
      <c r="P37" s="76"/>
      <c r="Q37" s="77"/>
      <c r="R37" s="77"/>
      <c r="S37" s="101"/>
      <c r="T37" s="48">
        <v>2</v>
      </c>
      <c r="U37" s="48">
        <v>0</v>
      </c>
      <c r="V37" s="49">
        <v>0</v>
      </c>
      <c r="W37" s="49">
        <v>0.022727</v>
      </c>
      <c r="X37" s="49">
        <v>5E-06</v>
      </c>
      <c r="Y37" s="49">
        <v>0.688692</v>
      </c>
      <c r="Z37" s="49">
        <v>0.5</v>
      </c>
      <c r="AA37" s="49">
        <v>0</v>
      </c>
      <c r="AB37" s="72">
        <v>37</v>
      </c>
      <c r="AC37" s="72"/>
      <c r="AD37" s="73"/>
      <c r="AE37" s="86" t="s">
        <v>1691</v>
      </c>
      <c r="AF37" s="86">
        <v>105</v>
      </c>
      <c r="AG37" s="86">
        <v>1593</v>
      </c>
      <c r="AH37" s="86">
        <v>674</v>
      </c>
      <c r="AI37" s="86">
        <v>130</v>
      </c>
      <c r="AJ37" s="86"/>
      <c r="AK37" s="86" t="s">
        <v>1900</v>
      </c>
      <c r="AL37" s="86" t="s">
        <v>2072</v>
      </c>
      <c r="AM37" s="93" t="s">
        <v>2160</v>
      </c>
      <c r="AN37" s="86"/>
      <c r="AO37" s="89">
        <v>42243.8506712963</v>
      </c>
      <c r="AP37" s="86"/>
      <c r="AQ37" s="86" t="b">
        <v>1</v>
      </c>
      <c r="AR37" s="86" t="b">
        <v>0</v>
      </c>
      <c r="AS37" s="86" t="b">
        <v>0</v>
      </c>
      <c r="AT37" s="86"/>
      <c r="AU37" s="86">
        <v>10</v>
      </c>
      <c r="AV37" s="93" t="s">
        <v>2392</v>
      </c>
      <c r="AW37" s="86" t="b">
        <v>0</v>
      </c>
      <c r="AX37" s="86" t="s">
        <v>2503</v>
      </c>
      <c r="AY37" s="93" t="s">
        <v>2538</v>
      </c>
      <c r="AZ37" s="86" t="s">
        <v>65</v>
      </c>
      <c r="BA37" s="86" t="str">
        <f>REPLACE(INDEX(GroupVertices[Group],MATCH(Vertices[[#This Row],[Vertex]],GroupVertices[Vertex],0)),1,1,"")</f>
        <v>2</v>
      </c>
      <c r="BB37" s="48"/>
      <c r="BC37" s="48"/>
      <c r="BD37" s="48"/>
      <c r="BE37" s="48"/>
      <c r="BF37" s="48"/>
      <c r="BG37" s="48"/>
      <c r="BH37" s="48"/>
      <c r="BI37" s="48"/>
      <c r="BJ37" s="48"/>
      <c r="BK37" s="48"/>
      <c r="BL37" s="48"/>
      <c r="BM37" s="49"/>
      <c r="BN37" s="48"/>
      <c r="BO37" s="49"/>
      <c r="BP37" s="48"/>
      <c r="BQ37" s="49"/>
      <c r="BR37" s="48"/>
      <c r="BS37" s="49"/>
      <c r="BT37" s="48"/>
      <c r="BU37" s="2"/>
      <c r="BV37" s="3"/>
      <c r="BW37" s="3"/>
      <c r="BX37" s="3"/>
      <c r="BY37" s="3"/>
    </row>
    <row r="38" spans="1:77" ht="41.45" customHeight="1">
      <c r="A38" s="65" t="s">
        <v>337</v>
      </c>
      <c r="C38" s="66"/>
      <c r="D38" s="66" t="s">
        <v>64</v>
      </c>
      <c r="E38" s="67">
        <v>165.4358094501635</v>
      </c>
      <c r="F38" s="69"/>
      <c r="G38" s="107" t="s">
        <v>777</v>
      </c>
      <c r="H38" s="66"/>
      <c r="I38" s="70" t="s">
        <v>337</v>
      </c>
      <c r="J38" s="71"/>
      <c r="K38" s="71"/>
      <c r="L38" s="70" t="s">
        <v>2752</v>
      </c>
      <c r="M38" s="74">
        <v>3.6192752369271246</v>
      </c>
      <c r="N38" s="75">
        <v>1322.419921875</v>
      </c>
      <c r="O38" s="75">
        <v>4248.90185546875</v>
      </c>
      <c r="P38" s="76"/>
      <c r="Q38" s="77"/>
      <c r="R38" s="77"/>
      <c r="S38" s="101"/>
      <c r="T38" s="48">
        <v>2</v>
      </c>
      <c r="U38" s="48">
        <v>3</v>
      </c>
      <c r="V38" s="49">
        <v>76.666667</v>
      </c>
      <c r="W38" s="49">
        <v>0.030303</v>
      </c>
      <c r="X38" s="49">
        <v>9E-06</v>
      </c>
      <c r="Y38" s="49">
        <v>1.737431</v>
      </c>
      <c r="Z38" s="49">
        <v>0.1</v>
      </c>
      <c r="AA38" s="49">
        <v>0</v>
      </c>
      <c r="AB38" s="72">
        <v>38</v>
      </c>
      <c r="AC38" s="72"/>
      <c r="AD38" s="73"/>
      <c r="AE38" s="86" t="s">
        <v>1692</v>
      </c>
      <c r="AF38" s="86">
        <v>218</v>
      </c>
      <c r="AG38" s="86">
        <v>516</v>
      </c>
      <c r="AH38" s="86">
        <v>2787</v>
      </c>
      <c r="AI38" s="86">
        <v>1532</v>
      </c>
      <c r="AJ38" s="86"/>
      <c r="AK38" s="86" t="s">
        <v>1901</v>
      </c>
      <c r="AL38" s="86" t="s">
        <v>2073</v>
      </c>
      <c r="AM38" s="86"/>
      <c r="AN38" s="86"/>
      <c r="AO38" s="89">
        <v>43551.75319444444</v>
      </c>
      <c r="AP38" s="93" t="s">
        <v>2250</v>
      </c>
      <c r="AQ38" s="86" t="b">
        <v>1</v>
      </c>
      <c r="AR38" s="86" t="b">
        <v>0</v>
      </c>
      <c r="AS38" s="86" t="b">
        <v>0</v>
      </c>
      <c r="AT38" s="86"/>
      <c r="AU38" s="86">
        <v>3</v>
      </c>
      <c r="AV38" s="86"/>
      <c r="AW38" s="86" t="b">
        <v>0</v>
      </c>
      <c r="AX38" s="86" t="s">
        <v>2503</v>
      </c>
      <c r="AY38" s="93" t="s">
        <v>2539</v>
      </c>
      <c r="AZ38" s="86" t="s">
        <v>66</v>
      </c>
      <c r="BA38" s="86" t="str">
        <f>REPLACE(INDEX(GroupVertices[Group],MATCH(Vertices[[#This Row],[Vertex]],GroupVertices[Vertex],0)),1,1,"")</f>
        <v>2</v>
      </c>
      <c r="BB38" s="48" t="s">
        <v>619</v>
      </c>
      <c r="BC38" s="48" t="s">
        <v>619</v>
      </c>
      <c r="BD38" s="48" t="s">
        <v>648</v>
      </c>
      <c r="BE38" s="48" t="s">
        <v>648</v>
      </c>
      <c r="BF38" s="48" t="s">
        <v>667</v>
      </c>
      <c r="BG38" s="48" t="s">
        <v>667</v>
      </c>
      <c r="BH38" s="120" t="s">
        <v>3384</v>
      </c>
      <c r="BI38" s="120" t="s">
        <v>3384</v>
      </c>
      <c r="BJ38" s="120" t="s">
        <v>3466</v>
      </c>
      <c r="BK38" s="120" t="s">
        <v>3466</v>
      </c>
      <c r="BL38" s="120">
        <v>0</v>
      </c>
      <c r="BM38" s="123">
        <v>0</v>
      </c>
      <c r="BN38" s="120">
        <v>0</v>
      </c>
      <c r="BO38" s="123">
        <v>0</v>
      </c>
      <c r="BP38" s="120">
        <v>0</v>
      </c>
      <c r="BQ38" s="123">
        <v>0</v>
      </c>
      <c r="BR38" s="120">
        <v>12</v>
      </c>
      <c r="BS38" s="123">
        <v>100</v>
      </c>
      <c r="BT38" s="120">
        <v>12</v>
      </c>
      <c r="BU38" s="2"/>
      <c r="BV38" s="3"/>
      <c r="BW38" s="3"/>
      <c r="BX38" s="3"/>
      <c r="BY38" s="3"/>
    </row>
    <row r="39" spans="1:77" ht="41.45" customHeight="1">
      <c r="A39" s="65" t="s">
        <v>246</v>
      </c>
      <c r="C39" s="66"/>
      <c r="D39" s="66" t="s">
        <v>64</v>
      </c>
      <c r="E39" s="67">
        <v>164.0250350393891</v>
      </c>
      <c r="F39" s="69"/>
      <c r="G39" s="107" t="s">
        <v>692</v>
      </c>
      <c r="H39" s="66"/>
      <c r="I39" s="70" t="s">
        <v>246</v>
      </c>
      <c r="J39" s="71"/>
      <c r="K39" s="71"/>
      <c r="L39" s="70" t="s">
        <v>2753</v>
      </c>
      <c r="M39" s="74">
        <v>2.543777153395162</v>
      </c>
      <c r="N39" s="75">
        <v>1610.2943115234375</v>
      </c>
      <c r="O39" s="75">
        <v>1974.234375</v>
      </c>
      <c r="P39" s="76"/>
      <c r="Q39" s="77"/>
      <c r="R39" s="77"/>
      <c r="S39" s="101"/>
      <c r="T39" s="48">
        <v>1</v>
      </c>
      <c r="U39" s="48">
        <v>1</v>
      </c>
      <c r="V39" s="49">
        <v>0</v>
      </c>
      <c r="W39" s="49">
        <v>0</v>
      </c>
      <c r="X39" s="49">
        <v>0</v>
      </c>
      <c r="Y39" s="49">
        <v>0.999997</v>
      </c>
      <c r="Z39" s="49">
        <v>0</v>
      </c>
      <c r="AA39" s="49" t="s">
        <v>2990</v>
      </c>
      <c r="AB39" s="72">
        <v>39</v>
      </c>
      <c r="AC39" s="72"/>
      <c r="AD39" s="73"/>
      <c r="AE39" s="86" t="s">
        <v>1693</v>
      </c>
      <c r="AF39" s="86">
        <v>721</v>
      </c>
      <c r="AG39" s="86">
        <v>307</v>
      </c>
      <c r="AH39" s="86">
        <v>2875</v>
      </c>
      <c r="AI39" s="86">
        <v>15910</v>
      </c>
      <c r="AJ39" s="86"/>
      <c r="AK39" s="86" t="s">
        <v>1902</v>
      </c>
      <c r="AL39" s="86"/>
      <c r="AM39" s="86"/>
      <c r="AN39" s="86"/>
      <c r="AO39" s="89">
        <v>43411.6646875</v>
      </c>
      <c r="AP39" s="86"/>
      <c r="AQ39" s="86" t="b">
        <v>1</v>
      </c>
      <c r="AR39" s="86" t="b">
        <v>0</v>
      </c>
      <c r="AS39" s="86" t="b">
        <v>0</v>
      </c>
      <c r="AT39" s="86"/>
      <c r="AU39" s="86">
        <v>1</v>
      </c>
      <c r="AV39" s="86"/>
      <c r="AW39" s="86" t="b">
        <v>0</v>
      </c>
      <c r="AX39" s="86" t="s">
        <v>2503</v>
      </c>
      <c r="AY39" s="93" t="s">
        <v>2540</v>
      </c>
      <c r="AZ39" s="86" t="s">
        <v>66</v>
      </c>
      <c r="BA39" s="86" t="str">
        <f>REPLACE(INDEX(GroupVertices[Group],MATCH(Vertices[[#This Row],[Vertex]],GroupVertices[Vertex],0)),1,1,"")</f>
        <v>3</v>
      </c>
      <c r="BB39" s="48" t="s">
        <v>597</v>
      </c>
      <c r="BC39" s="48" t="s">
        <v>597</v>
      </c>
      <c r="BD39" s="48" t="s">
        <v>646</v>
      </c>
      <c r="BE39" s="48" t="s">
        <v>646</v>
      </c>
      <c r="BF39" s="48"/>
      <c r="BG39" s="48"/>
      <c r="BH39" s="120" t="s">
        <v>3385</v>
      </c>
      <c r="BI39" s="120" t="s">
        <v>3385</v>
      </c>
      <c r="BJ39" s="120" t="s">
        <v>3467</v>
      </c>
      <c r="BK39" s="120" t="s">
        <v>3467</v>
      </c>
      <c r="BL39" s="120">
        <v>0</v>
      </c>
      <c r="BM39" s="123">
        <v>0</v>
      </c>
      <c r="BN39" s="120">
        <v>0</v>
      </c>
      <c r="BO39" s="123">
        <v>0</v>
      </c>
      <c r="BP39" s="120">
        <v>0</v>
      </c>
      <c r="BQ39" s="123">
        <v>0</v>
      </c>
      <c r="BR39" s="120">
        <v>8</v>
      </c>
      <c r="BS39" s="123">
        <v>100</v>
      </c>
      <c r="BT39" s="120">
        <v>8</v>
      </c>
      <c r="BU39" s="2"/>
      <c r="BV39" s="3"/>
      <c r="BW39" s="3"/>
      <c r="BX39" s="3"/>
      <c r="BY39" s="3"/>
    </row>
    <row r="40" spans="1:77" ht="41.45" customHeight="1">
      <c r="A40" s="65" t="s">
        <v>247</v>
      </c>
      <c r="C40" s="66"/>
      <c r="D40" s="66" t="s">
        <v>64</v>
      </c>
      <c r="E40" s="67">
        <v>162.03375058398981</v>
      </c>
      <c r="F40" s="69"/>
      <c r="G40" s="107" t="s">
        <v>693</v>
      </c>
      <c r="H40" s="66"/>
      <c r="I40" s="70" t="s">
        <v>247</v>
      </c>
      <c r="J40" s="71"/>
      <c r="K40" s="71"/>
      <c r="L40" s="70" t="s">
        <v>2754</v>
      </c>
      <c r="M40" s="74">
        <v>1.0257296192232528</v>
      </c>
      <c r="N40" s="75">
        <v>7849.130859375</v>
      </c>
      <c r="O40" s="75">
        <v>2079.33740234375</v>
      </c>
      <c r="P40" s="76"/>
      <c r="Q40" s="77"/>
      <c r="R40" s="77"/>
      <c r="S40" s="101"/>
      <c r="T40" s="48">
        <v>2</v>
      </c>
      <c r="U40" s="48">
        <v>1</v>
      </c>
      <c r="V40" s="49">
        <v>0</v>
      </c>
      <c r="W40" s="49">
        <v>1</v>
      </c>
      <c r="X40" s="49">
        <v>0</v>
      </c>
      <c r="Y40" s="49">
        <v>1.298242</v>
      </c>
      <c r="Z40" s="49">
        <v>0</v>
      </c>
      <c r="AA40" s="49">
        <v>0</v>
      </c>
      <c r="AB40" s="72">
        <v>40</v>
      </c>
      <c r="AC40" s="72"/>
      <c r="AD40" s="73"/>
      <c r="AE40" s="86" t="s">
        <v>1694</v>
      </c>
      <c r="AF40" s="86">
        <v>23</v>
      </c>
      <c r="AG40" s="86">
        <v>12</v>
      </c>
      <c r="AH40" s="86">
        <v>14</v>
      </c>
      <c r="AI40" s="86">
        <v>138</v>
      </c>
      <c r="AJ40" s="86"/>
      <c r="AK40" s="86" t="s">
        <v>1903</v>
      </c>
      <c r="AL40" s="86" t="s">
        <v>2074</v>
      </c>
      <c r="AM40" s="86"/>
      <c r="AN40" s="86"/>
      <c r="AO40" s="89">
        <v>42802.50108796296</v>
      </c>
      <c r="AP40" s="93" t="s">
        <v>2251</v>
      </c>
      <c r="AQ40" s="86" t="b">
        <v>1</v>
      </c>
      <c r="AR40" s="86" t="b">
        <v>0</v>
      </c>
      <c r="AS40" s="86" t="b">
        <v>0</v>
      </c>
      <c r="AT40" s="86"/>
      <c r="AU40" s="86">
        <v>0</v>
      </c>
      <c r="AV40" s="86"/>
      <c r="AW40" s="86" t="b">
        <v>0</v>
      </c>
      <c r="AX40" s="86" t="s">
        <v>2503</v>
      </c>
      <c r="AY40" s="93" t="s">
        <v>2541</v>
      </c>
      <c r="AZ40" s="86" t="s">
        <v>66</v>
      </c>
      <c r="BA40" s="86" t="str">
        <f>REPLACE(INDEX(GroupVertices[Group],MATCH(Vertices[[#This Row],[Vertex]],GroupVertices[Vertex],0)),1,1,"")</f>
        <v>26</v>
      </c>
      <c r="BB40" s="48"/>
      <c r="BC40" s="48"/>
      <c r="BD40" s="48"/>
      <c r="BE40" s="48"/>
      <c r="BF40" s="48"/>
      <c r="BG40" s="48"/>
      <c r="BH40" s="120" t="s">
        <v>3160</v>
      </c>
      <c r="BI40" s="120" t="s">
        <v>3160</v>
      </c>
      <c r="BJ40" s="120" t="s">
        <v>3268</v>
      </c>
      <c r="BK40" s="120" t="s">
        <v>3268</v>
      </c>
      <c r="BL40" s="120">
        <v>0</v>
      </c>
      <c r="BM40" s="123">
        <v>0</v>
      </c>
      <c r="BN40" s="120">
        <v>0</v>
      </c>
      <c r="BO40" s="123">
        <v>0</v>
      </c>
      <c r="BP40" s="120">
        <v>0</v>
      </c>
      <c r="BQ40" s="123">
        <v>0</v>
      </c>
      <c r="BR40" s="120">
        <v>16</v>
      </c>
      <c r="BS40" s="123">
        <v>100</v>
      </c>
      <c r="BT40" s="120">
        <v>16</v>
      </c>
      <c r="BU40" s="2"/>
      <c r="BV40" s="3"/>
      <c r="BW40" s="3"/>
      <c r="BX40" s="3"/>
      <c r="BY40" s="3"/>
    </row>
    <row r="41" spans="1:77" ht="41.45" customHeight="1">
      <c r="A41" s="65" t="s">
        <v>248</v>
      </c>
      <c r="C41" s="66"/>
      <c r="D41" s="66" t="s">
        <v>64</v>
      </c>
      <c r="E41" s="67">
        <v>170.99115557488764</v>
      </c>
      <c r="F41" s="69"/>
      <c r="G41" s="107" t="s">
        <v>694</v>
      </c>
      <c r="H41" s="66"/>
      <c r="I41" s="70" t="s">
        <v>248</v>
      </c>
      <c r="J41" s="71"/>
      <c r="K41" s="71"/>
      <c r="L41" s="70" t="s">
        <v>2755</v>
      </c>
      <c r="M41" s="74">
        <v>7.854370561074519</v>
      </c>
      <c r="N41" s="75">
        <v>7849.130859375</v>
      </c>
      <c r="O41" s="75">
        <v>1874.8125</v>
      </c>
      <c r="P41" s="76"/>
      <c r="Q41" s="77"/>
      <c r="R41" s="77"/>
      <c r="S41" s="101"/>
      <c r="T41" s="48">
        <v>0</v>
      </c>
      <c r="U41" s="48">
        <v>1</v>
      </c>
      <c r="V41" s="49">
        <v>0</v>
      </c>
      <c r="W41" s="49">
        <v>1</v>
      </c>
      <c r="X41" s="49">
        <v>0</v>
      </c>
      <c r="Y41" s="49">
        <v>0.701753</v>
      </c>
      <c r="Z41" s="49">
        <v>0</v>
      </c>
      <c r="AA41" s="49">
        <v>0</v>
      </c>
      <c r="AB41" s="72">
        <v>41</v>
      </c>
      <c r="AC41" s="72"/>
      <c r="AD41" s="73"/>
      <c r="AE41" s="86" t="s">
        <v>1695</v>
      </c>
      <c r="AF41" s="86">
        <v>855</v>
      </c>
      <c r="AG41" s="86">
        <v>1339</v>
      </c>
      <c r="AH41" s="86">
        <v>83614</v>
      </c>
      <c r="AI41" s="86">
        <v>9798</v>
      </c>
      <c r="AJ41" s="86"/>
      <c r="AK41" s="86" t="s">
        <v>1904</v>
      </c>
      <c r="AL41" s="86" t="s">
        <v>2075</v>
      </c>
      <c r="AM41" s="86"/>
      <c r="AN41" s="86"/>
      <c r="AO41" s="89">
        <v>41105.64077546296</v>
      </c>
      <c r="AP41" s="93" t="s">
        <v>2252</v>
      </c>
      <c r="AQ41" s="86" t="b">
        <v>0</v>
      </c>
      <c r="AR41" s="86" t="b">
        <v>0</v>
      </c>
      <c r="AS41" s="86" t="b">
        <v>0</v>
      </c>
      <c r="AT41" s="86"/>
      <c r="AU41" s="86">
        <v>17</v>
      </c>
      <c r="AV41" s="93" t="s">
        <v>2396</v>
      </c>
      <c r="AW41" s="86" t="b">
        <v>0</v>
      </c>
      <c r="AX41" s="86" t="s">
        <v>2503</v>
      </c>
      <c r="AY41" s="93" t="s">
        <v>2542</v>
      </c>
      <c r="AZ41" s="86" t="s">
        <v>66</v>
      </c>
      <c r="BA41" s="86" t="str">
        <f>REPLACE(INDEX(GroupVertices[Group],MATCH(Vertices[[#This Row],[Vertex]],GroupVertices[Vertex],0)),1,1,"")</f>
        <v>26</v>
      </c>
      <c r="BB41" s="48"/>
      <c r="BC41" s="48"/>
      <c r="BD41" s="48"/>
      <c r="BE41" s="48"/>
      <c r="BF41" s="48"/>
      <c r="BG41" s="48"/>
      <c r="BH41" s="120" t="s">
        <v>3160</v>
      </c>
      <c r="BI41" s="120" t="s">
        <v>3160</v>
      </c>
      <c r="BJ41" s="120" t="s">
        <v>3268</v>
      </c>
      <c r="BK41" s="120" t="s">
        <v>3268</v>
      </c>
      <c r="BL41" s="120">
        <v>0</v>
      </c>
      <c r="BM41" s="123">
        <v>0</v>
      </c>
      <c r="BN41" s="120">
        <v>0</v>
      </c>
      <c r="BO41" s="123">
        <v>0</v>
      </c>
      <c r="BP41" s="120">
        <v>0</v>
      </c>
      <c r="BQ41" s="123">
        <v>0</v>
      </c>
      <c r="BR41" s="120">
        <v>16</v>
      </c>
      <c r="BS41" s="123">
        <v>100</v>
      </c>
      <c r="BT41" s="120">
        <v>16</v>
      </c>
      <c r="BU41" s="2"/>
      <c r="BV41" s="3"/>
      <c r="BW41" s="3"/>
      <c r="BX41" s="3"/>
      <c r="BY41" s="3"/>
    </row>
    <row r="42" spans="1:77" ht="41.45" customHeight="1">
      <c r="A42" s="65" t="s">
        <v>249</v>
      </c>
      <c r="C42" s="66"/>
      <c r="D42" s="66" t="s">
        <v>64</v>
      </c>
      <c r="E42" s="67">
        <v>162.62101074541266</v>
      </c>
      <c r="F42" s="69"/>
      <c r="G42" s="107" t="s">
        <v>695</v>
      </c>
      <c r="H42" s="66"/>
      <c r="I42" s="70" t="s">
        <v>249</v>
      </c>
      <c r="J42" s="71"/>
      <c r="K42" s="71"/>
      <c r="L42" s="70" t="s">
        <v>2756</v>
      </c>
      <c r="M42" s="74">
        <v>1.4734249937078496</v>
      </c>
      <c r="N42" s="75">
        <v>3597.053955078125</v>
      </c>
      <c r="O42" s="75">
        <v>9317.25</v>
      </c>
      <c r="P42" s="76"/>
      <c r="Q42" s="77"/>
      <c r="R42" s="77"/>
      <c r="S42" s="101"/>
      <c r="T42" s="48">
        <v>0</v>
      </c>
      <c r="U42" s="48">
        <v>1</v>
      </c>
      <c r="V42" s="49">
        <v>0</v>
      </c>
      <c r="W42" s="49">
        <v>0.014286</v>
      </c>
      <c r="X42" s="49">
        <v>0</v>
      </c>
      <c r="Y42" s="49">
        <v>0.483431</v>
      </c>
      <c r="Z42" s="49">
        <v>0</v>
      </c>
      <c r="AA42" s="49">
        <v>0</v>
      </c>
      <c r="AB42" s="72">
        <v>42</v>
      </c>
      <c r="AC42" s="72"/>
      <c r="AD42" s="73"/>
      <c r="AE42" s="86" t="s">
        <v>1696</v>
      </c>
      <c r="AF42" s="86">
        <v>164</v>
      </c>
      <c r="AG42" s="86">
        <v>99</v>
      </c>
      <c r="AH42" s="86">
        <v>38353</v>
      </c>
      <c r="AI42" s="86">
        <v>1021</v>
      </c>
      <c r="AJ42" s="86"/>
      <c r="AK42" s="86" t="s">
        <v>1905</v>
      </c>
      <c r="AL42" s="86" t="s">
        <v>2076</v>
      </c>
      <c r="AM42" s="86"/>
      <c r="AN42" s="86"/>
      <c r="AO42" s="89">
        <v>41908.845821759256</v>
      </c>
      <c r="AP42" s="93" t="s">
        <v>2253</v>
      </c>
      <c r="AQ42" s="86" t="b">
        <v>1</v>
      </c>
      <c r="AR42" s="86" t="b">
        <v>0</v>
      </c>
      <c r="AS42" s="86" t="b">
        <v>0</v>
      </c>
      <c r="AT42" s="86"/>
      <c r="AU42" s="86">
        <v>11</v>
      </c>
      <c r="AV42" s="93" t="s">
        <v>2392</v>
      </c>
      <c r="AW42" s="86" t="b">
        <v>0</v>
      </c>
      <c r="AX42" s="86" t="s">
        <v>2503</v>
      </c>
      <c r="AY42" s="93" t="s">
        <v>2543</v>
      </c>
      <c r="AZ42" s="86" t="s">
        <v>66</v>
      </c>
      <c r="BA42" s="86" t="str">
        <f>REPLACE(INDEX(GroupVertices[Group],MATCH(Vertices[[#This Row],[Vertex]],GroupVertices[Vertex],0)),1,1,"")</f>
        <v>4</v>
      </c>
      <c r="BB42" s="48" t="s">
        <v>598</v>
      </c>
      <c r="BC42" s="48" t="s">
        <v>598</v>
      </c>
      <c r="BD42" s="48" t="s">
        <v>647</v>
      </c>
      <c r="BE42" s="48" t="s">
        <v>647</v>
      </c>
      <c r="BF42" s="48"/>
      <c r="BG42" s="48"/>
      <c r="BH42" s="120" t="s">
        <v>3386</v>
      </c>
      <c r="BI42" s="120" t="s">
        <v>3386</v>
      </c>
      <c r="BJ42" s="120" t="s">
        <v>3468</v>
      </c>
      <c r="BK42" s="120" t="s">
        <v>3468</v>
      </c>
      <c r="BL42" s="120">
        <v>0</v>
      </c>
      <c r="BM42" s="123">
        <v>0</v>
      </c>
      <c r="BN42" s="120">
        <v>0</v>
      </c>
      <c r="BO42" s="123">
        <v>0</v>
      </c>
      <c r="BP42" s="120">
        <v>0</v>
      </c>
      <c r="BQ42" s="123">
        <v>0</v>
      </c>
      <c r="BR42" s="120">
        <v>7</v>
      </c>
      <c r="BS42" s="123">
        <v>100</v>
      </c>
      <c r="BT42" s="120">
        <v>7</v>
      </c>
      <c r="BU42" s="2"/>
      <c r="BV42" s="3"/>
      <c r="BW42" s="3"/>
      <c r="BX42" s="3"/>
      <c r="BY42" s="3"/>
    </row>
    <row r="43" spans="1:77" ht="41.45" customHeight="1">
      <c r="A43" s="65" t="s">
        <v>357</v>
      </c>
      <c r="C43" s="66"/>
      <c r="D43" s="66" t="s">
        <v>64</v>
      </c>
      <c r="E43" s="67">
        <v>163.9305334042176</v>
      </c>
      <c r="F43" s="69"/>
      <c r="G43" s="107" t="s">
        <v>788</v>
      </c>
      <c r="H43" s="66"/>
      <c r="I43" s="70" t="s">
        <v>357</v>
      </c>
      <c r="J43" s="71"/>
      <c r="K43" s="71"/>
      <c r="L43" s="70" t="s">
        <v>2757</v>
      </c>
      <c r="M43" s="74">
        <v>2.4717342195700542</v>
      </c>
      <c r="N43" s="75">
        <v>3687.015625</v>
      </c>
      <c r="O43" s="75">
        <v>8794.287109375</v>
      </c>
      <c r="P43" s="76"/>
      <c r="Q43" s="77"/>
      <c r="R43" s="77"/>
      <c r="S43" s="101"/>
      <c r="T43" s="48">
        <v>4</v>
      </c>
      <c r="U43" s="48">
        <v>1</v>
      </c>
      <c r="V43" s="49">
        <v>33</v>
      </c>
      <c r="W43" s="49">
        <v>0.018182</v>
      </c>
      <c r="X43" s="49">
        <v>0</v>
      </c>
      <c r="Y43" s="49">
        <v>1.569086</v>
      </c>
      <c r="Z43" s="49">
        <v>0</v>
      </c>
      <c r="AA43" s="49">
        <v>0</v>
      </c>
      <c r="AB43" s="72">
        <v>43</v>
      </c>
      <c r="AC43" s="72"/>
      <c r="AD43" s="73"/>
      <c r="AE43" s="86" t="s">
        <v>1697</v>
      </c>
      <c r="AF43" s="86">
        <v>938</v>
      </c>
      <c r="AG43" s="86">
        <v>293</v>
      </c>
      <c r="AH43" s="86">
        <v>4868</v>
      </c>
      <c r="AI43" s="86">
        <v>9</v>
      </c>
      <c r="AJ43" s="86"/>
      <c r="AK43" s="86" t="s">
        <v>1906</v>
      </c>
      <c r="AL43" s="86" t="s">
        <v>2077</v>
      </c>
      <c r="AM43" s="93" t="s">
        <v>2161</v>
      </c>
      <c r="AN43" s="86"/>
      <c r="AO43" s="89">
        <v>43541.531319444446</v>
      </c>
      <c r="AP43" s="93" t="s">
        <v>2254</v>
      </c>
      <c r="AQ43" s="86" t="b">
        <v>1</v>
      </c>
      <c r="AR43" s="86" t="b">
        <v>0</v>
      </c>
      <c r="AS43" s="86" t="b">
        <v>0</v>
      </c>
      <c r="AT43" s="86"/>
      <c r="AU43" s="86">
        <v>2</v>
      </c>
      <c r="AV43" s="86"/>
      <c r="AW43" s="86" t="b">
        <v>0</v>
      </c>
      <c r="AX43" s="86" t="s">
        <v>2503</v>
      </c>
      <c r="AY43" s="93" t="s">
        <v>2544</v>
      </c>
      <c r="AZ43" s="86" t="s">
        <v>66</v>
      </c>
      <c r="BA43" s="86" t="str">
        <f>REPLACE(INDEX(GroupVertices[Group],MATCH(Vertices[[#This Row],[Vertex]],GroupVertices[Vertex],0)),1,1,"")</f>
        <v>4</v>
      </c>
      <c r="BB43" s="48" t="s">
        <v>3354</v>
      </c>
      <c r="BC43" s="48" t="s">
        <v>3354</v>
      </c>
      <c r="BD43" s="48" t="s">
        <v>647</v>
      </c>
      <c r="BE43" s="48" t="s">
        <v>647</v>
      </c>
      <c r="BF43" s="48"/>
      <c r="BG43" s="48"/>
      <c r="BH43" s="120" t="s">
        <v>3387</v>
      </c>
      <c r="BI43" s="120" t="s">
        <v>3387</v>
      </c>
      <c r="BJ43" s="120" t="s">
        <v>3469</v>
      </c>
      <c r="BK43" s="120" t="s">
        <v>3469</v>
      </c>
      <c r="BL43" s="120">
        <v>0</v>
      </c>
      <c r="BM43" s="123">
        <v>0</v>
      </c>
      <c r="BN43" s="120">
        <v>0</v>
      </c>
      <c r="BO43" s="123">
        <v>0</v>
      </c>
      <c r="BP43" s="120">
        <v>0</v>
      </c>
      <c r="BQ43" s="123">
        <v>0</v>
      </c>
      <c r="BR43" s="120">
        <v>163</v>
      </c>
      <c r="BS43" s="123">
        <v>100</v>
      </c>
      <c r="BT43" s="120">
        <v>163</v>
      </c>
      <c r="BU43" s="2"/>
      <c r="BV43" s="3"/>
      <c r="BW43" s="3"/>
      <c r="BX43" s="3"/>
      <c r="BY43" s="3"/>
    </row>
    <row r="44" spans="1:77" ht="41.45" customHeight="1">
      <c r="A44" s="65" t="s">
        <v>250</v>
      </c>
      <c r="C44" s="66"/>
      <c r="D44" s="66" t="s">
        <v>64</v>
      </c>
      <c r="E44" s="67">
        <v>173.32669598698305</v>
      </c>
      <c r="F44" s="69"/>
      <c r="G44" s="107" t="s">
        <v>696</v>
      </c>
      <c r="H44" s="66"/>
      <c r="I44" s="70" t="s">
        <v>250</v>
      </c>
      <c r="J44" s="71"/>
      <c r="K44" s="71"/>
      <c r="L44" s="70" t="s">
        <v>2758</v>
      </c>
      <c r="M44" s="74">
        <v>9.634860211323605</v>
      </c>
      <c r="N44" s="75">
        <v>2493.84814453125</v>
      </c>
      <c r="O44" s="75">
        <v>1457.2406005859375</v>
      </c>
      <c r="P44" s="76"/>
      <c r="Q44" s="77"/>
      <c r="R44" s="77"/>
      <c r="S44" s="101"/>
      <c r="T44" s="48">
        <v>1</v>
      </c>
      <c r="U44" s="48">
        <v>1</v>
      </c>
      <c r="V44" s="49">
        <v>0</v>
      </c>
      <c r="W44" s="49">
        <v>0</v>
      </c>
      <c r="X44" s="49">
        <v>0</v>
      </c>
      <c r="Y44" s="49">
        <v>0.999997</v>
      </c>
      <c r="Z44" s="49">
        <v>0</v>
      </c>
      <c r="AA44" s="49" t="s">
        <v>2990</v>
      </c>
      <c r="AB44" s="72">
        <v>44</v>
      </c>
      <c r="AC44" s="72"/>
      <c r="AD44" s="73"/>
      <c r="AE44" s="86" t="s">
        <v>1698</v>
      </c>
      <c r="AF44" s="86">
        <v>1139</v>
      </c>
      <c r="AG44" s="86">
        <v>1685</v>
      </c>
      <c r="AH44" s="86">
        <v>65982</v>
      </c>
      <c r="AI44" s="86">
        <v>5225</v>
      </c>
      <c r="AJ44" s="86"/>
      <c r="AK44" s="86" t="s">
        <v>1907</v>
      </c>
      <c r="AL44" s="86" t="s">
        <v>2078</v>
      </c>
      <c r="AM44" s="93" t="s">
        <v>2162</v>
      </c>
      <c r="AN44" s="86"/>
      <c r="AO44" s="89">
        <v>39985.38873842593</v>
      </c>
      <c r="AP44" s="93" t="s">
        <v>2255</v>
      </c>
      <c r="AQ44" s="86" t="b">
        <v>0</v>
      </c>
      <c r="AR44" s="86" t="b">
        <v>0</v>
      </c>
      <c r="AS44" s="86" t="b">
        <v>0</v>
      </c>
      <c r="AT44" s="86"/>
      <c r="AU44" s="86">
        <v>63</v>
      </c>
      <c r="AV44" s="93" t="s">
        <v>2399</v>
      </c>
      <c r="AW44" s="86" t="b">
        <v>0</v>
      </c>
      <c r="AX44" s="86" t="s">
        <v>2503</v>
      </c>
      <c r="AY44" s="93" t="s">
        <v>2545</v>
      </c>
      <c r="AZ44" s="86" t="s">
        <v>66</v>
      </c>
      <c r="BA44" s="86" t="str">
        <f>REPLACE(INDEX(GroupVertices[Group],MATCH(Vertices[[#This Row],[Vertex]],GroupVertices[Vertex],0)),1,1,"")</f>
        <v>3</v>
      </c>
      <c r="BB44" s="48"/>
      <c r="BC44" s="48"/>
      <c r="BD44" s="48"/>
      <c r="BE44" s="48"/>
      <c r="BF44" s="48"/>
      <c r="BG44" s="48"/>
      <c r="BH44" s="120" t="s">
        <v>3388</v>
      </c>
      <c r="BI44" s="120" t="s">
        <v>3388</v>
      </c>
      <c r="BJ44" s="120" t="s">
        <v>3470</v>
      </c>
      <c r="BK44" s="120" t="s">
        <v>3470</v>
      </c>
      <c r="BL44" s="120">
        <v>0</v>
      </c>
      <c r="BM44" s="123">
        <v>0</v>
      </c>
      <c r="BN44" s="120">
        <v>0</v>
      </c>
      <c r="BO44" s="123">
        <v>0</v>
      </c>
      <c r="BP44" s="120">
        <v>0</v>
      </c>
      <c r="BQ44" s="123">
        <v>0</v>
      </c>
      <c r="BR44" s="120">
        <v>47</v>
      </c>
      <c r="BS44" s="123">
        <v>100</v>
      </c>
      <c r="BT44" s="120">
        <v>47</v>
      </c>
      <c r="BU44" s="2"/>
      <c r="BV44" s="3"/>
      <c r="BW44" s="3"/>
      <c r="BX44" s="3"/>
      <c r="BY44" s="3"/>
    </row>
    <row r="45" spans="1:77" ht="41.45" customHeight="1">
      <c r="A45" s="65" t="s">
        <v>251</v>
      </c>
      <c r="C45" s="66"/>
      <c r="D45" s="66" t="s">
        <v>64</v>
      </c>
      <c r="E45" s="67">
        <v>210.47258872617724</v>
      </c>
      <c r="F45" s="69"/>
      <c r="G45" s="107" t="s">
        <v>697</v>
      </c>
      <c r="H45" s="66"/>
      <c r="I45" s="70" t="s">
        <v>251</v>
      </c>
      <c r="J45" s="71"/>
      <c r="K45" s="71"/>
      <c r="L45" s="70" t="s">
        <v>2759</v>
      </c>
      <c r="M45" s="74">
        <v>37.95287912843553</v>
      </c>
      <c r="N45" s="75">
        <v>694.2090454101562</v>
      </c>
      <c r="O45" s="75">
        <v>6928.16259765625</v>
      </c>
      <c r="P45" s="76"/>
      <c r="Q45" s="77"/>
      <c r="R45" s="77"/>
      <c r="S45" s="101"/>
      <c r="T45" s="48">
        <v>0</v>
      </c>
      <c r="U45" s="48">
        <v>1</v>
      </c>
      <c r="V45" s="49">
        <v>0</v>
      </c>
      <c r="W45" s="49">
        <v>0.010101</v>
      </c>
      <c r="X45" s="49">
        <v>0.030535</v>
      </c>
      <c r="Y45" s="49">
        <v>0.527886</v>
      </c>
      <c r="Z45" s="49">
        <v>0</v>
      </c>
      <c r="AA45" s="49">
        <v>0</v>
      </c>
      <c r="AB45" s="72">
        <v>45</v>
      </c>
      <c r="AC45" s="72"/>
      <c r="AD45" s="73"/>
      <c r="AE45" s="86" t="s">
        <v>1699</v>
      </c>
      <c r="AF45" s="86">
        <v>1342</v>
      </c>
      <c r="AG45" s="86">
        <v>7188</v>
      </c>
      <c r="AH45" s="86">
        <v>165733</v>
      </c>
      <c r="AI45" s="86">
        <v>1071</v>
      </c>
      <c r="AJ45" s="86"/>
      <c r="AK45" s="86" t="s">
        <v>1908</v>
      </c>
      <c r="AL45" s="86" t="s">
        <v>1630</v>
      </c>
      <c r="AM45" s="93" t="s">
        <v>2163</v>
      </c>
      <c r="AN45" s="86"/>
      <c r="AO45" s="89">
        <v>39999.3921875</v>
      </c>
      <c r="AP45" s="86"/>
      <c r="AQ45" s="86" t="b">
        <v>0</v>
      </c>
      <c r="AR45" s="86" t="b">
        <v>0</v>
      </c>
      <c r="AS45" s="86" t="b">
        <v>1</v>
      </c>
      <c r="AT45" s="86"/>
      <c r="AU45" s="86">
        <v>214</v>
      </c>
      <c r="AV45" s="93" t="s">
        <v>2400</v>
      </c>
      <c r="AW45" s="86" t="b">
        <v>0</v>
      </c>
      <c r="AX45" s="86" t="s">
        <v>2503</v>
      </c>
      <c r="AY45" s="93" t="s">
        <v>2546</v>
      </c>
      <c r="AZ45" s="86" t="s">
        <v>66</v>
      </c>
      <c r="BA45" s="86" t="str">
        <f>REPLACE(INDEX(GroupVertices[Group],MATCH(Vertices[[#This Row],[Vertex]],GroupVertices[Vertex],0)),1,1,"")</f>
        <v>1</v>
      </c>
      <c r="BB45" s="48"/>
      <c r="BC45" s="48"/>
      <c r="BD45" s="48"/>
      <c r="BE45" s="48"/>
      <c r="BF45" s="48"/>
      <c r="BG45" s="48"/>
      <c r="BH45" s="120" t="s">
        <v>3389</v>
      </c>
      <c r="BI45" s="120" t="s">
        <v>3389</v>
      </c>
      <c r="BJ45" s="120" t="s">
        <v>3471</v>
      </c>
      <c r="BK45" s="120" t="s">
        <v>3471</v>
      </c>
      <c r="BL45" s="120">
        <v>0</v>
      </c>
      <c r="BM45" s="123">
        <v>0</v>
      </c>
      <c r="BN45" s="120">
        <v>0</v>
      </c>
      <c r="BO45" s="123">
        <v>0</v>
      </c>
      <c r="BP45" s="120">
        <v>0</v>
      </c>
      <c r="BQ45" s="123">
        <v>0</v>
      </c>
      <c r="BR45" s="120">
        <v>39</v>
      </c>
      <c r="BS45" s="123">
        <v>100</v>
      </c>
      <c r="BT45" s="120">
        <v>39</v>
      </c>
      <c r="BU45" s="2"/>
      <c r="BV45" s="3"/>
      <c r="BW45" s="3"/>
      <c r="BX45" s="3"/>
      <c r="BY45" s="3"/>
    </row>
    <row r="46" spans="1:77" ht="41.45" customHeight="1">
      <c r="A46" s="65" t="s">
        <v>296</v>
      </c>
      <c r="C46" s="66"/>
      <c r="D46" s="66" t="s">
        <v>64</v>
      </c>
      <c r="E46" s="67">
        <v>184.78164419312745</v>
      </c>
      <c r="F46" s="69"/>
      <c r="G46" s="107" t="s">
        <v>740</v>
      </c>
      <c r="H46" s="66"/>
      <c r="I46" s="70" t="s">
        <v>296</v>
      </c>
      <c r="J46" s="71"/>
      <c r="K46" s="71"/>
      <c r="L46" s="70" t="s">
        <v>2760</v>
      </c>
      <c r="M46" s="74">
        <v>18.367492975695573</v>
      </c>
      <c r="N46" s="75">
        <v>1274.3704833984375</v>
      </c>
      <c r="O46" s="75">
        <v>7885.36083984375</v>
      </c>
      <c r="P46" s="76"/>
      <c r="Q46" s="77"/>
      <c r="R46" s="77"/>
      <c r="S46" s="101"/>
      <c r="T46" s="48">
        <v>24</v>
      </c>
      <c r="U46" s="48">
        <v>1</v>
      </c>
      <c r="V46" s="49">
        <v>1121</v>
      </c>
      <c r="W46" s="49">
        <v>0.015873</v>
      </c>
      <c r="X46" s="49">
        <v>0.163971</v>
      </c>
      <c r="Y46" s="49">
        <v>10.669728</v>
      </c>
      <c r="Z46" s="49">
        <v>0</v>
      </c>
      <c r="AA46" s="49">
        <v>0</v>
      </c>
      <c r="AB46" s="72">
        <v>46</v>
      </c>
      <c r="AC46" s="72"/>
      <c r="AD46" s="73"/>
      <c r="AE46" s="86" t="s">
        <v>1700</v>
      </c>
      <c r="AF46" s="86">
        <v>2538</v>
      </c>
      <c r="AG46" s="86">
        <v>3382</v>
      </c>
      <c r="AH46" s="86">
        <v>15729</v>
      </c>
      <c r="AI46" s="86">
        <v>8598</v>
      </c>
      <c r="AJ46" s="86"/>
      <c r="AK46" s="86" t="s">
        <v>1909</v>
      </c>
      <c r="AL46" s="86"/>
      <c r="AM46" s="86"/>
      <c r="AN46" s="86"/>
      <c r="AO46" s="89">
        <v>42929.43318287037</v>
      </c>
      <c r="AP46" s="93" t="s">
        <v>2256</v>
      </c>
      <c r="AQ46" s="86" t="b">
        <v>1</v>
      </c>
      <c r="AR46" s="86" t="b">
        <v>0</v>
      </c>
      <c r="AS46" s="86" t="b">
        <v>0</v>
      </c>
      <c r="AT46" s="86"/>
      <c r="AU46" s="86">
        <v>16</v>
      </c>
      <c r="AV46" s="86"/>
      <c r="AW46" s="86" t="b">
        <v>0</v>
      </c>
      <c r="AX46" s="86" t="s">
        <v>2503</v>
      </c>
      <c r="AY46" s="93" t="s">
        <v>2547</v>
      </c>
      <c r="AZ46" s="86" t="s">
        <v>66</v>
      </c>
      <c r="BA46" s="86" t="str">
        <f>REPLACE(INDEX(GroupVertices[Group],MATCH(Vertices[[#This Row],[Vertex]],GroupVertices[Vertex],0)),1,1,"")</f>
        <v>1</v>
      </c>
      <c r="BB46" s="48" t="s">
        <v>604</v>
      </c>
      <c r="BC46" s="48" t="s">
        <v>604</v>
      </c>
      <c r="BD46" s="48" t="s">
        <v>650</v>
      </c>
      <c r="BE46" s="48" t="s">
        <v>650</v>
      </c>
      <c r="BF46" s="48"/>
      <c r="BG46" s="48"/>
      <c r="BH46" s="120" t="s">
        <v>3389</v>
      </c>
      <c r="BI46" s="120" t="s">
        <v>3389</v>
      </c>
      <c r="BJ46" s="120" t="s">
        <v>3471</v>
      </c>
      <c r="BK46" s="120" t="s">
        <v>3471</v>
      </c>
      <c r="BL46" s="120">
        <v>0</v>
      </c>
      <c r="BM46" s="123">
        <v>0</v>
      </c>
      <c r="BN46" s="120">
        <v>0</v>
      </c>
      <c r="BO46" s="123">
        <v>0</v>
      </c>
      <c r="BP46" s="120">
        <v>0</v>
      </c>
      <c r="BQ46" s="123">
        <v>0</v>
      </c>
      <c r="BR46" s="120">
        <v>39</v>
      </c>
      <c r="BS46" s="123">
        <v>100</v>
      </c>
      <c r="BT46" s="120">
        <v>39</v>
      </c>
      <c r="BU46" s="2"/>
      <c r="BV46" s="3"/>
      <c r="BW46" s="3"/>
      <c r="BX46" s="3"/>
      <c r="BY46" s="3"/>
    </row>
    <row r="47" spans="1:77" ht="41.45" customHeight="1">
      <c r="A47" s="65" t="s">
        <v>252</v>
      </c>
      <c r="C47" s="66"/>
      <c r="D47" s="66" t="s">
        <v>64</v>
      </c>
      <c r="E47" s="67">
        <v>165.901567509223</v>
      </c>
      <c r="F47" s="69"/>
      <c r="G47" s="107" t="s">
        <v>698</v>
      </c>
      <c r="H47" s="66"/>
      <c r="I47" s="70" t="s">
        <v>252</v>
      </c>
      <c r="J47" s="71"/>
      <c r="K47" s="71"/>
      <c r="L47" s="70" t="s">
        <v>2761</v>
      </c>
      <c r="M47" s="74">
        <v>3.974343982208012</v>
      </c>
      <c r="N47" s="75">
        <v>1784.887451171875</v>
      </c>
      <c r="O47" s="75">
        <v>6890.34765625</v>
      </c>
      <c r="P47" s="76"/>
      <c r="Q47" s="77"/>
      <c r="R47" s="77"/>
      <c r="S47" s="101"/>
      <c r="T47" s="48">
        <v>0</v>
      </c>
      <c r="U47" s="48">
        <v>1</v>
      </c>
      <c r="V47" s="49">
        <v>0</v>
      </c>
      <c r="W47" s="49">
        <v>0.010101</v>
      </c>
      <c r="X47" s="49">
        <v>0.030535</v>
      </c>
      <c r="Y47" s="49">
        <v>0.527886</v>
      </c>
      <c r="Z47" s="49">
        <v>0</v>
      </c>
      <c r="AA47" s="49">
        <v>0</v>
      </c>
      <c r="AB47" s="72">
        <v>47</v>
      </c>
      <c r="AC47" s="72"/>
      <c r="AD47" s="73"/>
      <c r="AE47" s="86" t="s">
        <v>1701</v>
      </c>
      <c r="AF47" s="86">
        <v>598</v>
      </c>
      <c r="AG47" s="86">
        <v>585</v>
      </c>
      <c r="AH47" s="86">
        <v>51234</v>
      </c>
      <c r="AI47" s="86">
        <v>18085</v>
      </c>
      <c r="AJ47" s="86"/>
      <c r="AK47" s="86" t="s">
        <v>1910</v>
      </c>
      <c r="AL47" s="86" t="s">
        <v>1624</v>
      </c>
      <c r="AM47" s="93" t="s">
        <v>2164</v>
      </c>
      <c r="AN47" s="86"/>
      <c r="AO47" s="89">
        <v>40187.85623842593</v>
      </c>
      <c r="AP47" s="93" t="s">
        <v>2257</v>
      </c>
      <c r="AQ47" s="86" t="b">
        <v>0</v>
      </c>
      <c r="AR47" s="86" t="b">
        <v>0</v>
      </c>
      <c r="AS47" s="86" t="b">
        <v>0</v>
      </c>
      <c r="AT47" s="86"/>
      <c r="AU47" s="86">
        <v>44</v>
      </c>
      <c r="AV47" s="93" t="s">
        <v>2398</v>
      </c>
      <c r="AW47" s="86" t="b">
        <v>0</v>
      </c>
      <c r="AX47" s="86" t="s">
        <v>2503</v>
      </c>
      <c r="AY47" s="93" t="s">
        <v>2548</v>
      </c>
      <c r="AZ47" s="86" t="s">
        <v>66</v>
      </c>
      <c r="BA47" s="86" t="str">
        <f>REPLACE(INDEX(GroupVertices[Group],MATCH(Vertices[[#This Row],[Vertex]],GroupVertices[Vertex],0)),1,1,"")</f>
        <v>1</v>
      </c>
      <c r="BB47" s="48"/>
      <c r="BC47" s="48"/>
      <c r="BD47" s="48"/>
      <c r="BE47" s="48"/>
      <c r="BF47" s="48"/>
      <c r="BG47" s="48"/>
      <c r="BH47" s="120" t="s">
        <v>3389</v>
      </c>
      <c r="BI47" s="120" t="s">
        <v>3389</v>
      </c>
      <c r="BJ47" s="120" t="s">
        <v>3471</v>
      </c>
      <c r="BK47" s="120" t="s">
        <v>3471</v>
      </c>
      <c r="BL47" s="120">
        <v>0</v>
      </c>
      <c r="BM47" s="123">
        <v>0</v>
      </c>
      <c r="BN47" s="120">
        <v>0</v>
      </c>
      <c r="BO47" s="123">
        <v>0</v>
      </c>
      <c r="BP47" s="120">
        <v>0</v>
      </c>
      <c r="BQ47" s="123">
        <v>0</v>
      </c>
      <c r="BR47" s="120">
        <v>39</v>
      </c>
      <c r="BS47" s="123">
        <v>100</v>
      </c>
      <c r="BT47" s="120">
        <v>39</v>
      </c>
      <c r="BU47" s="2"/>
      <c r="BV47" s="3"/>
      <c r="BW47" s="3"/>
      <c r="BX47" s="3"/>
      <c r="BY47" s="3"/>
    </row>
    <row r="48" spans="1:77" ht="41.45" customHeight="1">
      <c r="A48" s="65" t="s">
        <v>253</v>
      </c>
      <c r="C48" s="66"/>
      <c r="D48" s="66" t="s">
        <v>64</v>
      </c>
      <c r="E48" s="67">
        <v>168.49361235964108</v>
      </c>
      <c r="F48" s="69"/>
      <c r="G48" s="107" t="s">
        <v>699</v>
      </c>
      <c r="H48" s="66"/>
      <c r="I48" s="70" t="s">
        <v>253</v>
      </c>
      <c r="J48" s="71"/>
      <c r="K48" s="71"/>
      <c r="L48" s="70" t="s">
        <v>2762</v>
      </c>
      <c r="M48" s="74">
        <v>5.95037873855382</v>
      </c>
      <c r="N48" s="75">
        <v>1332.2125244140625</v>
      </c>
      <c r="O48" s="75">
        <v>7114.2685546875</v>
      </c>
      <c r="P48" s="76"/>
      <c r="Q48" s="77"/>
      <c r="R48" s="77"/>
      <c r="S48" s="101"/>
      <c r="T48" s="48">
        <v>0</v>
      </c>
      <c r="U48" s="48">
        <v>1</v>
      </c>
      <c r="V48" s="49">
        <v>0</v>
      </c>
      <c r="W48" s="49">
        <v>0.010101</v>
      </c>
      <c r="X48" s="49">
        <v>0.030535</v>
      </c>
      <c r="Y48" s="49">
        <v>0.527886</v>
      </c>
      <c r="Z48" s="49">
        <v>0</v>
      </c>
      <c r="AA48" s="49">
        <v>0</v>
      </c>
      <c r="AB48" s="72">
        <v>48</v>
      </c>
      <c r="AC48" s="72"/>
      <c r="AD48" s="73"/>
      <c r="AE48" s="86" t="s">
        <v>1702</v>
      </c>
      <c r="AF48" s="86">
        <v>809</v>
      </c>
      <c r="AG48" s="86">
        <v>969</v>
      </c>
      <c r="AH48" s="86">
        <v>24283</v>
      </c>
      <c r="AI48" s="86">
        <v>52305</v>
      </c>
      <c r="AJ48" s="86"/>
      <c r="AK48" s="86" t="s">
        <v>1911</v>
      </c>
      <c r="AL48" s="86" t="s">
        <v>1624</v>
      </c>
      <c r="AM48" s="93" t="s">
        <v>2165</v>
      </c>
      <c r="AN48" s="86"/>
      <c r="AO48" s="89">
        <v>42772.629328703704</v>
      </c>
      <c r="AP48" s="93" t="s">
        <v>2258</v>
      </c>
      <c r="AQ48" s="86" t="b">
        <v>0</v>
      </c>
      <c r="AR48" s="86" t="b">
        <v>0</v>
      </c>
      <c r="AS48" s="86" t="b">
        <v>1</v>
      </c>
      <c r="AT48" s="86"/>
      <c r="AU48" s="86">
        <v>14</v>
      </c>
      <c r="AV48" s="93" t="s">
        <v>2392</v>
      </c>
      <c r="AW48" s="86" t="b">
        <v>0</v>
      </c>
      <c r="AX48" s="86" t="s">
        <v>2503</v>
      </c>
      <c r="AY48" s="93" t="s">
        <v>2549</v>
      </c>
      <c r="AZ48" s="86" t="s">
        <v>66</v>
      </c>
      <c r="BA48" s="86" t="str">
        <f>REPLACE(INDEX(GroupVertices[Group],MATCH(Vertices[[#This Row],[Vertex]],GroupVertices[Vertex],0)),1,1,"")</f>
        <v>1</v>
      </c>
      <c r="BB48" s="48"/>
      <c r="BC48" s="48"/>
      <c r="BD48" s="48"/>
      <c r="BE48" s="48"/>
      <c r="BF48" s="48"/>
      <c r="BG48" s="48"/>
      <c r="BH48" s="120" t="s">
        <v>3389</v>
      </c>
      <c r="BI48" s="120" t="s">
        <v>3389</v>
      </c>
      <c r="BJ48" s="120" t="s">
        <v>3471</v>
      </c>
      <c r="BK48" s="120" t="s">
        <v>3471</v>
      </c>
      <c r="BL48" s="120">
        <v>0</v>
      </c>
      <c r="BM48" s="123">
        <v>0</v>
      </c>
      <c r="BN48" s="120">
        <v>0</v>
      </c>
      <c r="BO48" s="123">
        <v>0</v>
      </c>
      <c r="BP48" s="120">
        <v>0</v>
      </c>
      <c r="BQ48" s="123">
        <v>0</v>
      </c>
      <c r="BR48" s="120">
        <v>39</v>
      </c>
      <c r="BS48" s="123">
        <v>100</v>
      </c>
      <c r="BT48" s="120">
        <v>39</v>
      </c>
      <c r="BU48" s="2"/>
      <c r="BV48" s="3"/>
      <c r="BW48" s="3"/>
      <c r="BX48" s="3"/>
      <c r="BY48" s="3"/>
    </row>
    <row r="49" spans="1:77" ht="41.45" customHeight="1">
      <c r="A49" s="65" t="s">
        <v>254</v>
      </c>
      <c r="C49" s="66"/>
      <c r="D49" s="66" t="s">
        <v>64</v>
      </c>
      <c r="E49" s="67">
        <v>163.22177114043143</v>
      </c>
      <c r="F49" s="69"/>
      <c r="G49" s="107" t="s">
        <v>700</v>
      </c>
      <c r="H49" s="66"/>
      <c r="I49" s="70" t="s">
        <v>254</v>
      </c>
      <c r="J49" s="71"/>
      <c r="K49" s="71"/>
      <c r="L49" s="70" t="s">
        <v>2763</v>
      </c>
      <c r="M49" s="74">
        <v>1.9314122158817477</v>
      </c>
      <c r="N49" s="75">
        <v>1733.1805419921875</v>
      </c>
      <c r="O49" s="75">
        <v>7424.31591796875</v>
      </c>
      <c r="P49" s="76"/>
      <c r="Q49" s="77"/>
      <c r="R49" s="77"/>
      <c r="S49" s="101"/>
      <c r="T49" s="48">
        <v>0</v>
      </c>
      <c r="U49" s="48">
        <v>1</v>
      </c>
      <c r="V49" s="49">
        <v>0</v>
      </c>
      <c r="W49" s="49">
        <v>0.010101</v>
      </c>
      <c r="X49" s="49">
        <v>0.030535</v>
      </c>
      <c r="Y49" s="49">
        <v>0.527886</v>
      </c>
      <c r="Z49" s="49">
        <v>0</v>
      </c>
      <c r="AA49" s="49">
        <v>0</v>
      </c>
      <c r="AB49" s="72">
        <v>49</v>
      </c>
      <c r="AC49" s="72"/>
      <c r="AD49" s="73"/>
      <c r="AE49" s="86" t="s">
        <v>1703</v>
      </c>
      <c r="AF49" s="86">
        <v>574</v>
      </c>
      <c r="AG49" s="86">
        <v>188</v>
      </c>
      <c r="AH49" s="86">
        <v>2221</v>
      </c>
      <c r="AI49" s="86">
        <v>24363</v>
      </c>
      <c r="AJ49" s="86"/>
      <c r="AK49" s="86" t="s">
        <v>1912</v>
      </c>
      <c r="AL49" s="86" t="s">
        <v>2079</v>
      </c>
      <c r="AM49" s="93" t="s">
        <v>2166</v>
      </c>
      <c r="AN49" s="86"/>
      <c r="AO49" s="89">
        <v>42386.94430555555</v>
      </c>
      <c r="AP49" s="93" t="s">
        <v>2259</v>
      </c>
      <c r="AQ49" s="86" t="b">
        <v>1</v>
      </c>
      <c r="AR49" s="86" t="b">
        <v>0</v>
      </c>
      <c r="AS49" s="86" t="b">
        <v>0</v>
      </c>
      <c r="AT49" s="86"/>
      <c r="AU49" s="86">
        <v>0</v>
      </c>
      <c r="AV49" s="86"/>
      <c r="AW49" s="86" t="b">
        <v>0</v>
      </c>
      <c r="AX49" s="86" t="s">
        <v>2503</v>
      </c>
      <c r="AY49" s="93" t="s">
        <v>2550</v>
      </c>
      <c r="AZ49" s="86" t="s">
        <v>66</v>
      </c>
      <c r="BA49" s="86" t="str">
        <f>REPLACE(INDEX(GroupVertices[Group],MATCH(Vertices[[#This Row],[Vertex]],GroupVertices[Vertex],0)),1,1,"")</f>
        <v>1</v>
      </c>
      <c r="BB49" s="48"/>
      <c r="BC49" s="48"/>
      <c r="BD49" s="48"/>
      <c r="BE49" s="48"/>
      <c r="BF49" s="48"/>
      <c r="BG49" s="48"/>
      <c r="BH49" s="120" t="s">
        <v>3389</v>
      </c>
      <c r="BI49" s="120" t="s">
        <v>3389</v>
      </c>
      <c r="BJ49" s="120" t="s">
        <v>3471</v>
      </c>
      <c r="BK49" s="120" t="s">
        <v>3471</v>
      </c>
      <c r="BL49" s="120">
        <v>0</v>
      </c>
      <c r="BM49" s="123">
        <v>0</v>
      </c>
      <c r="BN49" s="120">
        <v>0</v>
      </c>
      <c r="BO49" s="123">
        <v>0</v>
      </c>
      <c r="BP49" s="120">
        <v>0</v>
      </c>
      <c r="BQ49" s="123">
        <v>0</v>
      </c>
      <c r="BR49" s="120">
        <v>39</v>
      </c>
      <c r="BS49" s="123">
        <v>100</v>
      </c>
      <c r="BT49" s="120">
        <v>39</v>
      </c>
      <c r="BU49" s="2"/>
      <c r="BV49" s="3"/>
      <c r="BW49" s="3"/>
      <c r="BX49" s="3"/>
      <c r="BY49" s="3"/>
    </row>
    <row r="50" spans="1:77" ht="41.45" customHeight="1">
      <c r="A50" s="65" t="s">
        <v>255</v>
      </c>
      <c r="C50" s="66"/>
      <c r="D50" s="66" t="s">
        <v>64</v>
      </c>
      <c r="E50" s="67">
        <v>168.05485476777343</v>
      </c>
      <c r="F50" s="69"/>
      <c r="G50" s="107" t="s">
        <v>701</v>
      </c>
      <c r="H50" s="66"/>
      <c r="I50" s="70" t="s">
        <v>255</v>
      </c>
      <c r="J50" s="71"/>
      <c r="K50" s="71"/>
      <c r="L50" s="70" t="s">
        <v>2764</v>
      </c>
      <c r="M50" s="74">
        <v>5.615893688651535</v>
      </c>
      <c r="N50" s="75">
        <v>1230.9683837890625</v>
      </c>
      <c r="O50" s="75">
        <v>6476.625</v>
      </c>
      <c r="P50" s="76"/>
      <c r="Q50" s="77"/>
      <c r="R50" s="77"/>
      <c r="S50" s="101"/>
      <c r="T50" s="48">
        <v>0</v>
      </c>
      <c r="U50" s="48">
        <v>1</v>
      </c>
      <c r="V50" s="49">
        <v>0</v>
      </c>
      <c r="W50" s="49">
        <v>0.010101</v>
      </c>
      <c r="X50" s="49">
        <v>0.030535</v>
      </c>
      <c r="Y50" s="49">
        <v>0.527886</v>
      </c>
      <c r="Z50" s="49">
        <v>0</v>
      </c>
      <c r="AA50" s="49">
        <v>0</v>
      </c>
      <c r="AB50" s="72">
        <v>50</v>
      </c>
      <c r="AC50" s="72"/>
      <c r="AD50" s="73"/>
      <c r="AE50" s="86" t="s">
        <v>1704</v>
      </c>
      <c r="AF50" s="86">
        <v>676</v>
      </c>
      <c r="AG50" s="86">
        <v>904</v>
      </c>
      <c r="AH50" s="86">
        <v>27094</v>
      </c>
      <c r="AI50" s="86">
        <v>6910</v>
      </c>
      <c r="AJ50" s="86"/>
      <c r="AK50" s="98" t="s">
        <v>1913</v>
      </c>
      <c r="AL50" s="86" t="s">
        <v>1618</v>
      </c>
      <c r="AM50" s="86"/>
      <c r="AN50" s="86"/>
      <c r="AO50" s="89">
        <v>40122.3305787037</v>
      </c>
      <c r="AP50" s="93" t="s">
        <v>2260</v>
      </c>
      <c r="AQ50" s="86" t="b">
        <v>0</v>
      </c>
      <c r="AR50" s="86" t="b">
        <v>0</v>
      </c>
      <c r="AS50" s="86" t="b">
        <v>0</v>
      </c>
      <c r="AT50" s="86"/>
      <c r="AU50" s="86">
        <v>50</v>
      </c>
      <c r="AV50" s="93" t="s">
        <v>2396</v>
      </c>
      <c r="AW50" s="86" t="b">
        <v>0</v>
      </c>
      <c r="AX50" s="86" t="s">
        <v>2503</v>
      </c>
      <c r="AY50" s="93" t="s">
        <v>2551</v>
      </c>
      <c r="AZ50" s="86" t="s">
        <v>66</v>
      </c>
      <c r="BA50" s="86" t="str">
        <f>REPLACE(INDEX(GroupVertices[Group],MATCH(Vertices[[#This Row],[Vertex]],GroupVertices[Vertex],0)),1,1,"")</f>
        <v>1</v>
      </c>
      <c r="BB50" s="48"/>
      <c r="BC50" s="48"/>
      <c r="BD50" s="48"/>
      <c r="BE50" s="48"/>
      <c r="BF50" s="48"/>
      <c r="BG50" s="48"/>
      <c r="BH50" s="120" t="s">
        <v>3389</v>
      </c>
      <c r="BI50" s="120" t="s">
        <v>3389</v>
      </c>
      <c r="BJ50" s="120" t="s">
        <v>3471</v>
      </c>
      <c r="BK50" s="120" t="s">
        <v>3471</v>
      </c>
      <c r="BL50" s="120">
        <v>0</v>
      </c>
      <c r="BM50" s="123">
        <v>0</v>
      </c>
      <c r="BN50" s="120">
        <v>0</v>
      </c>
      <c r="BO50" s="123">
        <v>0</v>
      </c>
      <c r="BP50" s="120">
        <v>0</v>
      </c>
      <c r="BQ50" s="123">
        <v>0</v>
      </c>
      <c r="BR50" s="120">
        <v>39</v>
      </c>
      <c r="BS50" s="123">
        <v>100</v>
      </c>
      <c r="BT50" s="120">
        <v>39</v>
      </c>
      <c r="BU50" s="2"/>
      <c r="BV50" s="3"/>
      <c r="BW50" s="3"/>
      <c r="BX50" s="3"/>
      <c r="BY50" s="3"/>
    </row>
    <row r="51" spans="1:77" ht="41.45" customHeight="1">
      <c r="A51" s="65" t="s">
        <v>256</v>
      </c>
      <c r="C51" s="66"/>
      <c r="D51" s="66" t="s">
        <v>64</v>
      </c>
      <c r="E51" s="67">
        <v>165.71256423888002</v>
      </c>
      <c r="F51" s="69"/>
      <c r="G51" s="107" t="s">
        <v>702</v>
      </c>
      <c r="H51" s="66"/>
      <c r="I51" s="70" t="s">
        <v>256</v>
      </c>
      <c r="J51" s="71"/>
      <c r="K51" s="71"/>
      <c r="L51" s="70" t="s">
        <v>2765</v>
      </c>
      <c r="M51" s="74">
        <v>3.8302581145577967</v>
      </c>
      <c r="N51" s="75">
        <v>543.378662109375</v>
      </c>
      <c r="O51" s="75">
        <v>7445.1982421875</v>
      </c>
      <c r="P51" s="76"/>
      <c r="Q51" s="77"/>
      <c r="R51" s="77"/>
      <c r="S51" s="101"/>
      <c r="T51" s="48">
        <v>0</v>
      </c>
      <c r="U51" s="48">
        <v>1</v>
      </c>
      <c r="V51" s="49">
        <v>0</v>
      </c>
      <c r="W51" s="49">
        <v>0.010101</v>
      </c>
      <c r="X51" s="49">
        <v>0.030535</v>
      </c>
      <c r="Y51" s="49">
        <v>0.527886</v>
      </c>
      <c r="Z51" s="49">
        <v>0</v>
      </c>
      <c r="AA51" s="49">
        <v>0</v>
      </c>
      <c r="AB51" s="72">
        <v>51</v>
      </c>
      <c r="AC51" s="72"/>
      <c r="AD51" s="73"/>
      <c r="AE51" s="86" t="s">
        <v>1705</v>
      </c>
      <c r="AF51" s="86">
        <v>1204</v>
      </c>
      <c r="AG51" s="86">
        <v>557</v>
      </c>
      <c r="AH51" s="86">
        <v>10829</v>
      </c>
      <c r="AI51" s="86">
        <v>26959</v>
      </c>
      <c r="AJ51" s="86"/>
      <c r="AK51" s="86" t="s">
        <v>1914</v>
      </c>
      <c r="AL51" s="86" t="s">
        <v>2080</v>
      </c>
      <c r="AM51" s="86"/>
      <c r="AN51" s="86"/>
      <c r="AO51" s="89">
        <v>42121.5231712963</v>
      </c>
      <c r="AP51" s="93" t="s">
        <v>2261</v>
      </c>
      <c r="AQ51" s="86" t="b">
        <v>1</v>
      </c>
      <c r="AR51" s="86" t="b">
        <v>0</v>
      </c>
      <c r="AS51" s="86" t="b">
        <v>0</v>
      </c>
      <c r="AT51" s="86"/>
      <c r="AU51" s="86">
        <v>4</v>
      </c>
      <c r="AV51" s="93" t="s">
        <v>2392</v>
      </c>
      <c r="AW51" s="86" t="b">
        <v>0</v>
      </c>
      <c r="AX51" s="86" t="s">
        <v>2503</v>
      </c>
      <c r="AY51" s="93" t="s">
        <v>2552</v>
      </c>
      <c r="AZ51" s="86" t="s">
        <v>66</v>
      </c>
      <c r="BA51" s="86" t="str">
        <f>REPLACE(INDEX(GroupVertices[Group],MATCH(Vertices[[#This Row],[Vertex]],GroupVertices[Vertex],0)),1,1,"")</f>
        <v>1</v>
      </c>
      <c r="BB51" s="48"/>
      <c r="BC51" s="48"/>
      <c r="BD51" s="48"/>
      <c r="BE51" s="48"/>
      <c r="BF51" s="48"/>
      <c r="BG51" s="48"/>
      <c r="BH51" s="120" t="s">
        <v>3389</v>
      </c>
      <c r="BI51" s="120" t="s">
        <v>3389</v>
      </c>
      <c r="BJ51" s="120" t="s">
        <v>3471</v>
      </c>
      <c r="BK51" s="120" t="s">
        <v>3471</v>
      </c>
      <c r="BL51" s="120">
        <v>0</v>
      </c>
      <c r="BM51" s="123">
        <v>0</v>
      </c>
      <c r="BN51" s="120">
        <v>0</v>
      </c>
      <c r="BO51" s="123">
        <v>0</v>
      </c>
      <c r="BP51" s="120">
        <v>0</v>
      </c>
      <c r="BQ51" s="123">
        <v>0</v>
      </c>
      <c r="BR51" s="120">
        <v>39</v>
      </c>
      <c r="BS51" s="123">
        <v>100</v>
      </c>
      <c r="BT51" s="120">
        <v>39</v>
      </c>
      <c r="BU51" s="2"/>
      <c r="BV51" s="3"/>
      <c r="BW51" s="3"/>
      <c r="BX51" s="3"/>
      <c r="BY51" s="3"/>
    </row>
    <row r="52" spans="1:77" ht="41.45" customHeight="1">
      <c r="A52" s="65" t="s">
        <v>257</v>
      </c>
      <c r="C52" s="66"/>
      <c r="D52" s="66" t="s">
        <v>64</v>
      </c>
      <c r="E52" s="67">
        <v>164.6730462519936</v>
      </c>
      <c r="F52" s="69"/>
      <c r="G52" s="107" t="s">
        <v>703</v>
      </c>
      <c r="H52" s="66"/>
      <c r="I52" s="70" t="s">
        <v>257</v>
      </c>
      <c r="J52" s="71"/>
      <c r="K52" s="71"/>
      <c r="L52" s="70" t="s">
        <v>2766</v>
      </c>
      <c r="M52" s="74">
        <v>3.0377858424816138</v>
      </c>
      <c r="N52" s="75">
        <v>952.0405883789062</v>
      </c>
      <c r="O52" s="75">
        <v>6627.6318359375</v>
      </c>
      <c r="P52" s="76"/>
      <c r="Q52" s="77"/>
      <c r="R52" s="77"/>
      <c r="S52" s="101"/>
      <c r="T52" s="48">
        <v>0</v>
      </c>
      <c r="U52" s="48">
        <v>1</v>
      </c>
      <c r="V52" s="49">
        <v>0</v>
      </c>
      <c r="W52" s="49">
        <v>0.010101</v>
      </c>
      <c r="X52" s="49">
        <v>0.030535</v>
      </c>
      <c r="Y52" s="49">
        <v>0.527886</v>
      </c>
      <c r="Z52" s="49">
        <v>0</v>
      </c>
      <c r="AA52" s="49">
        <v>0</v>
      </c>
      <c r="AB52" s="72">
        <v>52</v>
      </c>
      <c r="AC52" s="72"/>
      <c r="AD52" s="73"/>
      <c r="AE52" s="86" t="s">
        <v>1706</v>
      </c>
      <c r="AF52" s="86">
        <v>567</v>
      </c>
      <c r="AG52" s="86">
        <v>403</v>
      </c>
      <c r="AH52" s="86">
        <v>11349</v>
      </c>
      <c r="AI52" s="86">
        <v>32666</v>
      </c>
      <c r="AJ52" s="86"/>
      <c r="AK52" s="86" t="s">
        <v>1915</v>
      </c>
      <c r="AL52" s="86" t="s">
        <v>2081</v>
      </c>
      <c r="AM52" s="86"/>
      <c r="AN52" s="86"/>
      <c r="AO52" s="89">
        <v>43452.41347222222</v>
      </c>
      <c r="AP52" s="93" t="s">
        <v>2262</v>
      </c>
      <c r="AQ52" s="86" t="b">
        <v>0</v>
      </c>
      <c r="AR52" s="86" t="b">
        <v>0</v>
      </c>
      <c r="AS52" s="86" t="b">
        <v>0</v>
      </c>
      <c r="AT52" s="86"/>
      <c r="AU52" s="86">
        <v>1</v>
      </c>
      <c r="AV52" s="93" t="s">
        <v>2392</v>
      </c>
      <c r="AW52" s="86" t="b">
        <v>0</v>
      </c>
      <c r="AX52" s="86" t="s">
        <v>2503</v>
      </c>
      <c r="AY52" s="93" t="s">
        <v>2553</v>
      </c>
      <c r="AZ52" s="86" t="s">
        <v>66</v>
      </c>
      <c r="BA52" s="86" t="str">
        <f>REPLACE(INDEX(GroupVertices[Group],MATCH(Vertices[[#This Row],[Vertex]],GroupVertices[Vertex],0)),1,1,"")</f>
        <v>1</v>
      </c>
      <c r="BB52" s="48"/>
      <c r="BC52" s="48"/>
      <c r="BD52" s="48"/>
      <c r="BE52" s="48"/>
      <c r="BF52" s="48"/>
      <c r="BG52" s="48"/>
      <c r="BH52" s="120" t="s">
        <v>3389</v>
      </c>
      <c r="BI52" s="120" t="s">
        <v>3389</v>
      </c>
      <c r="BJ52" s="120" t="s">
        <v>3471</v>
      </c>
      <c r="BK52" s="120" t="s">
        <v>3471</v>
      </c>
      <c r="BL52" s="120">
        <v>0</v>
      </c>
      <c r="BM52" s="123">
        <v>0</v>
      </c>
      <c r="BN52" s="120">
        <v>0</v>
      </c>
      <c r="BO52" s="123">
        <v>0</v>
      </c>
      <c r="BP52" s="120">
        <v>0</v>
      </c>
      <c r="BQ52" s="123">
        <v>0</v>
      </c>
      <c r="BR52" s="120">
        <v>39</v>
      </c>
      <c r="BS52" s="123">
        <v>100</v>
      </c>
      <c r="BT52" s="120">
        <v>39</v>
      </c>
      <c r="BU52" s="2"/>
      <c r="BV52" s="3"/>
      <c r="BW52" s="3"/>
      <c r="BX52" s="3"/>
      <c r="BY52" s="3"/>
    </row>
    <row r="53" spans="1:77" ht="41.45" customHeight="1">
      <c r="A53" s="65" t="s">
        <v>258</v>
      </c>
      <c r="C53" s="66"/>
      <c r="D53" s="66" t="s">
        <v>64</v>
      </c>
      <c r="E53" s="67">
        <v>166.52257825463568</v>
      </c>
      <c r="F53" s="69"/>
      <c r="G53" s="107" t="s">
        <v>704</v>
      </c>
      <c r="H53" s="66"/>
      <c r="I53" s="70" t="s">
        <v>258</v>
      </c>
      <c r="J53" s="71"/>
      <c r="K53" s="71"/>
      <c r="L53" s="70" t="s">
        <v>2767</v>
      </c>
      <c r="M53" s="74">
        <v>4.447768975915862</v>
      </c>
      <c r="N53" s="75">
        <v>1782.283935546875</v>
      </c>
      <c r="O53" s="75">
        <v>8938.734375</v>
      </c>
      <c r="P53" s="76"/>
      <c r="Q53" s="77"/>
      <c r="R53" s="77"/>
      <c r="S53" s="101"/>
      <c r="T53" s="48">
        <v>0</v>
      </c>
      <c r="U53" s="48">
        <v>1</v>
      </c>
      <c r="V53" s="49">
        <v>0</v>
      </c>
      <c r="W53" s="49">
        <v>0.010101</v>
      </c>
      <c r="X53" s="49">
        <v>0.030535</v>
      </c>
      <c r="Y53" s="49">
        <v>0.527886</v>
      </c>
      <c r="Z53" s="49">
        <v>0</v>
      </c>
      <c r="AA53" s="49">
        <v>0</v>
      </c>
      <c r="AB53" s="72">
        <v>53</v>
      </c>
      <c r="AC53" s="72"/>
      <c r="AD53" s="73"/>
      <c r="AE53" s="86" t="s">
        <v>1707</v>
      </c>
      <c r="AF53" s="86">
        <v>1438</v>
      </c>
      <c r="AG53" s="86">
        <v>677</v>
      </c>
      <c r="AH53" s="86">
        <v>44376</v>
      </c>
      <c r="AI53" s="86">
        <v>12158</v>
      </c>
      <c r="AJ53" s="86"/>
      <c r="AK53" s="86" t="s">
        <v>1916</v>
      </c>
      <c r="AL53" s="86" t="s">
        <v>2082</v>
      </c>
      <c r="AM53" s="86"/>
      <c r="AN53" s="86"/>
      <c r="AO53" s="89">
        <v>40985.72597222222</v>
      </c>
      <c r="AP53" s="86"/>
      <c r="AQ53" s="86" t="b">
        <v>0</v>
      </c>
      <c r="AR53" s="86" t="b">
        <v>0</v>
      </c>
      <c r="AS53" s="86" t="b">
        <v>0</v>
      </c>
      <c r="AT53" s="86"/>
      <c r="AU53" s="86">
        <v>101</v>
      </c>
      <c r="AV53" s="93" t="s">
        <v>2392</v>
      </c>
      <c r="AW53" s="86" t="b">
        <v>0</v>
      </c>
      <c r="AX53" s="86" t="s">
        <v>2503</v>
      </c>
      <c r="AY53" s="93" t="s">
        <v>2554</v>
      </c>
      <c r="AZ53" s="86" t="s">
        <v>66</v>
      </c>
      <c r="BA53" s="86" t="str">
        <f>REPLACE(INDEX(GroupVertices[Group],MATCH(Vertices[[#This Row],[Vertex]],GroupVertices[Vertex],0)),1,1,"")</f>
        <v>1</v>
      </c>
      <c r="BB53" s="48"/>
      <c r="BC53" s="48"/>
      <c r="BD53" s="48"/>
      <c r="BE53" s="48"/>
      <c r="BF53" s="48"/>
      <c r="BG53" s="48"/>
      <c r="BH53" s="120" t="s">
        <v>3389</v>
      </c>
      <c r="BI53" s="120" t="s">
        <v>3389</v>
      </c>
      <c r="BJ53" s="120" t="s">
        <v>3471</v>
      </c>
      <c r="BK53" s="120" t="s">
        <v>3471</v>
      </c>
      <c r="BL53" s="120">
        <v>0</v>
      </c>
      <c r="BM53" s="123">
        <v>0</v>
      </c>
      <c r="BN53" s="120">
        <v>0</v>
      </c>
      <c r="BO53" s="123">
        <v>0</v>
      </c>
      <c r="BP53" s="120">
        <v>0</v>
      </c>
      <c r="BQ53" s="123">
        <v>0</v>
      </c>
      <c r="BR53" s="120">
        <v>39</v>
      </c>
      <c r="BS53" s="123">
        <v>100</v>
      </c>
      <c r="BT53" s="120">
        <v>39</v>
      </c>
      <c r="BU53" s="2"/>
      <c r="BV53" s="3"/>
      <c r="BW53" s="3"/>
      <c r="BX53" s="3"/>
      <c r="BY53" s="3"/>
    </row>
    <row r="54" spans="1:77" ht="41.45" customHeight="1">
      <c r="A54" s="65" t="s">
        <v>259</v>
      </c>
      <c r="C54" s="66"/>
      <c r="D54" s="66" t="s">
        <v>64</v>
      </c>
      <c r="E54" s="67">
        <v>167.7240990446732</v>
      </c>
      <c r="F54" s="69"/>
      <c r="G54" s="107" t="s">
        <v>705</v>
      </c>
      <c r="H54" s="66"/>
      <c r="I54" s="70" t="s">
        <v>259</v>
      </c>
      <c r="J54" s="71"/>
      <c r="K54" s="71"/>
      <c r="L54" s="70" t="s">
        <v>2768</v>
      </c>
      <c r="M54" s="74">
        <v>5.363743420263658</v>
      </c>
      <c r="N54" s="75">
        <v>9366.685546875</v>
      </c>
      <c r="O54" s="75">
        <v>988.5374755859375</v>
      </c>
      <c r="P54" s="76"/>
      <c r="Q54" s="77"/>
      <c r="R54" s="77"/>
      <c r="S54" s="101"/>
      <c r="T54" s="48">
        <v>0</v>
      </c>
      <c r="U54" s="48">
        <v>1</v>
      </c>
      <c r="V54" s="49">
        <v>0</v>
      </c>
      <c r="W54" s="49">
        <v>1</v>
      </c>
      <c r="X54" s="49">
        <v>0</v>
      </c>
      <c r="Y54" s="49">
        <v>0.999997</v>
      </c>
      <c r="Z54" s="49">
        <v>0</v>
      </c>
      <c r="AA54" s="49">
        <v>0</v>
      </c>
      <c r="AB54" s="72">
        <v>54</v>
      </c>
      <c r="AC54" s="72"/>
      <c r="AD54" s="73"/>
      <c r="AE54" s="86" t="s">
        <v>1708</v>
      </c>
      <c r="AF54" s="86">
        <v>3206</v>
      </c>
      <c r="AG54" s="86">
        <v>855</v>
      </c>
      <c r="AH54" s="86">
        <v>455</v>
      </c>
      <c r="AI54" s="86">
        <v>8731</v>
      </c>
      <c r="AJ54" s="86"/>
      <c r="AK54" s="86" t="s">
        <v>1917</v>
      </c>
      <c r="AL54" s="86" t="s">
        <v>2064</v>
      </c>
      <c r="AM54" s="86"/>
      <c r="AN54" s="86"/>
      <c r="AO54" s="89">
        <v>42516.744525462964</v>
      </c>
      <c r="AP54" s="93" t="s">
        <v>2263</v>
      </c>
      <c r="AQ54" s="86" t="b">
        <v>0</v>
      </c>
      <c r="AR54" s="86" t="b">
        <v>0</v>
      </c>
      <c r="AS54" s="86" t="b">
        <v>1</v>
      </c>
      <c r="AT54" s="86"/>
      <c r="AU54" s="86">
        <v>3</v>
      </c>
      <c r="AV54" s="93" t="s">
        <v>2392</v>
      </c>
      <c r="AW54" s="86" t="b">
        <v>0</v>
      </c>
      <c r="AX54" s="86" t="s">
        <v>2503</v>
      </c>
      <c r="AY54" s="93" t="s">
        <v>2555</v>
      </c>
      <c r="AZ54" s="86" t="s">
        <v>66</v>
      </c>
      <c r="BA54" s="86" t="str">
        <f>REPLACE(INDEX(GroupVertices[Group],MATCH(Vertices[[#This Row],[Vertex]],GroupVertices[Vertex],0)),1,1,"")</f>
        <v>25</v>
      </c>
      <c r="BB54" s="48"/>
      <c r="BC54" s="48"/>
      <c r="BD54" s="48"/>
      <c r="BE54" s="48"/>
      <c r="BF54" s="48"/>
      <c r="BG54" s="48"/>
      <c r="BH54" s="120" t="s">
        <v>3390</v>
      </c>
      <c r="BI54" s="120" t="s">
        <v>3390</v>
      </c>
      <c r="BJ54" s="120" t="s">
        <v>3472</v>
      </c>
      <c r="BK54" s="120" t="s">
        <v>3472</v>
      </c>
      <c r="BL54" s="120">
        <v>0</v>
      </c>
      <c r="BM54" s="123">
        <v>0</v>
      </c>
      <c r="BN54" s="120">
        <v>0</v>
      </c>
      <c r="BO54" s="123">
        <v>0</v>
      </c>
      <c r="BP54" s="120">
        <v>0</v>
      </c>
      <c r="BQ54" s="123">
        <v>0</v>
      </c>
      <c r="BR54" s="120">
        <v>43</v>
      </c>
      <c r="BS54" s="123">
        <v>100</v>
      </c>
      <c r="BT54" s="120">
        <v>43</v>
      </c>
      <c r="BU54" s="2"/>
      <c r="BV54" s="3"/>
      <c r="BW54" s="3"/>
      <c r="BX54" s="3"/>
      <c r="BY54" s="3"/>
    </row>
    <row r="55" spans="1:77" ht="41.45" customHeight="1">
      <c r="A55" s="65" t="s">
        <v>387</v>
      </c>
      <c r="C55" s="66"/>
      <c r="D55" s="66" t="s">
        <v>64</v>
      </c>
      <c r="E55" s="67">
        <v>194.6098142509626</v>
      </c>
      <c r="F55" s="69"/>
      <c r="G55" s="107" t="s">
        <v>2433</v>
      </c>
      <c r="H55" s="66"/>
      <c r="I55" s="70" t="s">
        <v>387</v>
      </c>
      <c r="J55" s="71"/>
      <c r="K55" s="71"/>
      <c r="L55" s="70" t="s">
        <v>2769</v>
      </c>
      <c r="M55" s="74">
        <v>25.85995809350676</v>
      </c>
      <c r="N55" s="75">
        <v>9366.685546875</v>
      </c>
      <c r="O55" s="75">
        <v>784.0125122070312</v>
      </c>
      <c r="P55" s="76"/>
      <c r="Q55" s="77"/>
      <c r="R55" s="77"/>
      <c r="S55" s="101"/>
      <c r="T55" s="48">
        <v>1</v>
      </c>
      <c r="U55" s="48">
        <v>0</v>
      </c>
      <c r="V55" s="49">
        <v>0</v>
      </c>
      <c r="W55" s="49">
        <v>1</v>
      </c>
      <c r="X55" s="49">
        <v>0</v>
      </c>
      <c r="Y55" s="49">
        <v>0.999997</v>
      </c>
      <c r="Z55" s="49">
        <v>0</v>
      </c>
      <c r="AA55" s="49">
        <v>0</v>
      </c>
      <c r="AB55" s="72">
        <v>55</v>
      </c>
      <c r="AC55" s="72"/>
      <c r="AD55" s="73"/>
      <c r="AE55" s="86" t="s">
        <v>1709</v>
      </c>
      <c r="AF55" s="86">
        <v>2667</v>
      </c>
      <c r="AG55" s="86">
        <v>4838</v>
      </c>
      <c r="AH55" s="86">
        <v>54075</v>
      </c>
      <c r="AI55" s="86">
        <v>34830</v>
      </c>
      <c r="AJ55" s="86"/>
      <c r="AK55" s="86" t="s">
        <v>1918</v>
      </c>
      <c r="AL55" s="86" t="s">
        <v>2083</v>
      </c>
      <c r="AM55" s="86"/>
      <c r="AN55" s="86"/>
      <c r="AO55" s="89">
        <v>41741.35806712963</v>
      </c>
      <c r="AP55" s="93" t="s">
        <v>2264</v>
      </c>
      <c r="AQ55" s="86" t="b">
        <v>1</v>
      </c>
      <c r="AR55" s="86" t="b">
        <v>0</v>
      </c>
      <c r="AS55" s="86" t="b">
        <v>1</v>
      </c>
      <c r="AT55" s="86"/>
      <c r="AU55" s="86">
        <v>27</v>
      </c>
      <c r="AV55" s="93" t="s">
        <v>2392</v>
      </c>
      <c r="AW55" s="86" t="b">
        <v>0</v>
      </c>
      <c r="AX55" s="86" t="s">
        <v>2503</v>
      </c>
      <c r="AY55" s="93" t="s">
        <v>2556</v>
      </c>
      <c r="AZ55" s="86" t="s">
        <v>65</v>
      </c>
      <c r="BA55" s="86" t="str">
        <f>REPLACE(INDEX(GroupVertices[Group],MATCH(Vertices[[#This Row],[Vertex]],GroupVertices[Vertex],0)),1,1,"")</f>
        <v>25</v>
      </c>
      <c r="BB55" s="48"/>
      <c r="BC55" s="48"/>
      <c r="BD55" s="48"/>
      <c r="BE55" s="48"/>
      <c r="BF55" s="48"/>
      <c r="BG55" s="48"/>
      <c r="BH55" s="48"/>
      <c r="BI55" s="48"/>
      <c r="BJ55" s="48"/>
      <c r="BK55" s="48"/>
      <c r="BL55" s="48"/>
      <c r="BM55" s="49"/>
      <c r="BN55" s="48"/>
      <c r="BO55" s="49"/>
      <c r="BP55" s="48"/>
      <c r="BQ55" s="49"/>
      <c r="BR55" s="48"/>
      <c r="BS55" s="49"/>
      <c r="BT55" s="48"/>
      <c r="BU55" s="2"/>
      <c r="BV55" s="3"/>
      <c r="BW55" s="3"/>
      <c r="BX55" s="3"/>
      <c r="BY55" s="3"/>
    </row>
    <row r="56" spans="1:77" ht="41.45" customHeight="1">
      <c r="A56" s="65" t="s">
        <v>260</v>
      </c>
      <c r="C56" s="66"/>
      <c r="D56" s="66" t="s">
        <v>64</v>
      </c>
      <c r="E56" s="67">
        <v>169.31712660899262</v>
      </c>
      <c r="F56" s="69"/>
      <c r="G56" s="107" t="s">
        <v>706</v>
      </c>
      <c r="H56" s="66"/>
      <c r="I56" s="70" t="s">
        <v>260</v>
      </c>
      <c r="J56" s="71"/>
      <c r="K56" s="71"/>
      <c r="L56" s="70" t="s">
        <v>2770</v>
      </c>
      <c r="M56" s="74">
        <v>6.578181447601185</v>
      </c>
      <c r="N56" s="75">
        <v>796.0357666015625</v>
      </c>
      <c r="O56" s="75">
        <v>9029.759765625</v>
      </c>
      <c r="P56" s="76"/>
      <c r="Q56" s="77"/>
      <c r="R56" s="77"/>
      <c r="S56" s="101"/>
      <c r="T56" s="48">
        <v>0</v>
      </c>
      <c r="U56" s="48">
        <v>1</v>
      </c>
      <c r="V56" s="49">
        <v>0</v>
      </c>
      <c r="W56" s="49">
        <v>0.010101</v>
      </c>
      <c r="X56" s="49">
        <v>0.030535</v>
      </c>
      <c r="Y56" s="49">
        <v>0.527886</v>
      </c>
      <c r="Z56" s="49">
        <v>0</v>
      </c>
      <c r="AA56" s="49">
        <v>0</v>
      </c>
      <c r="AB56" s="72">
        <v>56</v>
      </c>
      <c r="AC56" s="72"/>
      <c r="AD56" s="73"/>
      <c r="AE56" s="86" t="s">
        <v>1710</v>
      </c>
      <c r="AF56" s="86">
        <v>3302</v>
      </c>
      <c r="AG56" s="86">
        <v>1091</v>
      </c>
      <c r="AH56" s="86">
        <v>12631</v>
      </c>
      <c r="AI56" s="86">
        <v>25757</v>
      </c>
      <c r="AJ56" s="86"/>
      <c r="AK56" s="86" t="s">
        <v>1919</v>
      </c>
      <c r="AL56" s="86" t="s">
        <v>1618</v>
      </c>
      <c r="AM56" s="93" t="s">
        <v>2167</v>
      </c>
      <c r="AN56" s="86"/>
      <c r="AO56" s="89">
        <v>39737.95118055555</v>
      </c>
      <c r="AP56" s="93" t="s">
        <v>2265</v>
      </c>
      <c r="AQ56" s="86" t="b">
        <v>1</v>
      </c>
      <c r="AR56" s="86" t="b">
        <v>0</v>
      </c>
      <c r="AS56" s="86" t="b">
        <v>0</v>
      </c>
      <c r="AT56" s="86"/>
      <c r="AU56" s="86">
        <v>47</v>
      </c>
      <c r="AV56" s="93" t="s">
        <v>2392</v>
      </c>
      <c r="AW56" s="86" t="b">
        <v>0</v>
      </c>
      <c r="AX56" s="86" t="s">
        <v>2503</v>
      </c>
      <c r="AY56" s="93" t="s">
        <v>2557</v>
      </c>
      <c r="AZ56" s="86" t="s">
        <v>66</v>
      </c>
      <c r="BA56" s="86" t="str">
        <f>REPLACE(INDEX(GroupVertices[Group],MATCH(Vertices[[#This Row],[Vertex]],GroupVertices[Vertex],0)),1,1,"")</f>
        <v>1</v>
      </c>
      <c r="BB56" s="48"/>
      <c r="BC56" s="48"/>
      <c r="BD56" s="48"/>
      <c r="BE56" s="48"/>
      <c r="BF56" s="48"/>
      <c r="BG56" s="48"/>
      <c r="BH56" s="120" t="s">
        <v>3389</v>
      </c>
      <c r="BI56" s="120" t="s">
        <v>3389</v>
      </c>
      <c r="BJ56" s="120" t="s">
        <v>3471</v>
      </c>
      <c r="BK56" s="120" t="s">
        <v>3471</v>
      </c>
      <c r="BL56" s="120">
        <v>0</v>
      </c>
      <c r="BM56" s="123">
        <v>0</v>
      </c>
      <c r="BN56" s="120">
        <v>0</v>
      </c>
      <c r="BO56" s="123">
        <v>0</v>
      </c>
      <c r="BP56" s="120">
        <v>0</v>
      </c>
      <c r="BQ56" s="123">
        <v>0</v>
      </c>
      <c r="BR56" s="120">
        <v>39</v>
      </c>
      <c r="BS56" s="123">
        <v>100</v>
      </c>
      <c r="BT56" s="120">
        <v>39</v>
      </c>
      <c r="BU56" s="2"/>
      <c r="BV56" s="3"/>
      <c r="BW56" s="3"/>
      <c r="BX56" s="3"/>
      <c r="BY56" s="3"/>
    </row>
    <row r="57" spans="1:77" ht="41.45" customHeight="1">
      <c r="A57" s="65" t="s">
        <v>261</v>
      </c>
      <c r="C57" s="66"/>
      <c r="D57" s="66" t="s">
        <v>64</v>
      </c>
      <c r="E57" s="67">
        <v>167.35959273758317</v>
      </c>
      <c r="F57" s="69"/>
      <c r="G57" s="107" t="s">
        <v>2434</v>
      </c>
      <c r="H57" s="66"/>
      <c r="I57" s="70" t="s">
        <v>261</v>
      </c>
      <c r="J57" s="71"/>
      <c r="K57" s="71"/>
      <c r="L57" s="70" t="s">
        <v>2771</v>
      </c>
      <c r="M57" s="74">
        <v>5.085863532652529</v>
      </c>
      <c r="N57" s="75">
        <v>3777.04931640625</v>
      </c>
      <c r="O57" s="75">
        <v>1761.191650390625</v>
      </c>
      <c r="P57" s="76"/>
      <c r="Q57" s="77"/>
      <c r="R57" s="77"/>
      <c r="S57" s="101"/>
      <c r="T57" s="48">
        <v>0</v>
      </c>
      <c r="U57" s="48">
        <v>10</v>
      </c>
      <c r="V57" s="49">
        <v>90</v>
      </c>
      <c r="W57" s="49">
        <v>0.1</v>
      </c>
      <c r="X57" s="49">
        <v>0</v>
      </c>
      <c r="Y57" s="49">
        <v>5.13512</v>
      </c>
      <c r="Z57" s="49">
        <v>0</v>
      </c>
      <c r="AA57" s="49">
        <v>0</v>
      </c>
      <c r="AB57" s="72">
        <v>57</v>
      </c>
      <c r="AC57" s="72"/>
      <c r="AD57" s="73"/>
      <c r="AE57" s="86" t="s">
        <v>1711</v>
      </c>
      <c r="AF57" s="86">
        <v>697</v>
      </c>
      <c r="AG57" s="86">
        <v>801</v>
      </c>
      <c r="AH57" s="86">
        <v>420</v>
      </c>
      <c r="AI57" s="86">
        <v>509</v>
      </c>
      <c r="AJ57" s="86"/>
      <c r="AK57" s="86" t="s">
        <v>1920</v>
      </c>
      <c r="AL57" s="86"/>
      <c r="AM57" s="86"/>
      <c r="AN57" s="86"/>
      <c r="AO57" s="89">
        <v>43682.88101851852</v>
      </c>
      <c r="AP57" s="93" t="s">
        <v>2266</v>
      </c>
      <c r="AQ57" s="86" t="b">
        <v>1</v>
      </c>
      <c r="AR57" s="86" t="b">
        <v>0</v>
      </c>
      <c r="AS57" s="86" t="b">
        <v>0</v>
      </c>
      <c r="AT57" s="86"/>
      <c r="AU57" s="86">
        <v>1</v>
      </c>
      <c r="AV57" s="86"/>
      <c r="AW57" s="86" t="b">
        <v>0</v>
      </c>
      <c r="AX57" s="86" t="s">
        <v>2503</v>
      </c>
      <c r="AY57" s="93" t="s">
        <v>2558</v>
      </c>
      <c r="AZ57" s="86" t="s">
        <v>66</v>
      </c>
      <c r="BA57" s="86" t="str">
        <f>REPLACE(INDEX(GroupVertices[Group],MATCH(Vertices[[#This Row],[Vertex]],GroupVertices[Vertex],0)),1,1,"")</f>
        <v>8</v>
      </c>
      <c r="BB57" s="48" t="s">
        <v>3018</v>
      </c>
      <c r="BC57" s="48" t="s">
        <v>3018</v>
      </c>
      <c r="BD57" s="48" t="s">
        <v>648</v>
      </c>
      <c r="BE57" s="48" t="s">
        <v>648</v>
      </c>
      <c r="BF57" s="48"/>
      <c r="BG57" s="48"/>
      <c r="BH57" s="120" t="s">
        <v>3391</v>
      </c>
      <c r="BI57" s="120" t="s">
        <v>3444</v>
      </c>
      <c r="BJ57" s="120" t="s">
        <v>3473</v>
      </c>
      <c r="BK57" s="120" t="s">
        <v>3473</v>
      </c>
      <c r="BL57" s="120">
        <v>0</v>
      </c>
      <c r="BM57" s="123">
        <v>0</v>
      </c>
      <c r="BN57" s="120">
        <v>0</v>
      </c>
      <c r="BO57" s="123">
        <v>0</v>
      </c>
      <c r="BP57" s="120">
        <v>0</v>
      </c>
      <c r="BQ57" s="123">
        <v>0</v>
      </c>
      <c r="BR57" s="120">
        <v>41</v>
      </c>
      <c r="BS57" s="123">
        <v>100</v>
      </c>
      <c r="BT57" s="120">
        <v>41</v>
      </c>
      <c r="BU57" s="2"/>
      <c r="BV57" s="3"/>
      <c r="BW57" s="3"/>
      <c r="BX57" s="3"/>
      <c r="BY57" s="3"/>
    </row>
    <row r="58" spans="1:77" ht="41.45" customHeight="1">
      <c r="A58" s="65" t="s">
        <v>388</v>
      </c>
      <c r="C58" s="66"/>
      <c r="D58" s="66" t="s">
        <v>64</v>
      </c>
      <c r="E58" s="67">
        <v>163.85628211944</v>
      </c>
      <c r="F58" s="69"/>
      <c r="G58" s="107" t="s">
        <v>2435</v>
      </c>
      <c r="H58" s="66"/>
      <c r="I58" s="70" t="s">
        <v>388</v>
      </c>
      <c r="J58" s="71"/>
      <c r="K58" s="71"/>
      <c r="L58" s="70" t="s">
        <v>2772</v>
      </c>
      <c r="M58" s="74">
        <v>2.4151290572788984</v>
      </c>
      <c r="N58" s="75">
        <v>3943.55517578125</v>
      </c>
      <c r="O58" s="75">
        <v>681.75</v>
      </c>
      <c r="P58" s="76"/>
      <c r="Q58" s="77"/>
      <c r="R58" s="77"/>
      <c r="S58" s="101"/>
      <c r="T58" s="48">
        <v>1</v>
      </c>
      <c r="U58" s="48">
        <v>0</v>
      </c>
      <c r="V58" s="49">
        <v>0</v>
      </c>
      <c r="W58" s="49">
        <v>0.052632</v>
      </c>
      <c r="X58" s="49">
        <v>0</v>
      </c>
      <c r="Y58" s="49">
        <v>0.586485</v>
      </c>
      <c r="Z58" s="49">
        <v>0</v>
      </c>
      <c r="AA58" s="49">
        <v>0</v>
      </c>
      <c r="AB58" s="72">
        <v>58</v>
      </c>
      <c r="AC58" s="72"/>
      <c r="AD58" s="73"/>
      <c r="AE58" s="86" t="s">
        <v>1712</v>
      </c>
      <c r="AF58" s="86">
        <v>228</v>
      </c>
      <c r="AG58" s="86">
        <v>282</v>
      </c>
      <c r="AH58" s="86">
        <v>1078</v>
      </c>
      <c r="AI58" s="86">
        <v>4112</v>
      </c>
      <c r="AJ58" s="86"/>
      <c r="AK58" s="86" t="s">
        <v>1921</v>
      </c>
      <c r="AL58" s="86"/>
      <c r="AM58" s="93" t="s">
        <v>2168</v>
      </c>
      <c r="AN58" s="86"/>
      <c r="AO58" s="89">
        <v>41825.88214120371</v>
      </c>
      <c r="AP58" s="93" t="s">
        <v>2267</v>
      </c>
      <c r="AQ58" s="86" t="b">
        <v>1</v>
      </c>
      <c r="AR58" s="86" t="b">
        <v>0</v>
      </c>
      <c r="AS58" s="86" t="b">
        <v>0</v>
      </c>
      <c r="AT58" s="86"/>
      <c r="AU58" s="86">
        <v>2</v>
      </c>
      <c r="AV58" s="93" t="s">
        <v>2392</v>
      </c>
      <c r="AW58" s="86" t="b">
        <v>0</v>
      </c>
      <c r="AX58" s="86" t="s">
        <v>2503</v>
      </c>
      <c r="AY58" s="93" t="s">
        <v>2559</v>
      </c>
      <c r="AZ58" s="86" t="s">
        <v>65</v>
      </c>
      <c r="BA58" s="86" t="str">
        <f>REPLACE(INDEX(GroupVertices[Group],MATCH(Vertices[[#This Row],[Vertex]],GroupVertices[Vertex],0)),1,1,"")</f>
        <v>8</v>
      </c>
      <c r="BB58" s="48"/>
      <c r="BC58" s="48"/>
      <c r="BD58" s="48"/>
      <c r="BE58" s="48"/>
      <c r="BF58" s="48"/>
      <c r="BG58" s="48"/>
      <c r="BH58" s="48"/>
      <c r="BI58" s="48"/>
      <c r="BJ58" s="48"/>
      <c r="BK58" s="48"/>
      <c r="BL58" s="48"/>
      <c r="BM58" s="49"/>
      <c r="BN58" s="48"/>
      <c r="BO58" s="49"/>
      <c r="BP58" s="48"/>
      <c r="BQ58" s="49"/>
      <c r="BR58" s="48"/>
      <c r="BS58" s="49"/>
      <c r="BT58" s="48"/>
      <c r="BU58" s="2"/>
      <c r="BV58" s="3"/>
      <c r="BW58" s="3"/>
      <c r="BX58" s="3"/>
      <c r="BY58" s="3"/>
    </row>
    <row r="59" spans="1:77" ht="41.45" customHeight="1">
      <c r="A59" s="65" t="s">
        <v>389</v>
      </c>
      <c r="C59" s="66"/>
      <c r="D59" s="66" t="s">
        <v>64</v>
      </c>
      <c r="E59" s="67">
        <v>169.31712660899262</v>
      </c>
      <c r="F59" s="69"/>
      <c r="G59" s="107" t="s">
        <v>2436</v>
      </c>
      <c r="H59" s="66"/>
      <c r="I59" s="70" t="s">
        <v>389</v>
      </c>
      <c r="J59" s="71"/>
      <c r="K59" s="71"/>
      <c r="L59" s="70" t="s">
        <v>2773</v>
      </c>
      <c r="M59" s="74">
        <v>6.578181447601185</v>
      </c>
      <c r="N59" s="75">
        <v>3954.432861328125</v>
      </c>
      <c r="O59" s="75">
        <v>2833.522216796875</v>
      </c>
      <c r="P59" s="76"/>
      <c r="Q59" s="77"/>
      <c r="R59" s="77"/>
      <c r="S59" s="101"/>
      <c r="T59" s="48">
        <v>1</v>
      </c>
      <c r="U59" s="48">
        <v>0</v>
      </c>
      <c r="V59" s="49">
        <v>0</v>
      </c>
      <c r="W59" s="49">
        <v>0.052632</v>
      </c>
      <c r="X59" s="49">
        <v>0</v>
      </c>
      <c r="Y59" s="49">
        <v>0.586485</v>
      </c>
      <c r="Z59" s="49">
        <v>0</v>
      </c>
      <c r="AA59" s="49">
        <v>0</v>
      </c>
      <c r="AB59" s="72">
        <v>59</v>
      </c>
      <c r="AC59" s="72"/>
      <c r="AD59" s="73"/>
      <c r="AE59" s="86" t="s">
        <v>1713</v>
      </c>
      <c r="AF59" s="86">
        <v>847</v>
      </c>
      <c r="AG59" s="86">
        <v>1091</v>
      </c>
      <c r="AH59" s="86">
        <v>2770</v>
      </c>
      <c r="AI59" s="86">
        <v>10942</v>
      </c>
      <c r="AJ59" s="86"/>
      <c r="AK59" s="86" t="s">
        <v>1922</v>
      </c>
      <c r="AL59" s="86"/>
      <c r="AM59" s="86"/>
      <c r="AN59" s="86"/>
      <c r="AO59" s="89">
        <v>41591.90390046296</v>
      </c>
      <c r="AP59" s="86"/>
      <c r="AQ59" s="86" t="b">
        <v>1</v>
      </c>
      <c r="AR59" s="86" t="b">
        <v>0</v>
      </c>
      <c r="AS59" s="86" t="b">
        <v>0</v>
      </c>
      <c r="AT59" s="86"/>
      <c r="AU59" s="86">
        <v>1</v>
      </c>
      <c r="AV59" s="93" t="s">
        <v>2392</v>
      </c>
      <c r="AW59" s="86" t="b">
        <v>0</v>
      </c>
      <c r="AX59" s="86" t="s">
        <v>2503</v>
      </c>
      <c r="AY59" s="93" t="s">
        <v>2560</v>
      </c>
      <c r="AZ59" s="86" t="s">
        <v>65</v>
      </c>
      <c r="BA59" s="86" t="str">
        <f>REPLACE(INDEX(GroupVertices[Group],MATCH(Vertices[[#This Row],[Vertex]],GroupVertices[Vertex],0)),1,1,"")</f>
        <v>8</v>
      </c>
      <c r="BB59" s="48"/>
      <c r="BC59" s="48"/>
      <c r="BD59" s="48"/>
      <c r="BE59" s="48"/>
      <c r="BF59" s="48"/>
      <c r="BG59" s="48"/>
      <c r="BH59" s="48"/>
      <c r="BI59" s="48"/>
      <c r="BJ59" s="48"/>
      <c r="BK59" s="48"/>
      <c r="BL59" s="48"/>
      <c r="BM59" s="49"/>
      <c r="BN59" s="48"/>
      <c r="BO59" s="49"/>
      <c r="BP59" s="48"/>
      <c r="BQ59" s="49"/>
      <c r="BR59" s="48"/>
      <c r="BS59" s="49"/>
      <c r="BT59" s="48"/>
      <c r="BU59" s="2"/>
      <c r="BV59" s="3"/>
      <c r="BW59" s="3"/>
      <c r="BX59" s="3"/>
      <c r="BY59" s="3"/>
    </row>
    <row r="60" spans="1:77" ht="41.45" customHeight="1">
      <c r="A60" s="65" t="s">
        <v>390</v>
      </c>
      <c r="C60" s="66"/>
      <c r="D60" s="66" t="s">
        <v>64</v>
      </c>
      <c r="E60" s="67">
        <v>167.64309764309763</v>
      </c>
      <c r="F60" s="69"/>
      <c r="G60" s="107" t="s">
        <v>2437</v>
      </c>
      <c r="H60" s="66"/>
      <c r="I60" s="70" t="s">
        <v>390</v>
      </c>
      <c r="J60" s="71"/>
      <c r="K60" s="71"/>
      <c r="L60" s="70" t="s">
        <v>2774</v>
      </c>
      <c r="M60" s="74">
        <v>5.301992334127851</v>
      </c>
      <c r="N60" s="75">
        <v>4223.89599609375</v>
      </c>
      <c r="O60" s="75">
        <v>1086.80322265625</v>
      </c>
      <c r="P60" s="76"/>
      <c r="Q60" s="77"/>
      <c r="R60" s="77"/>
      <c r="S60" s="101"/>
      <c r="T60" s="48">
        <v>1</v>
      </c>
      <c r="U60" s="48">
        <v>0</v>
      </c>
      <c r="V60" s="49">
        <v>0</v>
      </c>
      <c r="W60" s="49">
        <v>0.052632</v>
      </c>
      <c r="X60" s="49">
        <v>0</v>
      </c>
      <c r="Y60" s="49">
        <v>0.586485</v>
      </c>
      <c r="Z60" s="49">
        <v>0</v>
      </c>
      <c r="AA60" s="49">
        <v>0</v>
      </c>
      <c r="AB60" s="72">
        <v>60</v>
      </c>
      <c r="AC60" s="72"/>
      <c r="AD60" s="73"/>
      <c r="AE60" s="86" t="s">
        <v>1714</v>
      </c>
      <c r="AF60" s="86">
        <v>558</v>
      </c>
      <c r="AG60" s="86">
        <v>843</v>
      </c>
      <c r="AH60" s="86">
        <v>18779</v>
      </c>
      <c r="AI60" s="86">
        <v>15590</v>
      </c>
      <c r="AJ60" s="86"/>
      <c r="AK60" s="86" t="s">
        <v>1923</v>
      </c>
      <c r="AL60" s="86" t="s">
        <v>1617</v>
      </c>
      <c r="AM60" s="86"/>
      <c r="AN60" s="86"/>
      <c r="AO60" s="89">
        <v>40587.95946759259</v>
      </c>
      <c r="AP60" s="93" t="s">
        <v>2268</v>
      </c>
      <c r="AQ60" s="86" t="b">
        <v>0</v>
      </c>
      <c r="AR60" s="86" t="b">
        <v>0</v>
      </c>
      <c r="AS60" s="86" t="b">
        <v>0</v>
      </c>
      <c r="AT60" s="86"/>
      <c r="AU60" s="86">
        <v>14</v>
      </c>
      <c r="AV60" s="93" t="s">
        <v>2392</v>
      </c>
      <c r="AW60" s="86" t="b">
        <v>0</v>
      </c>
      <c r="AX60" s="86" t="s">
        <v>2503</v>
      </c>
      <c r="AY60" s="93" t="s">
        <v>2561</v>
      </c>
      <c r="AZ60" s="86" t="s">
        <v>65</v>
      </c>
      <c r="BA60" s="86" t="str">
        <f>REPLACE(INDEX(GroupVertices[Group],MATCH(Vertices[[#This Row],[Vertex]],GroupVertices[Vertex],0)),1,1,"")</f>
        <v>8</v>
      </c>
      <c r="BB60" s="48"/>
      <c r="BC60" s="48"/>
      <c r="BD60" s="48"/>
      <c r="BE60" s="48"/>
      <c r="BF60" s="48"/>
      <c r="BG60" s="48"/>
      <c r="BH60" s="48"/>
      <c r="BI60" s="48"/>
      <c r="BJ60" s="48"/>
      <c r="BK60" s="48"/>
      <c r="BL60" s="48"/>
      <c r="BM60" s="49"/>
      <c r="BN60" s="48"/>
      <c r="BO60" s="49"/>
      <c r="BP60" s="48"/>
      <c r="BQ60" s="49"/>
      <c r="BR60" s="48"/>
      <c r="BS60" s="49"/>
      <c r="BT60" s="48"/>
      <c r="BU60" s="2"/>
      <c r="BV60" s="3"/>
      <c r="BW60" s="3"/>
      <c r="BX60" s="3"/>
      <c r="BY60" s="3"/>
    </row>
    <row r="61" spans="1:77" ht="41.45" customHeight="1">
      <c r="A61" s="65" t="s">
        <v>391</v>
      </c>
      <c r="C61" s="66"/>
      <c r="D61" s="66" t="s">
        <v>64</v>
      </c>
      <c r="E61" s="67">
        <v>172.43568056965185</v>
      </c>
      <c r="F61" s="69"/>
      <c r="G61" s="107" t="s">
        <v>2438</v>
      </c>
      <c r="H61" s="66"/>
      <c r="I61" s="70" t="s">
        <v>391</v>
      </c>
      <c r="J61" s="71"/>
      <c r="K61" s="71"/>
      <c r="L61" s="70" t="s">
        <v>2775</v>
      </c>
      <c r="M61" s="74">
        <v>8.955598263829735</v>
      </c>
      <c r="N61" s="75">
        <v>4333.4619140625</v>
      </c>
      <c r="O61" s="75">
        <v>1749.577392578125</v>
      </c>
      <c r="P61" s="76"/>
      <c r="Q61" s="77"/>
      <c r="R61" s="77"/>
      <c r="S61" s="101"/>
      <c r="T61" s="48">
        <v>1</v>
      </c>
      <c r="U61" s="48">
        <v>0</v>
      </c>
      <c r="V61" s="49">
        <v>0</v>
      </c>
      <c r="W61" s="49">
        <v>0.052632</v>
      </c>
      <c r="X61" s="49">
        <v>0</v>
      </c>
      <c r="Y61" s="49">
        <v>0.586485</v>
      </c>
      <c r="Z61" s="49">
        <v>0</v>
      </c>
      <c r="AA61" s="49">
        <v>0</v>
      </c>
      <c r="AB61" s="72">
        <v>61</v>
      </c>
      <c r="AC61" s="72"/>
      <c r="AD61" s="73"/>
      <c r="AE61" s="86" t="s">
        <v>1715</v>
      </c>
      <c r="AF61" s="86">
        <v>1488</v>
      </c>
      <c r="AG61" s="86">
        <v>1553</v>
      </c>
      <c r="AH61" s="86">
        <v>33486</v>
      </c>
      <c r="AI61" s="86">
        <v>46643</v>
      </c>
      <c r="AJ61" s="86"/>
      <c r="AK61" s="86" t="s">
        <v>1924</v>
      </c>
      <c r="AL61" s="86"/>
      <c r="AM61" s="86"/>
      <c r="AN61" s="86"/>
      <c r="AO61" s="89">
        <v>43064.00898148148</v>
      </c>
      <c r="AP61" s="93" t="s">
        <v>2269</v>
      </c>
      <c r="AQ61" s="86" t="b">
        <v>1</v>
      </c>
      <c r="AR61" s="86" t="b">
        <v>0</v>
      </c>
      <c r="AS61" s="86" t="b">
        <v>0</v>
      </c>
      <c r="AT61" s="86"/>
      <c r="AU61" s="86">
        <v>3</v>
      </c>
      <c r="AV61" s="86"/>
      <c r="AW61" s="86" t="b">
        <v>0</v>
      </c>
      <c r="AX61" s="86" t="s">
        <v>2503</v>
      </c>
      <c r="AY61" s="93" t="s">
        <v>2562</v>
      </c>
      <c r="AZ61" s="86" t="s">
        <v>65</v>
      </c>
      <c r="BA61" s="86" t="str">
        <f>REPLACE(INDEX(GroupVertices[Group],MATCH(Vertices[[#This Row],[Vertex]],GroupVertices[Vertex],0)),1,1,"")</f>
        <v>8</v>
      </c>
      <c r="BB61" s="48"/>
      <c r="BC61" s="48"/>
      <c r="BD61" s="48"/>
      <c r="BE61" s="48"/>
      <c r="BF61" s="48"/>
      <c r="BG61" s="48"/>
      <c r="BH61" s="48"/>
      <c r="BI61" s="48"/>
      <c r="BJ61" s="48"/>
      <c r="BK61" s="48"/>
      <c r="BL61" s="48"/>
      <c r="BM61" s="49"/>
      <c r="BN61" s="48"/>
      <c r="BO61" s="49"/>
      <c r="BP61" s="48"/>
      <c r="BQ61" s="49"/>
      <c r="BR61" s="48"/>
      <c r="BS61" s="49"/>
      <c r="BT61" s="48"/>
      <c r="BU61" s="2"/>
      <c r="BV61" s="3"/>
      <c r="BW61" s="3"/>
      <c r="BX61" s="3"/>
      <c r="BY61" s="3"/>
    </row>
    <row r="62" spans="1:77" ht="41.45" customHeight="1">
      <c r="A62" s="65" t="s">
        <v>392</v>
      </c>
      <c r="C62" s="66"/>
      <c r="D62" s="66" t="s">
        <v>64</v>
      </c>
      <c r="E62" s="67">
        <v>196.74285115911908</v>
      </c>
      <c r="F62" s="69"/>
      <c r="G62" s="107" t="s">
        <v>2439</v>
      </c>
      <c r="H62" s="66"/>
      <c r="I62" s="70" t="s">
        <v>392</v>
      </c>
      <c r="J62" s="71"/>
      <c r="K62" s="71"/>
      <c r="L62" s="70" t="s">
        <v>2776</v>
      </c>
      <c r="M62" s="74">
        <v>27.48607002841633</v>
      </c>
      <c r="N62" s="75">
        <v>3599.650390625</v>
      </c>
      <c r="O62" s="75">
        <v>688.7960815429688</v>
      </c>
      <c r="P62" s="76"/>
      <c r="Q62" s="77"/>
      <c r="R62" s="77"/>
      <c r="S62" s="101"/>
      <c r="T62" s="48">
        <v>1</v>
      </c>
      <c r="U62" s="48">
        <v>0</v>
      </c>
      <c r="V62" s="49">
        <v>0</v>
      </c>
      <c r="W62" s="49">
        <v>0.052632</v>
      </c>
      <c r="X62" s="49">
        <v>0</v>
      </c>
      <c r="Y62" s="49">
        <v>0.586485</v>
      </c>
      <c r="Z62" s="49">
        <v>0</v>
      </c>
      <c r="AA62" s="49">
        <v>0</v>
      </c>
      <c r="AB62" s="72">
        <v>62</v>
      </c>
      <c r="AC62" s="72"/>
      <c r="AD62" s="73"/>
      <c r="AE62" s="86" t="s">
        <v>1716</v>
      </c>
      <c r="AF62" s="86">
        <v>5671</v>
      </c>
      <c r="AG62" s="86">
        <v>5154</v>
      </c>
      <c r="AH62" s="86">
        <v>450127</v>
      </c>
      <c r="AI62" s="86">
        <v>233214</v>
      </c>
      <c r="AJ62" s="86"/>
      <c r="AK62" s="86" t="s">
        <v>1925</v>
      </c>
      <c r="AL62" s="86" t="s">
        <v>2084</v>
      </c>
      <c r="AM62" s="93" t="s">
        <v>2169</v>
      </c>
      <c r="AN62" s="86"/>
      <c r="AO62" s="89">
        <v>41675.81961805555</v>
      </c>
      <c r="AP62" s="93" t="s">
        <v>2270</v>
      </c>
      <c r="AQ62" s="86" t="b">
        <v>1</v>
      </c>
      <c r="AR62" s="86" t="b">
        <v>0</v>
      </c>
      <c r="AS62" s="86" t="b">
        <v>0</v>
      </c>
      <c r="AT62" s="86"/>
      <c r="AU62" s="86">
        <v>281</v>
      </c>
      <c r="AV62" s="93" t="s">
        <v>2392</v>
      </c>
      <c r="AW62" s="86" t="b">
        <v>0</v>
      </c>
      <c r="AX62" s="86" t="s">
        <v>2503</v>
      </c>
      <c r="AY62" s="93" t="s">
        <v>2563</v>
      </c>
      <c r="AZ62" s="86" t="s">
        <v>65</v>
      </c>
      <c r="BA62" s="86" t="str">
        <f>REPLACE(INDEX(GroupVertices[Group],MATCH(Vertices[[#This Row],[Vertex]],GroupVertices[Vertex],0)),1,1,"")</f>
        <v>8</v>
      </c>
      <c r="BB62" s="48"/>
      <c r="BC62" s="48"/>
      <c r="BD62" s="48"/>
      <c r="BE62" s="48"/>
      <c r="BF62" s="48"/>
      <c r="BG62" s="48"/>
      <c r="BH62" s="48"/>
      <c r="BI62" s="48"/>
      <c r="BJ62" s="48"/>
      <c r="BK62" s="48"/>
      <c r="BL62" s="48"/>
      <c r="BM62" s="49"/>
      <c r="BN62" s="48"/>
      <c r="BO62" s="49"/>
      <c r="BP62" s="48"/>
      <c r="BQ62" s="49"/>
      <c r="BR62" s="48"/>
      <c r="BS62" s="49"/>
      <c r="BT62" s="48"/>
      <c r="BU62" s="2"/>
      <c r="BV62" s="3"/>
      <c r="BW62" s="3"/>
      <c r="BX62" s="3"/>
      <c r="BY62" s="3"/>
    </row>
    <row r="63" spans="1:77" ht="41.45" customHeight="1">
      <c r="A63" s="65" t="s">
        <v>393</v>
      </c>
      <c r="C63" s="66"/>
      <c r="D63" s="66" t="s">
        <v>64</v>
      </c>
      <c r="E63" s="67">
        <v>963.5898699917839</v>
      </c>
      <c r="F63" s="69"/>
      <c r="G63" s="107" t="s">
        <v>2440</v>
      </c>
      <c r="H63" s="66"/>
      <c r="I63" s="70" t="s">
        <v>393</v>
      </c>
      <c r="J63" s="71"/>
      <c r="K63" s="71"/>
      <c r="L63" s="70" t="s">
        <v>2777</v>
      </c>
      <c r="M63" s="74">
        <v>612.0887483999409</v>
      </c>
      <c r="N63" s="75">
        <v>4230.6005859375</v>
      </c>
      <c r="O63" s="75">
        <v>2416.773193359375</v>
      </c>
      <c r="P63" s="76"/>
      <c r="Q63" s="77"/>
      <c r="R63" s="77"/>
      <c r="S63" s="101"/>
      <c r="T63" s="48">
        <v>1</v>
      </c>
      <c r="U63" s="48">
        <v>0</v>
      </c>
      <c r="V63" s="49">
        <v>0</v>
      </c>
      <c r="W63" s="49">
        <v>0.052632</v>
      </c>
      <c r="X63" s="49">
        <v>0</v>
      </c>
      <c r="Y63" s="49">
        <v>0.586485</v>
      </c>
      <c r="Z63" s="49">
        <v>0</v>
      </c>
      <c r="AA63" s="49">
        <v>0</v>
      </c>
      <c r="AB63" s="72">
        <v>63</v>
      </c>
      <c r="AC63" s="72"/>
      <c r="AD63" s="73"/>
      <c r="AE63" s="86" t="s">
        <v>1717</v>
      </c>
      <c r="AF63" s="86">
        <v>894</v>
      </c>
      <c r="AG63" s="86">
        <v>118759</v>
      </c>
      <c r="AH63" s="86">
        <v>58166</v>
      </c>
      <c r="AI63" s="86">
        <v>6421</v>
      </c>
      <c r="AJ63" s="86"/>
      <c r="AK63" s="86" t="s">
        <v>1926</v>
      </c>
      <c r="AL63" s="86" t="s">
        <v>2085</v>
      </c>
      <c r="AM63" s="93" t="s">
        <v>2170</v>
      </c>
      <c r="AN63" s="86"/>
      <c r="AO63" s="89">
        <v>40192.456238425926</v>
      </c>
      <c r="AP63" s="93" t="s">
        <v>2271</v>
      </c>
      <c r="AQ63" s="86" t="b">
        <v>1</v>
      </c>
      <c r="AR63" s="86" t="b">
        <v>0</v>
      </c>
      <c r="AS63" s="86" t="b">
        <v>1</v>
      </c>
      <c r="AT63" s="86"/>
      <c r="AU63" s="86">
        <v>322</v>
      </c>
      <c r="AV63" s="93" t="s">
        <v>2392</v>
      </c>
      <c r="AW63" s="86" t="b">
        <v>0</v>
      </c>
      <c r="AX63" s="86" t="s">
        <v>2503</v>
      </c>
      <c r="AY63" s="93" t="s">
        <v>2564</v>
      </c>
      <c r="AZ63" s="86" t="s">
        <v>65</v>
      </c>
      <c r="BA63" s="86" t="str">
        <f>REPLACE(INDEX(GroupVertices[Group],MATCH(Vertices[[#This Row],[Vertex]],GroupVertices[Vertex],0)),1,1,"")</f>
        <v>8</v>
      </c>
      <c r="BB63" s="48"/>
      <c r="BC63" s="48"/>
      <c r="BD63" s="48"/>
      <c r="BE63" s="48"/>
      <c r="BF63" s="48"/>
      <c r="BG63" s="48"/>
      <c r="BH63" s="48"/>
      <c r="BI63" s="48"/>
      <c r="BJ63" s="48"/>
      <c r="BK63" s="48"/>
      <c r="BL63" s="48"/>
      <c r="BM63" s="49"/>
      <c r="BN63" s="48"/>
      <c r="BO63" s="49"/>
      <c r="BP63" s="48"/>
      <c r="BQ63" s="49"/>
      <c r="BR63" s="48"/>
      <c r="BS63" s="49"/>
      <c r="BT63" s="48"/>
      <c r="BU63" s="2"/>
      <c r="BV63" s="3"/>
      <c r="BW63" s="3"/>
      <c r="BX63" s="3"/>
      <c r="BY63" s="3"/>
    </row>
    <row r="64" spans="1:77" ht="41.45" customHeight="1">
      <c r="A64" s="65" t="s">
        <v>394</v>
      </c>
      <c r="C64" s="66"/>
      <c r="D64" s="66" t="s">
        <v>64</v>
      </c>
      <c r="E64" s="67">
        <v>162.1147519855654</v>
      </c>
      <c r="F64" s="69"/>
      <c r="G64" s="107" t="s">
        <v>2441</v>
      </c>
      <c r="H64" s="66"/>
      <c r="I64" s="70" t="s">
        <v>394</v>
      </c>
      <c r="J64" s="71"/>
      <c r="K64" s="71"/>
      <c r="L64" s="70" t="s">
        <v>2778</v>
      </c>
      <c r="M64" s="74">
        <v>1.0874807053590592</v>
      </c>
      <c r="N64" s="75">
        <v>3330.23046875</v>
      </c>
      <c r="O64" s="75">
        <v>2435.56005859375</v>
      </c>
      <c r="P64" s="76"/>
      <c r="Q64" s="77"/>
      <c r="R64" s="77"/>
      <c r="S64" s="101"/>
      <c r="T64" s="48">
        <v>1</v>
      </c>
      <c r="U64" s="48">
        <v>0</v>
      </c>
      <c r="V64" s="49">
        <v>0</v>
      </c>
      <c r="W64" s="49">
        <v>0.052632</v>
      </c>
      <c r="X64" s="49">
        <v>0</v>
      </c>
      <c r="Y64" s="49">
        <v>0.586485</v>
      </c>
      <c r="Z64" s="49">
        <v>0</v>
      </c>
      <c r="AA64" s="49">
        <v>0</v>
      </c>
      <c r="AB64" s="72">
        <v>64</v>
      </c>
      <c r="AC64" s="72"/>
      <c r="AD64" s="73"/>
      <c r="AE64" s="86" t="s">
        <v>1718</v>
      </c>
      <c r="AF64" s="86">
        <v>124</v>
      </c>
      <c r="AG64" s="86">
        <v>24</v>
      </c>
      <c r="AH64" s="86">
        <v>49</v>
      </c>
      <c r="AI64" s="86">
        <v>339</v>
      </c>
      <c r="AJ64" s="86"/>
      <c r="AK64" s="86" t="s">
        <v>1927</v>
      </c>
      <c r="AL64" s="86" t="s">
        <v>2056</v>
      </c>
      <c r="AM64" s="93" t="s">
        <v>2171</v>
      </c>
      <c r="AN64" s="86"/>
      <c r="AO64" s="89">
        <v>40827.83268518518</v>
      </c>
      <c r="AP64" s="93" t="s">
        <v>2272</v>
      </c>
      <c r="AQ64" s="86" t="b">
        <v>1</v>
      </c>
      <c r="AR64" s="86" t="b">
        <v>0</v>
      </c>
      <c r="AS64" s="86" t="b">
        <v>1</v>
      </c>
      <c r="AT64" s="86"/>
      <c r="AU64" s="86">
        <v>1</v>
      </c>
      <c r="AV64" s="93" t="s">
        <v>2392</v>
      </c>
      <c r="AW64" s="86" t="b">
        <v>0</v>
      </c>
      <c r="AX64" s="86" t="s">
        <v>2503</v>
      </c>
      <c r="AY64" s="93" t="s">
        <v>2565</v>
      </c>
      <c r="AZ64" s="86" t="s">
        <v>65</v>
      </c>
      <c r="BA64" s="86" t="str">
        <f>REPLACE(INDEX(GroupVertices[Group],MATCH(Vertices[[#This Row],[Vertex]],GroupVertices[Vertex],0)),1,1,"")</f>
        <v>8</v>
      </c>
      <c r="BB64" s="48"/>
      <c r="BC64" s="48"/>
      <c r="BD64" s="48"/>
      <c r="BE64" s="48"/>
      <c r="BF64" s="48"/>
      <c r="BG64" s="48"/>
      <c r="BH64" s="48"/>
      <c r="BI64" s="48"/>
      <c r="BJ64" s="48"/>
      <c r="BK64" s="48"/>
      <c r="BL64" s="48"/>
      <c r="BM64" s="49"/>
      <c r="BN64" s="48"/>
      <c r="BO64" s="49"/>
      <c r="BP64" s="48"/>
      <c r="BQ64" s="49"/>
      <c r="BR64" s="48"/>
      <c r="BS64" s="49"/>
      <c r="BT64" s="48"/>
      <c r="BU64" s="2"/>
      <c r="BV64" s="3"/>
      <c r="BW64" s="3"/>
      <c r="BX64" s="3"/>
      <c r="BY64" s="3"/>
    </row>
    <row r="65" spans="1:77" ht="41.45" customHeight="1">
      <c r="A65" s="65" t="s">
        <v>395</v>
      </c>
      <c r="C65" s="66"/>
      <c r="D65" s="66" t="s">
        <v>64</v>
      </c>
      <c r="E65" s="67">
        <v>165.56406166932481</v>
      </c>
      <c r="F65" s="69"/>
      <c r="G65" s="107" t="s">
        <v>2442</v>
      </c>
      <c r="H65" s="66"/>
      <c r="I65" s="70" t="s">
        <v>395</v>
      </c>
      <c r="J65" s="71"/>
      <c r="K65" s="71"/>
      <c r="L65" s="70" t="s">
        <v>2779</v>
      </c>
      <c r="M65" s="74">
        <v>3.717047789975485</v>
      </c>
      <c r="N65" s="75">
        <v>3610.544189453125</v>
      </c>
      <c r="O65" s="75">
        <v>2840.625</v>
      </c>
      <c r="P65" s="76"/>
      <c r="Q65" s="77"/>
      <c r="R65" s="77"/>
      <c r="S65" s="101"/>
      <c r="T65" s="48">
        <v>1</v>
      </c>
      <c r="U65" s="48">
        <v>0</v>
      </c>
      <c r="V65" s="49">
        <v>0</v>
      </c>
      <c r="W65" s="49">
        <v>0.052632</v>
      </c>
      <c r="X65" s="49">
        <v>0</v>
      </c>
      <c r="Y65" s="49">
        <v>0.586485</v>
      </c>
      <c r="Z65" s="49">
        <v>0</v>
      </c>
      <c r="AA65" s="49">
        <v>0</v>
      </c>
      <c r="AB65" s="72">
        <v>65</v>
      </c>
      <c r="AC65" s="72"/>
      <c r="AD65" s="73"/>
      <c r="AE65" s="86" t="s">
        <v>1719</v>
      </c>
      <c r="AF65" s="86">
        <v>1474</v>
      </c>
      <c r="AG65" s="86">
        <v>535</v>
      </c>
      <c r="AH65" s="86">
        <v>6620</v>
      </c>
      <c r="AI65" s="86">
        <v>27162</v>
      </c>
      <c r="AJ65" s="86"/>
      <c r="AK65" s="86" t="s">
        <v>1928</v>
      </c>
      <c r="AL65" s="86"/>
      <c r="AM65" s="86"/>
      <c r="AN65" s="86"/>
      <c r="AO65" s="89">
        <v>40657.40907407407</v>
      </c>
      <c r="AP65" s="93" t="s">
        <v>2273</v>
      </c>
      <c r="AQ65" s="86" t="b">
        <v>1</v>
      </c>
      <c r="AR65" s="86" t="b">
        <v>0</v>
      </c>
      <c r="AS65" s="86" t="b">
        <v>0</v>
      </c>
      <c r="AT65" s="86"/>
      <c r="AU65" s="86">
        <v>4</v>
      </c>
      <c r="AV65" s="93" t="s">
        <v>2392</v>
      </c>
      <c r="AW65" s="86" t="b">
        <v>0</v>
      </c>
      <c r="AX65" s="86" t="s">
        <v>2503</v>
      </c>
      <c r="AY65" s="93" t="s">
        <v>2566</v>
      </c>
      <c r="AZ65" s="86" t="s">
        <v>65</v>
      </c>
      <c r="BA65" s="86" t="str">
        <f>REPLACE(INDEX(GroupVertices[Group],MATCH(Vertices[[#This Row],[Vertex]],GroupVertices[Vertex],0)),1,1,"")</f>
        <v>8</v>
      </c>
      <c r="BB65" s="48"/>
      <c r="BC65" s="48"/>
      <c r="BD65" s="48"/>
      <c r="BE65" s="48"/>
      <c r="BF65" s="48"/>
      <c r="BG65" s="48"/>
      <c r="BH65" s="48"/>
      <c r="BI65" s="48"/>
      <c r="BJ65" s="48"/>
      <c r="BK65" s="48"/>
      <c r="BL65" s="48"/>
      <c r="BM65" s="49"/>
      <c r="BN65" s="48"/>
      <c r="BO65" s="49"/>
      <c r="BP65" s="48"/>
      <c r="BQ65" s="49"/>
      <c r="BR65" s="48"/>
      <c r="BS65" s="49"/>
      <c r="BT65" s="48"/>
      <c r="BU65" s="2"/>
      <c r="BV65" s="3"/>
      <c r="BW65" s="3"/>
      <c r="BX65" s="3"/>
      <c r="BY65" s="3"/>
    </row>
    <row r="66" spans="1:77" ht="41.45" customHeight="1">
      <c r="A66" s="65" t="s">
        <v>396</v>
      </c>
      <c r="C66" s="66"/>
      <c r="D66" s="66" t="s">
        <v>64</v>
      </c>
      <c r="E66" s="67">
        <v>444.65439079793146</v>
      </c>
      <c r="F66" s="69"/>
      <c r="G66" s="107" t="s">
        <v>2443</v>
      </c>
      <c r="H66" s="66"/>
      <c r="I66" s="70" t="s">
        <v>396</v>
      </c>
      <c r="J66" s="71"/>
      <c r="K66" s="71"/>
      <c r="L66" s="70" t="s">
        <v>2780</v>
      </c>
      <c r="M66" s="74">
        <v>216.4804150708967</v>
      </c>
      <c r="N66" s="75">
        <v>3323.54833984375</v>
      </c>
      <c r="O66" s="75">
        <v>1105.7015380859375</v>
      </c>
      <c r="P66" s="76"/>
      <c r="Q66" s="77"/>
      <c r="R66" s="77"/>
      <c r="S66" s="101"/>
      <c r="T66" s="48">
        <v>1</v>
      </c>
      <c r="U66" s="48">
        <v>0</v>
      </c>
      <c r="V66" s="49">
        <v>0</v>
      </c>
      <c r="W66" s="49">
        <v>0.052632</v>
      </c>
      <c r="X66" s="49">
        <v>0</v>
      </c>
      <c r="Y66" s="49">
        <v>0.586485</v>
      </c>
      <c r="Z66" s="49">
        <v>0</v>
      </c>
      <c r="AA66" s="49">
        <v>0</v>
      </c>
      <c r="AB66" s="72">
        <v>66</v>
      </c>
      <c r="AC66" s="72"/>
      <c r="AD66" s="73"/>
      <c r="AE66" s="86" t="s">
        <v>1720</v>
      </c>
      <c r="AF66" s="86">
        <v>1549</v>
      </c>
      <c r="AG66" s="86">
        <v>41881</v>
      </c>
      <c r="AH66" s="86">
        <v>22905</v>
      </c>
      <c r="AI66" s="86">
        <v>22393</v>
      </c>
      <c r="AJ66" s="86"/>
      <c r="AK66" s="86" t="s">
        <v>1929</v>
      </c>
      <c r="AL66" s="86" t="s">
        <v>2086</v>
      </c>
      <c r="AM66" s="93" t="s">
        <v>2172</v>
      </c>
      <c r="AN66" s="86"/>
      <c r="AO66" s="89">
        <v>39859.76991898148</v>
      </c>
      <c r="AP66" s="93" t="s">
        <v>2274</v>
      </c>
      <c r="AQ66" s="86" t="b">
        <v>0</v>
      </c>
      <c r="AR66" s="86" t="b">
        <v>0</v>
      </c>
      <c r="AS66" s="86" t="b">
        <v>1</v>
      </c>
      <c r="AT66" s="86"/>
      <c r="AU66" s="86">
        <v>324</v>
      </c>
      <c r="AV66" s="93" t="s">
        <v>2392</v>
      </c>
      <c r="AW66" s="86" t="b">
        <v>0</v>
      </c>
      <c r="AX66" s="86" t="s">
        <v>2503</v>
      </c>
      <c r="AY66" s="93" t="s">
        <v>2567</v>
      </c>
      <c r="AZ66" s="86" t="s">
        <v>65</v>
      </c>
      <c r="BA66" s="86" t="str">
        <f>REPLACE(INDEX(GroupVertices[Group],MATCH(Vertices[[#This Row],[Vertex]],GroupVertices[Vertex],0)),1,1,"")</f>
        <v>8</v>
      </c>
      <c r="BB66" s="48"/>
      <c r="BC66" s="48"/>
      <c r="BD66" s="48"/>
      <c r="BE66" s="48"/>
      <c r="BF66" s="48"/>
      <c r="BG66" s="48"/>
      <c r="BH66" s="48"/>
      <c r="BI66" s="48"/>
      <c r="BJ66" s="48"/>
      <c r="BK66" s="48"/>
      <c r="BL66" s="48"/>
      <c r="BM66" s="49"/>
      <c r="BN66" s="48"/>
      <c r="BO66" s="49"/>
      <c r="BP66" s="48"/>
      <c r="BQ66" s="49"/>
      <c r="BR66" s="48"/>
      <c r="BS66" s="49"/>
      <c r="BT66" s="48"/>
      <c r="BU66" s="2"/>
      <c r="BV66" s="3"/>
      <c r="BW66" s="3"/>
      <c r="BX66" s="3"/>
      <c r="BY66" s="3"/>
    </row>
    <row r="67" spans="1:77" ht="41.45" customHeight="1">
      <c r="A67" s="65" t="s">
        <v>397</v>
      </c>
      <c r="C67" s="66"/>
      <c r="D67" s="66" t="s">
        <v>64</v>
      </c>
      <c r="E67" s="67">
        <v>403.9646867398063</v>
      </c>
      <c r="F67" s="69"/>
      <c r="G67" s="107" t="s">
        <v>2444</v>
      </c>
      <c r="H67" s="66"/>
      <c r="I67" s="70" t="s">
        <v>397</v>
      </c>
      <c r="J67" s="71"/>
      <c r="K67" s="71"/>
      <c r="L67" s="70" t="s">
        <v>2781</v>
      </c>
      <c r="M67" s="74">
        <v>185.46078613534326</v>
      </c>
      <c r="N67" s="75">
        <v>3220.588623046875</v>
      </c>
      <c r="O67" s="75">
        <v>1772.812255859375</v>
      </c>
      <c r="P67" s="76"/>
      <c r="Q67" s="77"/>
      <c r="R67" s="77"/>
      <c r="S67" s="101"/>
      <c r="T67" s="48">
        <v>1</v>
      </c>
      <c r="U67" s="48">
        <v>0</v>
      </c>
      <c r="V67" s="49">
        <v>0</v>
      </c>
      <c r="W67" s="49">
        <v>0.052632</v>
      </c>
      <c r="X67" s="49">
        <v>0</v>
      </c>
      <c r="Y67" s="49">
        <v>0.586485</v>
      </c>
      <c r="Z67" s="49">
        <v>0</v>
      </c>
      <c r="AA67" s="49">
        <v>0</v>
      </c>
      <c r="AB67" s="72">
        <v>67</v>
      </c>
      <c r="AC67" s="72"/>
      <c r="AD67" s="73"/>
      <c r="AE67" s="86" t="s">
        <v>1721</v>
      </c>
      <c r="AF67" s="86">
        <v>5146</v>
      </c>
      <c r="AG67" s="86">
        <v>35853</v>
      </c>
      <c r="AH67" s="86">
        <v>14801</v>
      </c>
      <c r="AI67" s="86">
        <v>24575</v>
      </c>
      <c r="AJ67" s="86"/>
      <c r="AK67" s="86" t="s">
        <v>1930</v>
      </c>
      <c r="AL67" s="86" t="s">
        <v>2056</v>
      </c>
      <c r="AM67" s="86"/>
      <c r="AN67" s="86"/>
      <c r="AO67" s="89">
        <v>40730.28616898148</v>
      </c>
      <c r="AP67" s="93" t="s">
        <v>2275</v>
      </c>
      <c r="AQ67" s="86" t="b">
        <v>0</v>
      </c>
      <c r="AR67" s="86" t="b">
        <v>0</v>
      </c>
      <c r="AS67" s="86" t="b">
        <v>1</v>
      </c>
      <c r="AT67" s="86"/>
      <c r="AU67" s="86">
        <v>255</v>
      </c>
      <c r="AV67" s="93" t="s">
        <v>2401</v>
      </c>
      <c r="AW67" s="86" t="b">
        <v>1</v>
      </c>
      <c r="AX67" s="86" t="s">
        <v>2503</v>
      </c>
      <c r="AY67" s="93" t="s">
        <v>2568</v>
      </c>
      <c r="AZ67" s="86" t="s">
        <v>65</v>
      </c>
      <c r="BA67" s="86" t="str">
        <f>REPLACE(INDEX(GroupVertices[Group],MATCH(Vertices[[#This Row],[Vertex]],GroupVertices[Vertex],0)),1,1,"")</f>
        <v>8</v>
      </c>
      <c r="BB67" s="48"/>
      <c r="BC67" s="48"/>
      <c r="BD67" s="48"/>
      <c r="BE67" s="48"/>
      <c r="BF67" s="48"/>
      <c r="BG67" s="48"/>
      <c r="BH67" s="48"/>
      <c r="BI67" s="48"/>
      <c r="BJ67" s="48"/>
      <c r="BK67" s="48"/>
      <c r="BL67" s="48"/>
      <c r="BM67" s="49"/>
      <c r="BN67" s="48"/>
      <c r="BO67" s="49"/>
      <c r="BP67" s="48"/>
      <c r="BQ67" s="49"/>
      <c r="BR67" s="48"/>
      <c r="BS67" s="49"/>
      <c r="BT67" s="48"/>
      <c r="BU67" s="2"/>
      <c r="BV67" s="3"/>
      <c r="BW67" s="3"/>
      <c r="BX67" s="3"/>
      <c r="BY67" s="3"/>
    </row>
    <row r="68" spans="1:77" ht="41.45" customHeight="1">
      <c r="A68" s="65" t="s">
        <v>262</v>
      </c>
      <c r="C68" s="66"/>
      <c r="D68" s="66" t="s">
        <v>64</v>
      </c>
      <c r="E68" s="67">
        <v>176.33724807887486</v>
      </c>
      <c r="F68" s="69"/>
      <c r="G68" s="107" t="s">
        <v>707</v>
      </c>
      <c r="H68" s="66"/>
      <c r="I68" s="70" t="s">
        <v>262</v>
      </c>
      <c r="J68" s="71"/>
      <c r="K68" s="71"/>
      <c r="L68" s="70" t="s">
        <v>2782</v>
      </c>
      <c r="M68" s="74">
        <v>11.929942246037747</v>
      </c>
      <c r="N68" s="75">
        <v>1537.40087890625</v>
      </c>
      <c r="O68" s="75">
        <v>6565.2451171875</v>
      </c>
      <c r="P68" s="76"/>
      <c r="Q68" s="77"/>
      <c r="R68" s="77"/>
      <c r="S68" s="101"/>
      <c r="T68" s="48">
        <v>0</v>
      </c>
      <c r="U68" s="48">
        <v>1</v>
      </c>
      <c r="V68" s="49">
        <v>0</v>
      </c>
      <c r="W68" s="49">
        <v>0.010101</v>
      </c>
      <c r="X68" s="49">
        <v>0.030535</v>
      </c>
      <c r="Y68" s="49">
        <v>0.527886</v>
      </c>
      <c r="Z68" s="49">
        <v>0</v>
      </c>
      <c r="AA68" s="49">
        <v>0</v>
      </c>
      <c r="AB68" s="72">
        <v>68</v>
      </c>
      <c r="AC68" s="72"/>
      <c r="AD68" s="73"/>
      <c r="AE68" s="86" t="s">
        <v>1722</v>
      </c>
      <c r="AF68" s="86">
        <v>1726</v>
      </c>
      <c r="AG68" s="86">
        <v>2131</v>
      </c>
      <c r="AH68" s="86">
        <v>6481</v>
      </c>
      <c r="AI68" s="86">
        <v>4069</v>
      </c>
      <c r="AJ68" s="86"/>
      <c r="AK68" s="86" t="s">
        <v>1931</v>
      </c>
      <c r="AL68" s="86" t="s">
        <v>1618</v>
      </c>
      <c r="AM68" s="86"/>
      <c r="AN68" s="86"/>
      <c r="AO68" s="89">
        <v>40671.89959490741</v>
      </c>
      <c r="AP68" s="93" t="s">
        <v>2276</v>
      </c>
      <c r="AQ68" s="86" t="b">
        <v>0</v>
      </c>
      <c r="AR68" s="86" t="b">
        <v>0</v>
      </c>
      <c r="AS68" s="86" t="b">
        <v>0</v>
      </c>
      <c r="AT68" s="86"/>
      <c r="AU68" s="86">
        <v>10</v>
      </c>
      <c r="AV68" s="93" t="s">
        <v>2402</v>
      </c>
      <c r="AW68" s="86" t="b">
        <v>0</v>
      </c>
      <c r="AX68" s="86" t="s">
        <v>2503</v>
      </c>
      <c r="AY68" s="93" t="s">
        <v>2569</v>
      </c>
      <c r="AZ68" s="86" t="s">
        <v>66</v>
      </c>
      <c r="BA68" s="86" t="str">
        <f>REPLACE(INDEX(GroupVertices[Group],MATCH(Vertices[[#This Row],[Vertex]],GroupVertices[Vertex],0)),1,1,"")</f>
        <v>1</v>
      </c>
      <c r="BB68" s="48"/>
      <c r="BC68" s="48"/>
      <c r="BD68" s="48"/>
      <c r="BE68" s="48"/>
      <c r="BF68" s="48"/>
      <c r="BG68" s="48"/>
      <c r="BH68" s="120" t="s">
        <v>3389</v>
      </c>
      <c r="BI68" s="120" t="s">
        <v>3389</v>
      </c>
      <c r="BJ68" s="120" t="s">
        <v>3471</v>
      </c>
      <c r="BK68" s="120" t="s">
        <v>3471</v>
      </c>
      <c r="BL68" s="120">
        <v>0</v>
      </c>
      <c r="BM68" s="123">
        <v>0</v>
      </c>
      <c r="BN68" s="120">
        <v>0</v>
      </c>
      <c r="BO68" s="123">
        <v>0</v>
      </c>
      <c r="BP68" s="120">
        <v>0</v>
      </c>
      <c r="BQ68" s="123">
        <v>0</v>
      </c>
      <c r="BR68" s="120">
        <v>39</v>
      </c>
      <c r="BS68" s="123">
        <v>100</v>
      </c>
      <c r="BT68" s="120">
        <v>39</v>
      </c>
      <c r="BU68" s="2"/>
      <c r="BV68" s="3"/>
      <c r="BW68" s="3"/>
      <c r="BX68" s="3"/>
      <c r="BY68" s="3"/>
    </row>
    <row r="69" spans="1:77" ht="41.45" customHeight="1">
      <c r="A69" s="65" t="s">
        <v>263</v>
      </c>
      <c r="C69" s="66"/>
      <c r="D69" s="66" t="s">
        <v>64</v>
      </c>
      <c r="E69" s="67">
        <v>162.63451097900858</v>
      </c>
      <c r="F69" s="69"/>
      <c r="G69" s="107" t="s">
        <v>708</v>
      </c>
      <c r="H69" s="66"/>
      <c r="I69" s="70" t="s">
        <v>263</v>
      </c>
      <c r="J69" s="71"/>
      <c r="K69" s="71"/>
      <c r="L69" s="70" t="s">
        <v>2783</v>
      </c>
      <c r="M69" s="74">
        <v>1.4837168413971509</v>
      </c>
      <c r="N69" s="75">
        <v>6736.25732421875</v>
      </c>
      <c r="O69" s="75">
        <v>988.5374755859375</v>
      </c>
      <c r="P69" s="76"/>
      <c r="Q69" s="77"/>
      <c r="R69" s="77"/>
      <c r="S69" s="101"/>
      <c r="T69" s="48">
        <v>0</v>
      </c>
      <c r="U69" s="48">
        <v>2</v>
      </c>
      <c r="V69" s="49">
        <v>2</v>
      </c>
      <c r="W69" s="49">
        <v>0.5</v>
      </c>
      <c r="X69" s="49">
        <v>0</v>
      </c>
      <c r="Y69" s="49">
        <v>1.459455</v>
      </c>
      <c r="Z69" s="49">
        <v>0</v>
      </c>
      <c r="AA69" s="49">
        <v>0</v>
      </c>
      <c r="AB69" s="72">
        <v>69</v>
      </c>
      <c r="AC69" s="72"/>
      <c r="AD69" s="73"/>
      <c r="AE69" s="86" t="s">
        <v>1723</v>
      </c>
      <c r="AF69" s="86">
        <v>120</v>
      </c>
      <c r="AG69" s="86">
        <v>101</v>
      </c>
      <c r="AH69" s="86">
        <v>5442</v>
      </c>
      <c r="AI69" s="86">
        <v>4305</v>
      </c>
      <c r="AJ69" s="86"/>
      <c r="AK69" s="86" t="s">
        <v>1932</v>
      </c>
      <c r="AL69" s="86"/>
      <c r="AM69" s="86"/>
      <c r="AN69" s="86"/>
      <c r="AO69" s="89">
        <v>39938.807337962964</v>
      </c>
      <c r="AP69" s="93" t="s">
        <v>2277</v>
      </c>
      <c r="AQ69" s="86" t="b">
        <v>0</v>
      </c>
      <c r="AR69" s="86" t="b">
        <v>0</v>
      </c>
      <c r="AS69" s="86" t="b">
        <v>0</v>
      </c>
      <c r="AT69" s="86"/>
      <c r="AU69" s="86">
        <v>10</v>
      </c>
      <c r="AV69" s="93" t="s">
        <v>2403</v>
      </c>
      <c r="AW69" s="86" t="b">
        <v>0</v>
      </c>
      <c r="AX69" s="86" t="s">
        <v>2503</v>
      </c>
      <c r="AY69" s="93" t="s">
        <v>2570</v>
      </c>
      <c r="AZ69" s="86" t="s">
        <v>66</v>
      </c>
      <c r="BA69" s="86" t="str">
        <f>REPLACE(INDEX(GroupVertices[Group],MATCH(Vertices[[#This Row],[Vertex]],GroupVertices[Vertex],0)),1,1,"")</f>
        <v>20</v>
      </c>
      <c r="BB69" s="48"/>
      <c r="BC69" s="48"/>
      <c r="BD69" s="48"/>
      <c r="BE69" s="48"/>
      <c r="BF69" s="48"/>
      <c r="BG69" s="48"/>
      <c r="BH69" s="120" t="s">
        <v>3392</v>
      </c>
      <c r="BI69" s="120" t="s">
        <v>3392</v>
      </c>
      <c r="BJ69" s="120" t="s">
        <v>3474</v>
      </c>
      <c r="BK69" s="120" t="s">
        <v>3474</v>
      </c>
      <c r="BL69" s="120">
        <v>0</v>
      </c>
      <c r="BM69" s="123">
        <v>0</v>
      </c>
      <c r="BN69" s="120">
        <v>0</v>
      </c>
      <c r="BO69" s="123">
        <v>0</v>
      </c>
      <c r="BP69" s="120">
        <v>0</v>
      </c>
      <c r="BQ69" s="123">
        <v>0</v>
      </c>
      <c r="BR69" s="120">
        <v>46</v>
      </c>
      <c r="BS69" s="123">
        <v>100</v>
      </c>
      <c r="BT69" s="120">
        <v>46</v>
      </c>
      <c r="BU69" s="2"/>
      <c r="BV69" s="3"/>
      <c r="BW69" s="3"/>
      <c r="BX69" s="3"/>
      <c r="BY69" s="3"/>
    </row>
    <row r="70" spans="1:77" ht="41.45" customHeight="1">
      <c r="A70" s="65" t="s">
        <v>398</v>
      </c>
      <c r="C70" s="66"/>
      <c r="D70" s="66" t="s">
        <v>64</v>
      </c>
      <c r="E70" s="67">
        <v>186.1249174359222</v>
      </c>
      <c r="F70" s="69"/>
      <c r="G70" s="107" t="s">
        <v>2445</v>
      </c>
      <c r="H70" s="66"/>
      <c r="I70" s="70" t="s">
        <v>398</v>
      </c>
      <c r="J70" s="71"/>
      <c r="K70" s="71"/>
      <c r="L70" s="70" t="s">
        <v>2784</v>
      </c>
      <c r="M70" s="74">
        <v>19.39153182078103</v>
      </c>
      <c r="N70" s="75">
        <v>7056.6298828125</v>
      </c>
      <c r="O70" s="75">
        <v>988.5374755859375</v>
      </c>
      <c r="P70" s="76"/>
      <c r="Q70" s="77"/>
      <c r="R70" s="77"/>
      <c r="S70" s="101"/>
      <c r="T70" s="48">
        <v>1</v>
      </c>
      <c r="U70" s="48">
        <v>0</v>
      </c>
      <c r="V70" s="49">
        <v>0</v>
      </c>
      <c r="W70" s="49">
        <v>0.333333</v>
      </c>
      <c r="X70" s="49">
        <v>0</v>
      </c>
      <c r="Y70" s="49">
        <v>0.770268</v>
      </c>
      <c r="Z70" s="49">
        <v>0</v>
      </c>
      <c r="AA70" s="49">
        <v>0</v>
      </c>
      <c r="AB70" s="72">
        <v>70</v>
      </c>
      <c r="AC70" s="72"/>
      <c r="AD70" s="73"/>
      <c r="AE70" s="86" t="s">
        <v>1724</v>
      </c>
      <c r="AF70" s="86">
        <v>3357</v>
      </c>
      <c r="AG70" s="86">
        <v>3581</v>
      </c>
      <c r="AH70" s="86">
        <v>115417</v>
      </c>
      <c r="AI70" s="86">
        <v>190824</v>
      </c>
      <c r="AJ70" s="86"/>
      <c r="AK70" s="86" t="s">
        <v>1933</v>
      </c>
      <c r="AL70" s="86" t="s">
        <v>2087</v>
      </c>
      <c r="AM70" s="86"/>
      <c r="AN70" s="86"/>
      <c r="AO70" s="89">
        <v>42911.099583333336</v>
      </c>
      <c r="AP70" s="93" t="s">
        <v>2278</v>
      </c>
      <c r="AQ70" s="86" t="b">
        <v>1</v>
      </c>
      <c r="AR70" s="86" t="b">
        <v>0</v>
      </c>
      <c r="AS70" s="86" t="b">
        <v>0</v>
      </c>
      <c r="AT70" s="86"/>
      <c r="AU70" s="86">
        <v>14</v>
      </c>
      <c r="AV70" s="86"/>
      <c r="AW70" s="86" t="b">
        <v>0</v>
      </c>
      <c r="AX70" s="86" t="s">
        <v>2503</v>
      </c>
      <c r="AY70" s="93" t="s">
        <v>2571</v>
      </c>
      <c r="AZ70" s="86" t="s">
        <v>65</v>
      </c>
      <c r="BA70" s="86" t="str">
        <f>REPLACE(INDEX(GroupVertices[Group],MATCH(Vertices[[#This Row],[Vertex]],GroupVertices[Vertex],0)),1,1,"")</f>
        <v>20</v>
      </c>
      <c r="BB70" s="48"/>
      <c r="BC70" s="48"/>
      <c r="BD70" s="48"/>
      <c r="BE70" s="48"/>
      <c r="BF70" s="48"/>
      <c r="BG70" s="48"/>
      <c r="BH70" s="48"/>
      <c r="BI70" s="48"/>
      <c r="BJ70" s="48"/>
      <c r="BK70" s="48"/>
      <c r="BL70" s="48"/>
      <c r="BM70" s="49"/>
      <c r="BN70" s="48"/>
      <c r="BO70" s="49"/>
      <c r="BP70" s="48"/>
      <c r="BQ70" s="49"/>
      <c r="BR70" s="48"/>
      <c r="BS70" s="49"/>
      <c r="BT70" s="48"/>
      <c r="BU70" s="2"/>
      <c r="BV70" s="3"/>
      <c r="BW70" s="3"/>
      <c r="BX70" s="3"/>
      <c r="BY70" s="3"/>
    </row>
    <row r="71" spans="1:77" ht="41.45" customHeight="1">
      <c r="A71" s="65" t="s">
        <v>399</v>
      </c>
      <c r="C71" s="66"/>
      <c r="D71" s="66" t="s">
        <v>64</v>
      </c>
      <c r="E71" s="67">
        <v>188.35245597925024</v>
      </c>
      <c r="F71" s="69"/>
      <c r="G71" s="107" t="s">
        <v>2446</v>
      </c>
      <c r="H71" s="66"/>
      <c r="I71" s="70" t="s">
        <v>399</v>
      </c>
      <c r="J71" s="71"/>
      <c r="K71" s="71"/>
      <c r="L71" s="70" t="s">
        <v>2785</v>
      </c>
      <c r="M71" s="74">
        <v>21.08968668951571</v>
      </c>
      <c r="N71" s="75">
        <v>6736.25732421875</v>
      </c>
      <c r="O71" s="75">
        <v>784.0125122070312</v>
      </c>
      <c r="P71" s="76"/>
      <c r="Q71" s="77"/>
      <c r="R71" s="77"/>
      <c r="S71" s="101"/>
      <c r="T71" s="48">
        <v>1</v>
      </c>
      <c r="U71" s="48">
        <v>0</v>
      </c>
      <c r="V71" s="49">
        <v>0</v>
      </c>
      <c r="W71" s="49">
        <v>0.333333</v>
      </c>
      <c r="X71" s="49">
        <v>0</v>
      </c>
      <c r="Y71" s="49">
        <v>0.770268</v>
      </c>
      <c r="Z71" s="49">
        <v>0</v>
      </c>
      <c r="AA71" s="49">
        <v>0</v>
      </c>
      <c r="AB71" s="72">
        <v>71</v>
      </c>
      <c r="AC71" s="72"/>
      <c r="AD71" s="73"/>
      <c r="AE71" s="86" t="s">
        <v>1725</v>
      </c>
      <c r="AF71" s="86">
        <v>3801</v>
      </c>
      <c r="AG71" s="86">
        <v>3911</v>
      </c>
      <c r="AH71" s="86">
        <v>17353</v>
      </c>
      <c r="AI71" s="86">
        <v>16486</v>
      </c>
      <c r="AJ71" s="86"/>
      <c r="AK71" s="86" t="s">
        <v>1934</v>
      </c>
      <c r="AL71" s="86" t="s">
        <v>1617</v>
      </c>
      <c r="AM71" s="86"/>
      <c r="AN71" s="86"/>
      <c r="AO71" s="89">
        <v>40540.53519675926</v>
      </c>
      <c r="AP71" s="93" t="s">
        <v>2279</v>
      </c>
      <c r="AQ71" s="86" t="b">
        <v>0</v>
      </c>
      <c r="AR71" s="86" t="b">
        <v>0</v>
      </c>
      <c r="AS71" s="86" t="b">
        <v>0</v>
      </c>
      <c r="AT71" s="86"/>
      <c r="AU71" s="86">
        <v>83</v>
      </c>
      <c r="AV71" s="93" t="s">
        <v>2404</v>
      </c>
      <c r="AW71" s="86" t="b">
        <v>0</v>
      </c>
      <c r="AX71" s="86" t="s">
        <v>2503</v>
      </c>
      <c r="AY71" s="93" t="s">
        <v>2572</v>
      </c>
      <c r="AZ71" s="86" t="s">
        <v>65</v>
      </c>
      <c r="BA71" s="86" t="str">
        <f>REPLACE(INDEX(GroupVertices[Group],MATCH(Vertices[[#This Row],[Vertex]],GroupVertices[Vertex],0)),1,1,"")</f>
        <v>20</v>
      </c>
      <c r="BB71" s="48"/>
      <c r="BC71" s="48"/>
      <c r="BD71" s="48"/>
      <c r="BE71" s="48"/>
      <c r="BF71" s="48"/>
      <c r="BG71" s="48"/>
      <c r="BH71" s="48"/>
      <c r="BI71" s="48"/>
      <c r="BJ71" s="48"/>
      <c r="BK71" s="48"/>
      <c r="BL71" s="48"/>
      <c r="BM71" s="49"/>
      <c r="BN71" s="48"/>
      <c r="BO71" s="49"/>
      <c r="BP71" s="48"/>
      <c r="BQ71" s="49"/>
      <c r="BR71" s="48"/>
      <c r="BS71" s="49"/>
      <c r="BT71" s="48"/>
      <c r="BU71" s="2"/>
      <c r="BV71" s="3"/>
      <c r="BW71" s="3"/>
      <c r="BX71" s="3"/>
      <c r="BY71" s="3"/>
    </row>
    <row r="72" spans="1:77" ht="41.45" customHeight="1">
      <c r="A72" s="65" t="s">
        <v>264</v>
      </c>
      <c r="C72" s="66"/>
      <c r="D72" s="66" t="s">
        <v>64</v>
      </c>
      <c r="E72" s="67">
        <v>162.42525735827172</v>
      </c>
      <c r="F72" s="69"/>
      <c r="G72" s="107" t="s">
        <v>709</v>
      </c>
      <c r="H72" s="66"/>
      <c r="I72" s="70" t="s">
        <v>264</v>
      </c>
      <c r="J72" s="71"/>
      <c r="K72" s="71"/>
      <c r="L72" s="70" t="s">
        <v>2786</v>
      </c>
      <c r="M72" s="74">
        <v>1.324193202212984</v>
      </c>
      <c r="N72" s="75">
        <v>1754.13330078125</v>
      </c>
      <c r="O72" s="75">
        <v>8076.46533203125</v>
      </c>
      <c r="P72" s="76"/>
      <c r="Q72" s="77"/>
      <c r="R72" s="77"/>
      <c r="S72" s="101"/>
      <c r="T72" s="48">
        <v>0</v>
      </c>
      <c r="U72" s="48">
        <v>1</v>
      </c>
      <c r="V72" s="49">
        <v>0</v>
      </c>
      <c r="W72" s="49">
        <v>0.010101</v>
      </c>
      <c r="X72" s="49">
        <v>0.030535</v>
      </c>
      <c r="Y72" s="49">
        <v>0.527886</v>
      </c>
      <c r="Z72" s="49">
        <v>0</v>
      </c>
      <c r="AA72" s="49">
        <v>0</v>
      </c>
      <c r="AB72" s="72">
        <v>72</v>
      </c>
      <c r="AC72" s="72"/>
      <c r="AD72" s="73"/>
      <c r="AE72" s="86" t="s">
        <v>1726</v>
      </c>
      <c r="AF72" s="86">
        <v>1124</v>
      </c>
      <c r="AG72" s="86">
        <v>70</v>
      </c>
      <c r="AH72" s="86">
        <v>1266</v>
      </c>
      <c r="AI72" s="86">
        <v>7246</v>
      </c>
      <c r="AJ72" s="86"/>
      <c r="AK72" s="86" t="s">
        <v>1935</v>
      </c>
      <c r="AL72" s="86"/>
      <c r="AM72" s="86"/>
      <c r="AN72" s="86"/>
      <c r="AO72" s="89">
        <v>39935.47537037037</v>
      </c>
      <c r="AP72" s="93" t="s">
        <v>2280</v>
      </c>
      <c r="AQ72" s="86" t="b">
        <v>0</v>
      </c>
      <c r="AR72" s="86" t="b">
        <v>0</v>
      </c>
      <c r="AS72" s="86" t="b">
        <v>0</v>
      </c>
      <c r="AT72" s="86"/>
      <c r="AU72" s="86">
        <v>1</v>
      </c>
      <c r="AV72" s="93" t="s">
        <v>2392</v>
      </c>
      <c r="AW72" s="86" t="b">
        <v>0</v>
      </c>
      <c r="AX72" s="86" t="s">
        <v>2503</v>
      </c>
      <c r="AY72" s="93" t="s">
        <v>2573</v>
      </c>
      <c r="AZ72" s="86" t="s">
        <v>66</v>
      </c>
      <c r="BA72" s="86" t="str">
        <f>REPLACE(INDEX(GroupVertices[Group],MATCH(Vertices[[#This Row],[Vertex]],GroupVertices[Vertex],0)),1,1,"")</f>
        <v>1</v>
      </c>
      <c r="BB72" s="48"/>
      <c r="BC72" s="48"/>
      <c r="BD72" s="48"/>
      <c r="BE72" s="48"/>
      <c r="BF72" s="48"/>
      <c r="BG72" s="48"/>
      <c r="BH72" s="120" t="s">
        <v>3389</v>
      </c>
      <c r="BI72" s="120" t="s">
        <v>3389</v>
      </c>
      <c r="BJ72" s="120" t="s">
        <v>3471</v>
      </c>
      <c r="BK72" s="120" t="s">
        <v>3471</v>
      </c>
      <c r="BL72" s="120">
        <v>0</v>
      </c>
      <c r="BM72" s="123">
        <v>0</v>
      </c>
      <c r="BN72" s="120">
        <v>0</v>
      </c>
      <c r="BO72" s="123">
        <v>0</v>
      </c>
      <c r="BP72" s="120">
        <v>0</v>
      </c>
      <c r="BQ72" s="123">
        <v>0</v>
      </c>
      <c r="BR72" s="120">
        <v>39</v>
      </c>
      <c r="BS72" s="123">
        <v>100</v>
      </c>
      <c r="BT72" s="120">
        <v>39</v>
      </c>
      <c r="BU72" s="2"/>
      <c r="BV72" s="3"/>
      <c r="BW72" s="3"/>
      <c r="BX72" s="3"/>
      <c r="BY72" s="3"/>
    </row>
    <row r="73" spans="1:77" ht="41.45" customHeight="1">
      <c r="A73" s="65" t="s">
        <v>265</v>
      </c>
      <c r="C73" s="66"/>
      <c r="D73" s="66" t="s">
        <v>64</v>
      </c>
      <c r="E73" s="67">
        <v>165.80031575725354</v>
      </c>
      <c r="F73" s="69"/>
      <c r="G73" s="107" t="s">
        <v>710</v>
      </c>
      <c r="H73" s="66"/>
      <c r="I73" s="70" t="s">
        <v>265</v>
      </c>
      <c r="J73" s="71"/>
      <c r="K73" s="71"/>
      <c r="L73" s="70" t="s">
        <v>2787</v>
      </c>
      <c r="M73" s="74">
        <v>3.897155124538254</v>
      </c>
      <c r="N73" s="75">
        <v>1061.7041015625</v>
      </c>
      <c r="O73" s="75">
        <v>8834.8408203125</v>
      </c>
      <c r="P73" s="76"/>
      <c r="Q73" s="77"/>
      <c r="R73" s="77"/>
      <c r="S73" s="101"/>
      <c r="T73" s="48">
        <v>0</v>
      </c>
      <c r="U73" s="48">
        <v>1</v>
      </c>
      <c r="V73" s="49">
        <v>0</v>
      </c>
      <c r="W73" s="49">
        <v>0.010101</v>
      </c>
      <c r="X73" s="49">
        <v>0.030535</v>
      </c>
      <c r="Y73" s="49">
        <v>0.527886</v>
      </c>
      <c r="Z73" s="49">
        <v>0</v>
      </c>
      <c r="AA73" s="49">
        <v>0</v>
      </c>
      <c r="AB73" s="72">
        <v>73</v>
      </c>
      <c r="AC73" s="72"/>
      <c r="AD73" s="73"/>
      <c r="AE73" s="86" t="s">
        <v>1727</v>
      </c>
      <c r="AF73" s="86">
        <v>1310</v>
      </c>
      <c r="AG73" s="86">
        <v>570</v>
      </c>
      <c r="AH73" s="86">
        <v>23631</v>
      </c>
      <c r="AI73" s="86">
        <v>18527</v>
      </c>
      <c r="AJ73" s="86"/>
      <c r="AK73" s="86" t="s">
        <v>1936</v>
      </c>
      <c r="AL73" s="86" t="s">
        <v>1618</v>
      </c>
      <c r="AM73" s="86"/>
      <c r="AN73" s="86"/>
      <c r="AO73" s="89">
        <v>40792.686319444445</v>
      </c>
      <c r="AP73" s="93" t="s">
        <v>2281</v>
      </c>
      <c r="AQ73" s="86" t="b">
        <v>1</v>
      </c>
      <c r="AR73" s="86" t="b">
        <v>0</v>
      </c>
      <c r="AS73" s="86" t="b">
        <v>0</v>
      </c>
      <c r="AT73" s="86"/>
      <c r="AU73" s="86">
        <v>0</v>
      </c>
      <c r="AV73" s="93" t="s">
        <v>2392</v>
      </c>
      <c r="AW73" s="86" t="b">
        <v>0</v>
      </c>
      <c r="AX73" s="86" t="s">
        <v>2503</v>
      </c>
      <c r="AY73" s="93" t="s">
        <v>2574</v>
      </c>
      <c r="AZ73" s="86" t="s">
        <v>66</v>
      </c>
      <c r="BA73" s="86" t="str">
        <f>REPLACE(INDEX(GroupVertices[Group],MATCH(Vertices[[#This Row],[Vertex]],GroupVertices[Vertex],0)),1,1,"")</f>
        <v>1</v>
      </c>
      <c r="BB73" s="48"/>
      <c r="BC73" s="48"/>
      <c r="BD73" s="48"/>
      <c r="BE73" s="48"/>
      <c r="BF73" s="48"/>
      <c r="BG73" s="48"/>
      <c r="BH73" s="120" t="s">
        <v>3389</v>
      </c>
      <c r="BI73" s="120" t="s">
        <v>3389</v>
      </c>
      <c r="BJ73" s="120" t="s">
        <v>3471</v>
      </c>
      <c r="BK73" s="120" t="s">
        <v>3471</v>
      </c>
      <c r="BL73" s="120">
        <v>0</v>
      </c>
      <c r="BM73" s="123">
        <v>0</v>
      </c>
      <c r="BN73" s="120">
        <v>0</v>
      </c>
      <c r="BO73" s="123">
        <v>0</v>
      </c>
      <c r="BP73" s="120">
        <v>0</v>
      </c>
      <c r="BQ73" s="123">
        <v>0</v>
      </c>
      <c r="BR73" s="120">
        <v>39</v>
      </c>
      <c r="BS73" s="123">
        <v>100</v>
      </c>
      <c r="BT73" s="120">
        <v>39</v>
      </c>
      <c r="BU73" s="2"/>
      <c r="BV73" s="3"/>
      <c r="BW73" s="3"/>
      <c r="BX73" s="3"/>
      <c r="BY73" s="3"/>
    </row>
    <row r="74" spans="1:77" ht="41.45" customHeight="1">
      <c r="A74" s="65" t="s">
        <v>266</v>
      </c>
      <c r="C74" s="66"/>
      <c r="D74" s="66" t="s">
        <v>64</v>
      </c>
      <c r="E74" s="67">
        <v>167.6498477598956</v>
      </c>
      <c r="F74" s="69"/>
      <c r="G74" s="107" t="s">
        <v>711</v>
      </c>
      <c r="H74" s="66"/>
      <c r="I74" s="70" t="s">
        <v>266</v>
      </c>
      <c r="J74" s="71"/>
      <c r="K74" s="71"/>
      <c r="L74" s="70" t="s">
        <v>2788</v>
      </c>
      <c r="M74" s="74">
        <v>5.307138257972502</v>
      </c>
      <c r="N74" s="75">
        <v>1190.1263427734375</v>
      </c>
      <c r="O74" s="75">
        <v>9317.25</v>
      </c>
      <c r="P74" s="76"/>
      <c r="Q74" s="77"/>
      <c r="R74" s="77"/>
      <c r="S74" s="101"/>
      <c r="T74" s="48">
        <v>0</v>
      </c>
      <c r="U74" s="48">
        <v>1</v>
      </c>
      <c r="V74" s="49">
        <v>0</v>
      </c>
      <c r="W74" s="49">
        <v>0.010101</v>
      </c>
      <c r="X74" s="49">
        <v>0.030535</v>
      </c>
      <c r="Y74" s="49">
        <v>0.527886</v>
      </c>
      <c r="Z74" s="49">
        <v>0</v>
      </c>
      <c r="AA74" s="49">
        <v>0</v>
      </c>
      <c r="AB74" s="72">
        <v>74</v>
      </c>
      <c r="AC74" s="72"/>
      <c r="AD74" s="73"/>
      <c r="AE74" s="86" t="s">
        <v>1728</v>
      </c>
      <c r="AF74" s="86">
        <v>1632</v>
      </c>
      <c r="AG74" s="86">
        <v>844</v>
      </c>
      <c r="AH74" s="86">
        <v>13026</v>
      </c>
      <c r="AI74" s="86">
        <v>29233</v>
      </c>
      <c r="AJ74" s="86"/>
      <c r="AK74" s="86" t="s">
        <v>1937</v>
      </c>
      <c r="AL74" s="86" t="s">
        <v>2088</v>
      </c>
      <c r="AM74" s="86"/>
      <c r="AN74" s="86"/>
      <c r="AO74" s="89">
        <v>40177.51982638889</v>
      </c>
      <c r="AP74" s="93" t="s">
        <v>2282</v>
      </c>
      <c r="AQ74" s="86" t="b">
        <v>0</v>
      </c>
      <c r="AR74" s="86" t="b">
        <v>0</v>
      </c>
      <c r="AS74" s="86" t="b">
        <v>1</v>
      </c>
      <c r="AT74" s="86"/>
      <c r="AU74" s="86">
        <v>17</v>
      </c>
      <c r="AV74" s="93" t="s">
        <v>2405</v>
      </c>
      <c r="AW74" s="86" t="b">
        <v>0</v>
      </c>
      <c r="AX74" s="86" t="s">
        <v>2503</v>
      </c>
      <c r="AY74" s="93" t="s">
        <v>2575</v>
      </c>
      <c r="AZ74" s="86" t="s">
        <v>66</v>
      </c>
      <c r="BA74" s="86" t="str">
        <f>REPLACE(INDEX(GroupVertices[Group],MATCH(Vertices[[#This Row],[Vertex]],GroupVertices[Vertex],0)),1,1,"")</f>
        <v>1</v>
      </c>
      <c r="BB74" s="48"/>
      <c r="BC74" s="48"/>
      <c r="BD74" s="48"/>
      <c r="BE74" s="48"/>
      <c r="BF74" s="48"/>
      <c r="BG74" s="48"/>
      <c r="BH74" s="120" t="s">
        <v>3389</v>
      </c>
      <c r="BI74" s="120" t="s">
        <v>3389</v>
      </c>
      <c r="BJ74" s="120" t="s">
        <v>3471</v>
      </c>
      <c r="BK74" s="120" t="s">
        <v>3471</v>
      </c>
      <c r="BL74" s="120">
        <v>0</v>
      </c>
      <c r="BM74" s="123">
        <v>0</v>
      </c>
      <c r="BN74" s="120">
        <v>0</v>
      </c>
      <c r="BO74" s="123">
        <v>0</v>
      </c>
      <c r="BP74" s="120">
        <v>0</v>
      </c>
      <c r="BQ74" s="123">
        <v>0</v>
      </c>
      <c r="BR74" s="120">
        <v>39</v>
      </c>
      <c r="BS74" s="123">
        <v>100</v>
      </c>
      <c r="BT74" s="120">
        <v>39</v>
      </c>
      <c r="BU74" s="2"/>
      <c r="BV74" s="3"/>
      <c r="BW74" s="3"/>
      <c r="BX74" s="3"/>
      <c r="BY74" s="3"/>
    </row>
    <row r="75" spans="1:77" ht="41.45" customHeight="1">
      <c r="A75" s="65" t="s">
        <v>267</v>
      </c>
      <c r="C75" s="66"/>
      <c r="D75" s="66" t="s">
        <v>64</v>
      </c>
      <c r="E75" s="67">
        <v>164.3422905288934</v>
      </c>
      <c r="F75" s="69"/>
      <c r="G75" s="107" t="s">
        <v>712</v>
      </c>
      <c r="H75" s="66"/>
      <c r="I75" s="70" t="s">
        <v>267</v>
      </c>
      <c r="J75" s="71"/>
      <c r="K75" s="71"/>
      <c r="L75" s="70" t="s">
        <v>2789</v>
      </c>
      <c r="M75" s="74">
        <v>2.785635574093737</v>
      </c>
      <c r="N75" s="75">
        <v>2052.0712890625</v>
      </c>
      <c r="O75" s="75">
        <v>1974.234375</v>
      </c>
      <c r="P75" s="76"/>
      <c r="Q75" s="77"/>
      <c r="R75" s="77"/>
      <c r="S75" s="101"/>
      <c r="T75" s="48">
        <v>1</v>
      </c>
      <c r="U75" s="48">
        <v>1</v>
      </c>
      <c r="V75" s="49">
        <v>0</v>
      </c>
      <c r="W75" s="49">
        <v>0</v>
      </c>
      <c r="X75" s="49">
        <v>0</v>
      </c>
      <c r="Y75" s="49">
        <v>0.999997</v>
      </c>
      <c r="Z75" s="49">
        <v>0</v>
      </c>
      <c r="AA75" s="49" t="s">
        <v>2990</v>
      </c>
      <c r="AB75" s="72">
        <v>75</v>
      </c>
      <c r="AC75" s="72"/>
      <c r="AD75" s="73"/>
      <c r="AE75" s="86" t="s">
        <v>1729</v>
      </c>
      <c r="AF75" s="86">
        <v>586</v>
      </c>
      <c r="AG75" s="86">
        <v>354</v>
      </c>
      <c r="AH75" s="86">
        <v>60628</v>
      </c>
      <c r="AI75" s="86">
        <v>22963</v>
      </c>
      <c r="AJ75" s="86"/>
      <c r="AK75" s="86" t="s">
        <v>1938</v>
      </c>
      <c r="AL75" s="86" t="s">
        <v>2089</v>
      </c>
      <c r="AM75" s="86"/>
      <c r="AN75" s="86"/>
      <c r="AO75" s="89">
        <v>40587.891168981485</v>
      </c>
      <c r="AP75" s="93" t="s">
        <v>2283</v>
      </c>
      <c r="AQ75" s="86" t="b">
        <v>0</v>
      </c>
      <c r="AR75" s="86" t="b">
        <v>0</v>
      </c>
      <c r="AS75" s="86" t="b">
        <v>0</v>
      </c>
      <c r="AT75" s="86"/>
      <c r="AU75" s="86">
        <v>8</v>
      </c>
      <c r="AV75" s="93" t="s">
        <v>2399</v>
      </c>
      <c r="AW75" s="86" t="b">
        <v>0</v>
      </c>
      <c r="AX75" s="86" t="s">
        <v>2503</v>
      </c>
      <c r="AY75" s="93" t="s">
        <v>2576</v>
      </c>
      <c r="AZ75" s="86" t="s">
        <v>66</v>
      </c>
      <c r="BA75" s="86" t="str">
        <f>REPLACE(INDEX(GroupVertices[Group],MATCH(Vertices[[#This Row],[Vertex]],GroupVertices[Vertex],0)),1,1,"")</f>
        <v>3</v>
      </c>
      <c r="BB75" s="48" t="s">
        <v>601</v>
      </c>
      <c r="BC75" s="48" t="s">
        <v>601</v>
      </c>
      <c r="BD75" s="48" t="s">
        <v>649</v>
      </c>
      <c r="BE75" s="48" t="s">
        <v>649</v>
      </c>
      <c r="BF75" s="48"/>
      <c r="BG75" s="48"/>
      <c r="BH75" s="120" t="s">
        <v>3393</v>
      </c>
      <c r="BI75" s="120" t="s">
        <v>3393</v>
      </c>
      <c r="BJ75" s="120" t="s">
        <v>3475</v>
      </c>
      <c r="BK75" s="120" t="s">
        <v>3475</v>
      </c>
      <c r="BL75" s="120">
        <v>0</v>
      </c>
      <c r="BM75" s="123">
        <v>0</v>
      </c>
      <c r="BN75" s="120">
        <v>0</v>
      </c>
      <c r="BO75" s="123">
        <v>0</v>
      </c>
      <c r="BP75" s="120">
        <v>0</v>
      </c>
      <c r="BQ75" s="123">
        <v>0</v>
      </c>
      <c r="BR75" s="120">
        <v>10</v>
      </c>
      <c r="BS75" s="123">
        <v>100</v>
      </c>
      <c r="BT75" s="120">
        <v>10</v>
      </c>
      <c r="BU75" s="2"/>
      <c r="BV75" s="3"/>
      <c r="BW75" s="3"/>
      <c r="BX75" s="3"/>
      <c r="BY75" s="3"/>
    </row>
    <row r="76" spans="1:77" ht="41.45" customHeight="1">
      <c r="A76" s="65" t="s">
        <v>268</v>
      </c>
      <c r="C76" s="66"/>
      <c r="D76" s="66" t="s">
        <v>64</v>
      </c>
      <c r="E76" s="67">
        <v>162.53325922703914</v>
      </c>
      <c r="F76" s="69"/>
      <c r="G76" s="107" t="s">
        <v>713</v>
      </c>
      <c r="H76" s="66"/>
      <c r="I76" s="70" t="s">
        <v>268</v>
      </c>
      <c r="J76" s="71"/>
      <c r="K76" s="71"/>
      <c r="L76" s="70" t="s">
        <v>2790</v>
      </c>
      <c r="M76" s="74">
        <v>1.4065279837273925</v>
      </c>
      <c r="N76" s="75">
        <v>1449.031982421875</v>
      </c>
      <c r="O76" s="75">
        <v>8611.65234375</v>
      </c>
      <c r="P76" s="76"/>
      <c r="Q76" s="77"/>
      <c r="R76" s="77"/>
      <c r="S76" s="101"/>
      <c r="T76" s="48">
        <v>0</v>
      </c>
      <c r="U76" s="48">
        <v>1</v>
      </c>
      <c r="V76" s="49">
        <v>0</v>
      </c>
      <c r="W76" s="49">
        <v>0.010101</v>
      </c>
      <c r="X76" s="49">
        <v>0.030535</v>
      </c>
      <c r="Y76" s="49">
        <v>0.527886</v>
      </c>
      <c r="Z76" s="49">
        <v>0</v>
      </c>
      <c r="AA76" s="49">
        <v>0</v>
      </c>
      <c r="AB76" s="72">
        <v>76</v>
      </c>
      <c r="AC76" s="72"/>
      <c r="AD76" s="73"/>
      <c r="AE76" s="86" t="s">
        <v>1730</v>
      </c>
      <c r="AF76" s="86">
        <v>263</v>
      </c>
      <c r="AG76" s="86">
        <v>86</v>
      </c>
      <c r="AH76" s="86">
        <v>742</v>
      </c>
      <c r="AI76" s="86">
        <v>2445</v>
      </c>
      <c r="AJ76" s="86"/>
      <c r="AK76" s="86" t="s">
        <v>1939</v>
      </c>
      <c r="AL76" s="86"/>
      <c r="AM76" s="86"/>
      <c r="AN76" s="86"/>
      <c r="AO76" s="89">
        <v>41025.364270833335</v>
      </c>
      <c r="AP76" s="86"/>
      <c r="AQ76" s="86" t="b">
        <v>1</v>
      </c>
      <c r="AR76" s="86" t="b">
        <v>0</v>
      </c>
      <c r="AS76" s="86" t="b">
        <v>0</v>
      </c>
      <c r="AT76" s="86"/>
      <c r="AU76" s="86">
        <v>0</v>
      </c>
      <c r="AV76" s="93" t="s">
        <v>2392</v>
      </c>
      <c r="AW76" s="86" t="b">
        <v>0</v>
      </c>
      <c r="AX76" s="86" t="s">
        <v>2503</v>
      </c>
      <c r="AY76" s="93" t="s">
        <v>2577</v>
      </c>
      <c r="AZ76" s="86" t="s">
        <v>66</v>
      </c>
      <c r="BA76" s="86" t="str">
        <f>REPLACE(INDEX(GroupVertices[Group],MATCH(Vertices[[#This Row],[Vertex]],GroupVertices[Vertex],0)),1,1,"")</f>
        <v>1</v>
      </c>
      <c r="BB76" s="48"/>
      <c r="BC76" s="48"/>
      <c r="BD76" s="48"/>
      <c r="BE76" s="48"/>
      <c r="BF76" s="48"/>
      <c r="BG76" s="48"/>
      <c r="BH76" s="120" t="s">
        <v>3389</v>
      </c>
      <c r="BI76" s="120" t="s">
        <v>3389</v>
      </c>
      <c r="BJ76" s="120" t="s">
        <v>3471</v>
      </c>
      <c r="BK76" s="120" t="s">
        <v>3471</v>
      </c>
      <c r="BL76" s="120">
        <v>0</v>
      </c>
      <c r="BM76" s="123">
        <v>0</v>
      </c>
      <c r="BN76" s="120">
        <v>0</v>
      </c>
      <c r="BO76" s="123">
        <v>0</v>
      </c>
      <c r="BP76" s="120">
        <v>0</v>
      </c>
      <c r="BQ76" s="123">
        <v>0</v>
      </c>
      <c r="BR76" s="120">
        <v>39</v>
      </c>
      <c r="BS76" s="123">
        <v>100</v>
      </c>
      <c r="BT76" s="120">
        <v>39</v>
      </c>
      <c r="BU76" s="2"/>
      <c r="BV76" s="3"/>
      <c r="BW76" s="3"/>
      <c r="BX76" s="3"/>
      <c r="BY76" s="3"/>
    </row>
    <row r="77" spans="1:77" ht="41.45" customHeight="1">
      <c r="A77" s="65" t="s">
        <v>269</v>
      </c>
      <c r="C77" s="66"/>
      <c r="D77" s="66" t="s">
        <v>64</v>
      </c>
      <c r="E77" s="67">
        <v>162.32400560630225</v>
      </c>
      <c r="F77" s="69"/>
      <c r="G77" s="107" t="s">
        <v>714</v>
      </c>
      <c r="H77" s="66"/>
      <c r="I77" s="70" t="s">
        <v>269</v>
      </c>
      <c r="J77" s="71"/>
      <c r="K77" s="71"/>
      <c r="L77" s="70" t="s">
        <v>2791</v>
      </c>
      <c r="M77" s="74">
        <v>1.247004344543226</v>
      </c>
      <c r="N77" s="75">
        <v>1513.7188720703125</v>
      </c>
      <c r="O77" s="75">
        <v>9236.3671875</v>
      </c>
      <c r="P77" s="76"/>
      <c r="Q77" s="77"/>
      <c r="R77" s="77"/>
      <c r="S77" s="101"/>
      <c r="T77" s="48">
        <v>0</v>
      </c>
      <c r="U77" s="48">
        <v>1</v>
      </c>
      <c r="V77" s="49">
        <v>0</v>
      </c>
      <c r="W77" s="49">
        <v>0.010101</v>
      </c>
      <c r="X77" s="49">
        <v>0.030535</v>
      </c>
      <c r="Y77" s="49">
        <v>0.527886</v>
      </c>
      <c r="Z77" s="49">
        <v>0</v>
      </c>
      <c r="AA77" s="49">
        <v>0</v>
      </c>
      <c r="AB77" s="72">
        <v>77</v>
      </c>
      <c r="AC77" s="72"/>
      <c r="AD77" s="73"/>
      <c r="AE77" s="86" t="s">
        <v>1731</v>
      </c>
      <c r="AF77" s="86">
        <v>103</v>
      </c>
      <c r="AG77" s="86">
        <v>55</v>
      </c>
      <c r="AH77" s="86">
        <v>1602</v>
      </c>
      <c r="AI77" s="86">
        <v>2984</v>
      </c>
      <c r="AJ77" s="86"/>
      <c r="AK77" s="86"/>
      <c r="AL77" s="86"/>
      <c r="AM77" s="86"/>
      <c r="AN77" s="86"/>
      <c r="AO77" s="89">
        <v>41993.67072916667</v>
      </c>
      <c r="AP77" s="86"/>
      <c r="AQ77" s="86" t="b">
        <v>1</v>
      </c>
      <c r="AR77" s="86" t="b">
        <v>0</v>
      </c>
      <c r="AS77" s="86" t="b">
        <v>0</v>
      </c>
      <c r="AT77" s="86"/>
      <c r="AU77" s="86">
        <v>5</v>
      </c>
      <c r="AV77" s="93" t="s">
        <v>2392</v>
      </c>
      <c r="AW77" s="86" t="b">
        <v>0</v>
      </c>
      <c r="AX77" s="86" t="s">
        <v>2503</v>
      </c>
      <c r="AY77" s="93" t="s">
        <v>2578</v>
      </c>
      <c r="AZ77" s="86" t="s">
        <v>66</v>
      </c>
      <c r="BA77" s="86" t="str">
        <f>REPLACE(INDEX(GroupVertices[Group],MATCH(Vertices[[#This Row],[Vertex]],GroupVertices[Vertex],0)),1,1,"")</f>
        <v>1</v>
      </c>
      <c r="BB77" s="48"/>
      <c r="BC77" s="48"/>
      <c r="BD77" s="48"/>
      <c r="BE77" s="48"/>
      <c r="BF77" s="48"/>
      <c r="BG77" s="48"/>
      <c r="BH77" s="120" t="s">
        <v>3389</v>
      </c>
      <c r="BI77" s="120" t="s">
        <v>3389</v>
      </c>
      <c r="BJ77" s="120" t="s">
        <v>3471</v>
      </c>
      <c r="BK77" s="120" t="s">
        <v>3471</v>
      </c>
      <c r="BL77" s="120">
        <v>0</v>
      </c>
      <c r="BM77" s="123">
        <v>0</v>
      </c>
      <c r="BN77" s="120">
        <v>0</v>
      </c>
      <c r="BO77" s="123">
        <v>0</v>
      </c>
      <c r="BP77" s="120">
        <v>0</v>
      </c>
      <c r="BQ77" s="123">
        <v>0</v>
      </c>
      <c r="BR77" s="120">
        <v>39</v>
      </c>
      <c r="BS77" s="123">
        <v>100</v>
      </c>
      <c r="BT77" s="120">
        <v>39</v>
      </c>
      <c r="BU77" s="2"/>
      <c r="BV77" s="3"/>
      <c r="BW77" s="3"/>
      <c r="BX77" s="3"/>
      <c r="BY77" s="3"/>
    </row>
    <row r="78" spans="1:77" ht="41.45" customHeight="1">
      <c r="A78" s="65" t="s">
        <v>270</v>
      </c>
      <c r="C78" s="66"/>
      <c r="D78" s="66" t="s">
        <v>64</v>
      </c>
      <c r="E78" s="67">
        <v>177.10001127704476</v>
      </c>
      <c r="F78" s="69"/>
      <c r="G78" s="107" t="s">
        <v>715</v>
      </c>
      <c r="H78" s="66"/>
      <c r="I78" s="70" t="s">
        <v>270</v>
      </c>
      <c r="J78" s="71"/>
      <c r="K78" s="71"/>
      <c r="L78" s="70" t="s">
        <v>2792</v>
      </c>
      <c r="M78" s="74">
        <v>12.511431640483258</v>
      </c>
      <c r="N78" s="75">
        <v>2714.73681640625</v>
      </c>
      <c r="O78" s="75">
        <v>7385.92041015625</v>
      </c>
      <c r="P78" s="76"/>
      <c r="Q78" s="77"/>
      <c r="R78" s="77"/>
      <c r="S78" s="101"/>
      <c r="T78" s="48">
        <v>2</v>
      </c>
      <c r="U78" s="48">
        <v>1</v>
      </c>
      <c r="V78" s="49">
        <v>0</v>
      </c>
      <c r="W78" s="49">
        <v>0.007519</v>
      </c>
      <c r="X78" s="49">
        <v>0.007298</v>
      </c>
      <c r="Y78" s="49">
        <v>0.949226</v>
      </c>
      <c r="Z78" s="49">
        <v>0</v>
      </c>
      <c r="AA78" s="49">
        <v>0</v>
      </c>
      <c r="AB78" s="72">
        <v>78</v>
      </c>
      <c r="AC78" s="72"/>
      <c r="AD78" s="73"/>
      <c r="AE78" s="86" t="s">
        <v>1732</v>
      </c>
      <c r="AF78" s="86">
        <v>2017</v>
      </c>
      <c r="AG78" s="86">
        <v>2244</v>
      </c>
      <c r="AH78" s="86">
        <v>44439</v>
      </c>
      <c r="AI78" s="86">
        <v>5748</v>
      </c>
      <c r="AJ78" s="86"/>
      <c r="AK78" s="86" t="s">
        <v>1940</v>
      </c>
      <c r="AL78" s="86"/>
      <c r="AM78" s="93" t="s">
        <v>2173</v>
      </c>
      <c r="AN78" s="86"/>
      <c r="AO78" s="89">
        <v>41195.51664351852</v>
      </c>
      <c r="AP78" s="93" t="s">
        <v>2284</v>
      </c>
      <c r="AQ78" s="86" t="b">
        <v>1</v>
      </c>
      <c r="AR78" s="86" t="b">
        <v>0</v>
      </c>
      <c r="AS78" s="86" t="b">
        <v>0</v>
      </c>
      <c r="AT78" s="86"/>
      <c r="AU78" s="86">
        <v>19</v>
      </c>
      <c r="AV78" s="93" t="s">
        <v>2392</v>
      </c>
      <c r="AW78" s="86" t="b">
        <v>0</v>
      </c>
      <c r="AX78" s="86" t="s">
        <v>2503</v>
      </c>
      <c r="AY78" s="93" t="s">
        <v>2579</v>
      </c>
      <c r="AZ78" s="86" t="s">
        <v>66</v>
      </c>
      <c r="BA78" s="86" t="str">
        <f>REPLACE(INDEX(GroupVertices[Group],MATCH(Vertices[[#This Row],[Vertex]],GroupVertices[Vertex],0)),1,1,"")</f>
        <v>1</v>
      </c>
      <c r="BB78" s="48" t="s">
        <v>602</v>
      </c>
      <c r="BC78" s="48" t="s">
        <v>602</v>
      </c>
      <c r="BD78" s="48" t="s">
        <v>650</v>
      </c>
      <c r="BE78" s="48" t="s">
        <v>650</v>
      </c>
      <c r="BF78" s="48"/>
      <c r="BG78" s="48"/>
      <c r="BH78" s="120" t="s">
        <v>3394</v>
      </c>
      <c r="BI78" s="120" t="s">
        <v>3394</v>
      </c>
      <c r="BJ78" s="120" t="s">
        <v>3476</v>
      </c>
      <c r="BK78" s="120" t="s">
        <v>3476</v>
      </c>
      <c r="BL78" s="120">
        <v>0</v>
      </c>
      <c r="BM78" s="123">
        <v>0</v>
      </c>
      <c r="BN78" s="120">
        <v>0</v>
      </c>
      <c r="BO78" s="123">
        <v>0</v>
      </c>
      <c r="BP78" s="120">
        <v>0</v>
      </c>
      <c r="BQ78" s="123">
        <v>0</v>
      </c>
      <c r="BR78" s="120">
        <v>45</v>
      </c>
      <c r="BS78" s="123">
        <v>100</v>
      </c>
      <c r="BT78" s="120">
        <v>45</v>
      </c>
      <c r="BU78" s="2"/>
      <c r="BV78" s="3"/>
      <c r="BW78" s="3"/>
      <c r="BX78" s="3"/>
      <c r="BY78" s="3"/>
    </row>
    <row r="79" spans="1:77" ht="41.45" customHeight="1">
      <c r="A79" s="65" t="s">
        <v>271</v>
      </c>
      <c r="C79" s="66"/>
      <c r="D79" s="66" t="s">
        <v>64</v>
      </c>
      <c r="E79" s="67">
        <v>196.39859520242294</v>
      </c>
      <c r="F79" s="69"/>
      <c r="G79" s="107" t="s">
        <v>716</v>
      </c>
      <c r="H79" s="66"/>
      <c r="I79" s="70" t="s">
        <v>271</v>
      </c>
      <c r="J79" s="71"/>
      <c r="K79" s="71"/>
      <c r="L79" s="70" t="s">
        <v>2793</v>
      </c>
      <c r="M79" s="74">
        <v>27.22362791233915</v>
      </c>
      <c r="N79" s="75">
        <v>2074.611328125</v>
      </c>
      <c r="O79" s="75">
        <v>7627.9560546875</v>
      </c>
      <c r="P79" s="76"/>
      <c r="Q79" s="77"/>
      <c r="R79" s="77"/>
      <c r="S79" s="101"/>
      <c r="T79" s="48">
        <v>0</v>
      </c>
      <c r="U79" s="48">
        <v>2</v>
      </c>
      <c r="V79" s="49">
        <v>72</v>
      </c>
      <c r="W79" s="49">
        <v>0.010309</v>
      </c>
      <c r="X79" s="49">
        <v>0.031894</v>
      </c>
      <c r="Y79" s="49">
        <v>0.931307</v>
      </c>
      <c r="Z79" s="49">
        <v>0</v>
      </c>
      <c r="AA79" s="49">
        <v>0</v>
      </c>
      <c r="AB79" s="72">
        <v>79</v>
      </c>
      <c r="AC79" s="72"/>
      <c r="AD79" s="73"/>
      <c r="AE79" s="86" t="s">
        <v>1733</v>
      </c>
      <c r="AF79" s="86">
        <v>3930</v>
      </c>
      <c r="AG79" s="86">
        <v>5103</v>
      </c>
      <c r="AH79" s="86">
        <v>110363</v>
      </c>
      <c r="AI79" s="86">
        <v>72177</v>
      </c>
      <c r="AJ79" s="86"/>
      <c r="AK79" s="86" t="s">
        <v>1941</v>
      </c>
      <c r="AL79" s="86" t="s">
        <v>2090</v>
      </c>
      <c r="AM79" s="86"/>
      <c r="AN79" s="86"/>
      <c r="AO79" s="89">
        <v>39828.4624537037</v>
      </c>
      <c r="AP79" s="93" t="s">
        <v>2285</v>
      </c>
      <c r="AQ79" s="86" t="b">
        <v>0</v>
      </c>
      <c r="AR79" s="86" t="b">
        <v>0</v>
      </c>
      <c r="AS79" s="86" t="b">
        <v>0</v>
      </c>
      <c r="AT79" s="86"/>
      <c r="AU79" s="86">
        <v>41</v>
      </c>
      <c r="AV79" s="93" t="s">
        <v>2392</v>
      </c>
      <c r="AW79" s="86" t="b">
        <v>0</v>
      </c>
      <c r="AX79" s="86" t="s">
        <v>2503</v>
      </c>
      <c r="AY79" s="93" t="s">
        <v>2580</v>
      </c>
      <c r="AZ79" s="86" t="s">
        <v>66</v>
      </c>
      <c r="BA79" s="86" t="str">
        <f>REPLACE(INDEX(GroupVertices[Group],MATCH(Vertices[[#This Row],[Vertex]],GroupVertices[Vertex],0)),1,1,"")</f>
        <v>1</v>
      </c>
      <c r="BB79" s="48"/>
      <c r="BC79" s="48"/>
      <c r="BD79" s="48"/>
      <c r="BE79" s="48"/>
      <c r="BF79" s="48"/>
      <c r="BG79" s="48"/>
      <c r="BH79" s="120" t="s">
        <v>3395</v>
      </c>
      <c r="BI79" s="120" t="s">
        <v>3445</v>
      </c>
      <c r="BJ79" s="120" t="s">
        <v>3477</v>
      </c>
      <c r="BK79" s="120" t="s">
        <v>3522</v>
      </c>
      <c r="BL79" s="120">
        <v>0</v>
      </c>
      <c r="BM79" s="123">
        <v>0</v>
      </c>
      <c r="BN79" s="120">
        <v>0</v>
      </c>
      <c r="BO79" s="123">
        <v>0</v>
      </c>
      <c r="BP79" s="120">
        <v>0</v>
      </c>
      <c r="BQ79" s="123">
        <v>0</v>
      </c>
      <c r="BR79" s="120">
        <v>84</v>
      </c>
      <c r="BS79" s="123">
        <v>100</v>
      </c>
      <c r="BT79" s="120">
        <v>84</v>
      </c>
      <c r="BU79" s="2"/>
      <c r="BV79" s="3"/>
      <c r="BW79" s="3"/>
      <c r="BX79" s="3"/>
      <c r="BY79" s="3"/>
    </row>
    <row r="80" spans="1:77" ht="41.45" customHeight="1">
      <c r="A80" s="65" t="s">
        <v>272</v>
      </c>
      <c r="C80" s="66"/>
      <c r="D80" s="66" t="s">
        <v>64</v>
      </c>
      <c r="E80" s="67">
        <v>184.27538543328018</v>
      </c>
      <c r="F80" s="69"/>
      <c r="G80" s="107" t="s">
        <v>717</v>
      </c>
      <c r="H80" s="66"/>
      <c r="I80" s="70" t="s">
        <v>272</v>
      </c>
      <c r="J80" s="71"/>
      <c r="K80" s="71"/>
      <c r="L80" s="70" t="s">
        <v>2794</v>
      </c>
      <c r="M80" s="74">
        <v>17.98154868734678</v>
      </c>
      <c r="N80" s="75">
        <v>3481.817138671875</v>
      </c>
      <c r="O80" s="75">
        <v>4428.7265625</v>
      </c>
      <c r="P80" s="76"/>
      <c r="Q80" s="77"/>
      <c r="R80" s="77"/>
      <c r="S80" s="101"/>
      <c r="T80" s="48">
        <v>1</v>
      </c>
      <c r="U80" s="48">
        <v>4</v>
      </c>
      <c r="V80" s="49">
        <v>30</v>
      </c>
      <c r="W80" s="49">
        <v>0.037037</v>
      </c>
      <c r="X80" s="49">
        <v>0</v>
      </c>
      <c r="Y80" s="49">
        <v>1.669653</v>
      </c>
      <c r="Z80" s="49">
        <v>0.2</v>
      </c>
      <c r="AA80" s="49">
        <v>0</v>
      </c>
      <c r="AB80" s="72">
        <v>80</v>
      </c>
      <c r="AC80" s="72"/>
      <c r="AD80" s="73"/>
      <c r="AE80" s="86" t="s">
        <v>1734</v>
      </c>
      <c r="AF80" s="86">
        <v>4742</v>
      </c>
      <c r="AG80" s="86">
        <v>3307</v>
      </c>
      <c r="AH80" s="86">
        <v>1381</v>
      </c>
      <c r="AI80" s="86">
        <v>3526</v>
      </c>
      <c r="AJ80" s="86"/>
      <c r="AK80" s="86" t="s">
        <v>1942</v>
      </c>
      <c r="AL80" s="86" t="s">
        <v>2091</v>
      </c>
      <c r="AM80" s="93" t="s">
        <v>2174</v>
      </c>
      <c r="AN80" s="86"/>
      <c r="AO80" s="89">
        <v>39940.55908564815</v>
      </c>
      <c r="AP80" s="93" t="s">
        <v>2286</v>
      </c>
      <c r="AQ80" s="86" t="b">
        <v>1</v>
      </c>
      <c r="AR80" s="86" t="b">
        <v>0</v>
      </c>
      <c r="AS80" s="86" t="b">
        <v>1</v>
      </c>
      <c r="AT80" s="86"/>
      <c r="AU80" s="86">
        <v>25</v>
      </c>
      <c r="AV80" s="93" t="s">
        <v>2392</v>
      </c>
      <c r="AW80" s="86" t="b">
        <v>0</v>
      </c>
      <c r="AX80" s="86" t="s">
        <v>2503</v>
      </c>
      <c r="AY80" s="93" t="s">
        <v>2581</v>
      </c>
      <c r="AZ80" s="86" t="s">
        <v>66</v>
      </c>
      <c r="BA80" s="86" t="str">
        <f>REPLACE(INDEX(GroupVertices[Group],MATCH(Vertices[[#This Row],[Vertex]],GroupVertices[Vertex],0)),1,1,"")</f>
        <v>7</v>
      </c>
      <c r="BB80" s="48"/>
      <c r="BC80" s="48"/>
      <c r="BD80" s="48"/>
      <c r="BE80" s="48"/>
      <c r="BF80" s="48"/>
      <c r="BG80" s="48"/>
      <c r="BH80" s="120" t="s">
        <v>3396</v>
      </c>
      <c r="BI80" s="120" t="s">
        <v>3396</v>
      </c>
      <c r="BJ80" s="120" t="s">
        <v>3478</v>
      </c>
      <c r="BK80" s="120" t="s">
        <v>3478</v>
      </c>
      <c r="BL80" s="120">
        <v>0</v>
      </c>
      <c r="BM80" s="123">
        <v>0</v>
      </c>
      <c r="BN80" s="120">
        <v>0</v>
      </c>
      <c r="BO80" s="123">
        <v>0</v>
      </c>
      <c r="BP80" s="120">
        <v>0</v>
      </c>
      <c r="BQ80" s="123">
        <v>0</v>
      </c>
      <c r="BR80" s="120">
        <v>30</v>
      </c>
      <c r="BS80" s="123">
        <v>100</v>
      </c>
      <c r="BT80" s="120">
        <v>30</v>
      </c>
      <c r="BU80" s="2"/>
      <c r="BV80" s="3"/>
      <c r="BW80" s="3"/>
      <c r="BX80" s="3"/>
      <c r="BY80" s="3"/>
    </row>
    <row r="81" spans="1:77" ht="41.45" customHeight="1">
      <c r="A81" s="65" t="s">
        <v>400</v>
      </c>
      <c r="C81" s="66"/>
      <c r="D81" s="66" t="s">
        <v>64</v>
      </c>
      <c r="E81" s="67">
        <v>1000</v>
      </c>
      <c r="F81" s="69"/>
      <c r="G81" s="107" t="s">
        <v>2447</v>
      </c>
      <c r="H81" s="66"/>
      <c r="I81" s="70" t="s">
        <v>400</v>
      </c>
      <c r="J81" s="71"/>
      <c r="K81" s="71"/>
      <c r="L81" s="70" t="s">
        <v>2795</v>
      </c>
      <c r="M81" s="74">
        <v>9999</v>
      </c>
      <c r="N81" s="75">
        <v>3317.915283203125</v>
      </c>
      <c r="O81" s="75">
        <v>3794.998046875</v>
      </c>
      <c r="P81" s="76"/>
      <c r="Q81" s="77"/>
      <c r="R81" s="77"/>
      <c r="S81" s="101"/>
      <c r="T81" s="48">
        <v>2</v>
      </c>
      <c r="U81" s="48">
        <v>0</v>
      </c>
      <c r="V81" s="49">
        <v>0</v>
      </c>
      <c r="W81" s="49">
        <v>0.026316</v>
      </c>
      <c r="X81" s="49">
        <v>0</v>
      </c>
      <c r="Y81" s="49">
        <v>0.717682</v>
      </c>
      <c r="Z81" s="49">
        <v>0.5</v>
      </c>
      <c r="AA81" s="49">
        <v>0</v>
      </c>
      <c r="AB81" s="72">
        <v>81</v>
      </c>
      <c r="AC81" s="72"/>
      <c r="AD81" s="73"/>
      <c r="AE81" s="86" t="s">
        <v>1735</v>
      </c>
      <c r="AF81" s="86">
        <v>910</v>
      </c>
      <c r="AG81" s="86">
        <v>1942904</v>
      </c>
      <c r="AH81" s="86">
        <v>244090</v>
      </c>
      <c r="AI81" s="86">
        <v>3471</v>
      </c>
      <c r="AJ81" s="86"/>
      <c r="AK81" s="86" t="s">
        <v>1943</v>
      </c>
      <c r="AL81" s="86" t="s">
        <v>2092</v>
      </c>
      <c r="AM81" s="93" t="s">
        <v>2175</v>
      </c>
      <c r="AN81" s="86"/>
      <c r="AO81" s="89">
        <v>39163.58320601852</v>
      </c>
      <c r="AP81" s="93" t="s">
        <v>2287</v>
      </c>
      <c r="AQ81" s="86" t="b">
        <v>0</v>
      </c>
      <c r="AR81" s="86" t="b">
        <v>0</v>
      </c>
      <c r="AS81" s="86" t="b">
        <v>1</v>
      </c>
      <c r="AT81" s="86"/>
      <c r="AU81" s="86">
        <v>19942</v>
      </c>
      <c r="AV81" s="93" t="s">
        <v>2392</v>
      </c>
      <c r="AW81" s="86" t="b">
        <v>1</v>
      </c>
      <c r="AX81" s="86" t="s">
        <v>2503</v>
      </c>
      <c r="AY81" s="93" t="s">
        <v>2582</v>
      </c>
      <c r="AZ81" s="86" t="s">
        <v>65</v>
      </c>
      <c r="BA81" s="86" t="str">
        <f>REPLACE(INDEX(GroupVertices[Group],MATCH(Vertices[[#This Row],[Vertex]],GroupVertices[Vertex],0)),1,1,"")</f>
        <v>7</v>
      </c>
      <c r="BB81" s="48"/>
      <c r="BC81" s="48"/>
      <c r="BD81" s="48"/>
      <c r="BE81" s="48"/>
      <c r="BF81" s="48"/>
      <c r="BG81" s="48"/>
      <c r="BH81" s="48"/>
      <c r="BI81" s="48"/>
      <c r="BJ81" s="48"/>
      <c r="BK81" s="48"/>
      <c r="BL81" s="48"/>
      <c r="BM81" s="49"/>
      <c r="BN81" s="48"/>
      <c r="BO81" s="49"/>
      <c r="BP81" s="48"/>
      <c r="BQ81" s="49"/>
      <c r="BR81" s="48"/>
      <c r="BS81" s="49"/>
      <c r="BT81" s="48"/>
      <c r="BU81" s="2"/>
      <c r="BV81" s="3"/>
      <c r="BW81" s="3"/>
      <c r="BX81" s="3"/>
      <c r="BY81" s="3"/>
    </row>
    <row r="82" spans="1:77" ht="41.45" customHeight="1">
      <c r="A82" s="65" t="s">
        <v>401</v>
      </c>
      <c r="C82" s="66"/>
      <c r="D82" s="66" t="s">
        <v>64</v>
      </c>
      <c r="E82" s="67">
        <v>492.512718895494</v>
      </c>
      <c r="F82" s="69"/>
      <c r="G82" s="107" t="s">
        <v>2448</v>
      </c>
      <c r="H82" s="66"/>
      <c r="I82" s="70" t="s">
        <v>401</v>
      </c>
      <c r="J82" s="71"/>
      <c r="K82" s="71"/>
      <c r="L82" s="70" t="s">
        <v>2796</v>
      </c>
      <c r="M82" s="74">
        <v>252.96501512946904</v>
      </c>
      <c r="N82" s="75">
        <v>3745.90966796875</v>
      </c>
      <c r="O82" s="75">
        <v>4849.8818359375</v>
      </c>
      <c r="P82" s="76"/>
      <c r="Q82" s="77"/>
      <c r="R82" s="77"/>
      <c r="S82" s="101"/>
      <c r="T82" s="48">
        <v>4</v>
      </c>
      <c r="U82" s="48">
        <v>0</v>
      </c>
      <c r="V82" s="49">
        <v>110</v>
      </c>
      <c r="W82" s="49">
        <v>0.045455</v>
      </c>
      <c r="X82" s="49">
        <v>0</v>
      </c>
      <c r="Y82" s="49">
        <v>1.509499</v>
      </c>
      <c r="Z82" s="49">
        <v>0.08333333333333333</v>
      </c>
      <c r="AA82" s="49">
        <v>0</v>
      </c>
      <c r="AB82" s="72">
        <v>82</v>
      </c>
      <c r="AC82" s="72"/>
      <c r="AD82" s="73"/>
      <c r="AE82" s="86" t="s">
        <v>1736</v>
      </c>
      <c r="AF82" s="86">
        <v>2799</v>
      </c>
      <c r="AG82" s="86">
        <v>48971</v>
      </c>
      <c r="AH82" s="86">
        <v>37425</v>
      </c>
      <c r="AI82" s="86">
        <v>5658</v>
      </c>
      <c r="AJ82" s="86"/>
      <c r="AK82" s="86" t="s">
        <v>1944</v>
      </c>
      <c r="AL82" s="86" t="s">
        <v>2056</v>
      </c>
      <c r="AM82" s="93" t="s">
        <v>2176</v>
      </c>
      <c r="AN82" s="86"/>
      <c r="AO82" s="89">
        <v>40574.80825231481</v>
      </c>
      <c r="AP82" s="93" t="s">
        <v>2288</v>
      </c>
      <c r="AQ82" s="86" t="b">
        <v>1</v>
      </c>
      <c r="AR82" s="86" t="b">
        <v>0</v>
      </c>
      <c r="AS82" s="86" t="b">
        <v>1</v>
      </c>
      <c r="AT82" s="86"/>
      <c r="AU82" s="86">
        <v>538</v>
      </c>
      <c r="AV82" s="93" t="s">
        <v>2392</v>
      </c>
      <c r="AW82" s="86" t="b">
        <v>1</v>
      </c>
      <c r="AX82" s="86" t="s">
        <v>2503</v>
      </c>
      <c r="AY82" s="93" t="s">
        <v>2583</v>
      </c>
      <c r="AZ82" s="86" t="s">
        <v>65</v>
      </c>
      <c r="BA82" s="86" t="str">
        <f>REPLACE(INDEX(GroupVertices[Group],MATCH(Vertices[[#This Row],[Vertex]],GroupVertices[Vertex],0)),1,1,"")</f>
        <v>7</v>
      </c>
      <c r="BB82" s="48"/>
      <c r="BC82" s="48"/>
      <c r="BD82" s="48"/>
      <c r="BE82" s="48"/>
      <c r="BF82" s="48"/>
      <c r="BG82" s="48"/>
      <c r="BH82" s="48"/>
      <c r="BI82" s="48"/>
      <c r="BJ82" s="48"/>
      <c r="BK82" s="48"/>
      <c r="BL82" s="48"/>
      <c r="BM82" s="49"/>
      <c r="BN82" s="48"/>
      <c r="BO82" s="49"/>
      <c r="BP82" s="48"/>
      <c r="BQ82" s="49"/>
      <c r="BR82" s="48"/>
      <c r="BS82" s="49"/>
      <c r="BT82" s="48"/>
      <c r="BU82" s="2"/>
      <c r="BV82" s="3"/>
      <c r="BW82" s="3"/>
      <c r="BX82" s="3"/>
      <c r="BY82" s="3"/>
    </row>
    <row r="83" spans="1:77" ht="41.45" customHeight="1">
      <c r="A83" s="65" t="s">
        <v>402</v>
      </c>
      <c r="C83" s="66"/>
      <c r="D83" s="66" t="s">
        <v>64</v>
      </c>
      <c r="E83" s="67">
        <v>168.2101074541266</v>
      </c>
      <c r="F83" s="69"/>
      <c r="G83" s="107" t="s">
        <v>2449</v>
      </c>
      <c r="H83" s="66"/>
      <c r="I83" s="70" t="s">
        <v>402</v>
      </c>
      <c r="J83" s="71"/>
      <c r="K83" s="71"/>
      <c r="L83" s="70" t="s">
        <v>2797</v>
      </c>
      <c r="M83" s="74">
        <v>5.734249937078497</v>
      </c>
      <c r="N83" s="75">
        <v>3534.66162109375</v>
      </c>
      <c r="O83" s="75">
        <v>3522.375</v>
      </c>
      <c r="P83" s="76"/>
      <c r="Q83" s="77"/>
      <c r="R83" s="77"/>
      <c r="S83" s="101"/>
      <c r="T83" s="48">
        <v>2</v>
      </c>
      <c r="U83" s="48">
        <v>0</v>
      </c>
      <c r="V83" s="49">
        <v>0</v>
      </c>
      <c r="W83" s="49">
        <v>0.026316</v>
      </c>
      <c r="X83" s="49">
        <v>0</v>
      </c>
      <c r="Y83" s="49">
        <v>0.717682</v>
      </c>
      <c r="Z83" s="49">
        <v>0.5</v>
      </c>
      <c r="AA83" s="49">
        <v>0</v>
      </c>
      <c r="AB83" s="72">
        <v>83</v>
      </c>
      <c r="AC83" s="72"/>
      <c r="AD83" s="73"/>
      <c r="AE83" s="86" t="s">
        <v>1737</v>
      </c>
      <c r="AF83" s="86">
        <v>1366</v>
      </c>
      <c r="AG83" s="86">
        <v>927</v>
      </c>
      <c r="AH83" s="86">
        <v>73936</v>
      </c>
      <c r="AI83" s="86">
        <v>157366</v>
      </c>
      <c r="AJ83" s="86"/>
      <c r="AK83" s="86" t="s">
        <v>1945</v>
      </c>
      <c r="AL83" s="86" t="s">
        <v>2093</v>
      </c>
      <c r="AM83" s="93" t="s">
        <v>2177</v>
      </c>
      <c r="AN83" s="86"/>
      <c r="AO83" s="89">
        <v>40742.97850694445</v>
      </c>
      <c r="AP83" s="93" t="s">
        <v>2289</v>
      </c>
      <c r="AQ83" s="86" t="b">
        <v>1</v>
      </c>
      <c r="AR83" s="86" t="b">
        <v>0</v>
      </c>
      <c r="AS83" s="86" t="b">
        <v>0</v>
      </c>
      <c r="AT83" s="86"/>
      <c r="AU83" s="86">
        <v>21</v>
      </c>
      <c r="AV83" s="93" t="s">
        <v>2392</v>
      </c>
      <c r="AW83" s="86" t="b">
        <v>0</v>
      </c>
      <c r="AX83" s="86" t="s">
        <v>2503</v>
      </c>
      <c r="AY83" s="93" t="s">
        <v>2584</v>
      </c>
      <c r="AZ83" s="86" t="s">
        <v>65</v>
      </c>
      <c r="BA83" s="86" t="str">
        <f>REPLACE(INDEX(GroupVertices[Group],MATCH(Vertices[[#This Row],[Vertex]],GroupVertices[Vertex],0)),1,1,"")</f>
        <v>7</v>
      </c>
      <c r="BB83" s="48"/>
      <c r="BC83" s="48"/>
      <c r="BD83" s="48"/>
      <c r="BE83" s="48"/>
      <c r="BF83" s="48"/>
      <c r="BG83" s="48"/>
      <c r="BH83" s="48"/>
      <c r="BI83" s="48"/>
      <c r="BJ83" s="48"/>
      <c r="BK83" s="48"/>
      <c r="BL83" s="48"/>
      <c r="BM83" s="49"/>
      <c r="BN83" s="48"/>
      <c r="BO83" s="49"/>
      <c r="BP83" s="48"/>
      <c r="BQ83" s="49"/>
      <c r="BR83" s="48"/>
      <c r="BS83" s="49"/>
      <c r="BT83" s="48"/>
      <c r="BU83" s="2"/>
      <c r="BV83" s="3"/>
      <c r="BW83" s="3"/>
      <c r="BX83" s="3"/>
      <c r="BY83" s="3"/>
    </row>
    <row r="84" spans="1:77" ht="41.45" customHeight="1">
      <c r="A84" s="65" t="s">
        <v>403</v>
      </c>
      <c r="C84" s="66"/>
      <c r="D84" s="66" t="s">
        <v>64</v>
      </c>
      <c r="E84" s="67">
        <v>162.23625408792873</v>
      </c>
      <c r="F84" s="69"/>
      <c r="G84" s="107" t="s">
        <v>2450</v>
      </c>
      <c r="H84" s="66"/>
      <c r="I84" s="70" t="s">
        <v>403</v>
      </c>
      <c r="J84" s="71"/>
      <c r="K84" s="71"/>
      <c r="L84" s="70" t="s">
        <v>2798</v>
      </c>
      <c r="M84" s="74">
        <v>1.1801073345627688</v>
      </c>
      <c r="N84" s="75">
        <v>3220.588623046875</v>
      </c>
      <c r="O84" s="75">
        <v>4374.2998046875</v>
      </c>
      <c r="P84" s="76"/>
      <c r="Q84" s="77"/>
      <c r="R84" s="77"/>
      <c r="S84" s="101"/>
      <c r="T84" s="48">
        <v>2</v>
      </c>
      <c r="U84" s="48">
        <v>0</v>
      </c>
      <c r="V84" s="49">
        <v>0</v>
      </c>
      <c r="W84" s="49">
        <v>0.026316</v>
      </c>
      <c r="X84" s="49">
        <v>0</v>
      </c>
      <c r="Y84" s="49">
        <v>0.717682</v>
      </c>
      <c r="Z84" s="49">
        <v>0.5</v>
      </c>
      <c r="AA84" s="49">
        <v>0</v>
      </c>
      <c r="AB84" s="72">
        <v>84</v>
      </c>
      <c r="AC84" s="72"/>
      <c r="AD84" s="73"/>
      <c r="AE84" s="86" t="s">
        <v>1738</v>
      </c>
      <c r="AF84" s="86">
        <v>196</v>
      </c>
      <c r="AG84" s="86">
        <v>42</v>
      </c>
      <c r="AH84" s="86">
        <v>1406</v>
      </c>
      <c r="AI84" s="86">
        <v>2094</v>
      </c>
      <c r="AJ84" s="86"/>
      <c r="AK84" s="86" t="s">
        <v>1946</v>
      </c>
      <c r="AL84" s="86"/>
      <c r="AM84" s="86"/>
      <c r="AN84" s="86"/>
      <c r="AO84" s="89">
        <v>41477.30835648148</v>
      </c>
      <c r="AP84" s="93" t="s">
        <v>2290</v>
      </c>
      <c r="AQ84" s="86" t="b">
        <v>1</v>
      </c>
      <c r="AR84" s="86" t="b">
        <v>0</v>
      </c>
      <c r="AS84" s="86" t="b">
        <v>0</v>
      </c>
      <c r="AT84" s="86"/>
      <c r="AU84" s="86">
        <v>1</v>
      </c>
      <c r="AV84" s="93" t="s">
        <v>2392</v>
      </c>
      <c r="AW84" s="86" t="b">
        <v>0</v>
      </c>
      <c r="AX84" s="86" t="s">
        <v>2503</v>
      </c>
      <c r="AY84" s="93" t="s">
        <v>2585</v>
      </c>
      <c r="AZ84" s="86" t="s">
        <v>65</v>
      </c>
      <c r="BA84" s="86" t="str">
        <f>REPLACE(INDEX(GroupVertices[Group],MATCH(Vertices[[#This Row],[Vertex]],GroupVertices[Vertex],0)),1,1,"")</f>
        <v>7</v>
      </c>
      <c r="BB84" s="48"/>
      <c r="BC84" s="48"/>
      <c r="BD84" s="48"/>
      <c r="BE84" s="48"/>
      <c r="BF84" s="48"/>
      <c r="BG84" s="48"/>
      <c r="BH84" s="48"/>
      <c r="BI84" s="48"/>
      <c r="BJ84" s="48"/>
      <c r="BK84" s="48"/>
      <c r="BL84" s="48"/>
      <c r="BM84" s="49"/>
      <c r="BN84" s="48"/>
      <c r="BO84" s="49"/>
      <c r="BP84" s="48"/>
      <c r="BQ84" s="49"/>
      <c r="BR84" s="48"/>
      <c r="BS84" s="49"/>
      <c r="BT84" s="48"/>
      <c r="BU84" s="2"/>
      <c r="BV84" s="3"/>
      <c r="BW84" s="3"/>
      <c r="BX84" s="3"/>
      <c r="BY84" s="3"/>
    </row>
    <row r="85" spans="1:77" ht="41.45" customHeight="1">
      <c r="A85" s="65" t="s">
        <v>273</v>
      </c>
      <c r="C85" s="66"/>
      <c r="D85" s="66" t="s">
        <v>64</v>
      </c>
      <c r="E85" s="67">
        <v>169.18887438983134</v>
      </c>
      <c r="F85" s="69"/>
      <c r="G85" s="107" t="s">
        <v>718</v>
      </c>
      <c r="H85" s="66"/>
      <c r="I85" s="70" t="s">
        <v>273</v>
      </c>
      <c r="J85" s="71"/>
      <c r="K85" s="71"/>
      <c r="L85" s="70" t="s">
        <v>2799</v>
      </c>
      <c r="M85" s="74">
        <v>6.480408894552825</v>
      </c>
      <c r="N85" s="75">
        <v>3562.31494140625</v>
      </c>
      <c r="O85" s="75">
        <v>4218.6240234375</v>
      </c>
      <c r="P85" s="76"/>
      <c r="Q85" s="77"/>
      <c r="R85" s="77"/>
      <c r="S85" s="101"/>
      <c r="T85" s="48">
        <v>0</v>
      </c>
      <c r="U85" s="48">
        <v>5</v>
      </c>
      <c r="V85" s="49">
        <v>30</v>
      </c>
      <c r="W85" s="49">
        <v>0.037037</v>
      </c>
      <c r="X85" s="49">
        <v>0</v>
      </c>
      <c r="Y85" s="49">
        <v>1.669653</v>
      </c>
      <c r="Z85" s="49">
        <v>0.2</v>
      </c>
      <c r="AA85" s="49">
        <v>0</v>
      </c>
      <c r="AB85" s="72">
        <v>85</v>
      </c>
      <c r="AC85" s="72"/>
      <c r="AD85" s="73"/>
      <c r="AE85" s="86" t="s">
        <v>1739</v>
      </c>
      <c r="AF85" s="86">
        <v>1081</v>
      </c>
      <c r="AG85" s="86">
        <v>1072</v>
      </c>
      <c r="AH85" s="86">
        <v>83698</v>
      </c>
      <c r="AI85" s="86">
        <v>230287</v>
      </c>
      <c r="AJ85" s="86"/>
      <c r="AK85" s="86"/>
      <c r="AL85" s="86"/>
      <c r="AM85" s="86"/>
      <c r="AN85" s="86"/>
      <c r="AO85" s="89">
        <v>42832.79787037037</v>
      </c>
      <c r="AP85" s="93" t="s">
        <v>2291</v>
      </c>
      <c r="AQ85" s="86" t="b">
        <v>1</v>
      </c>
      <c r="AR85" s="86" t="b">
        <v>0</v>
      </c>
      <c r="AS85" s="86" t="b">
        <v>0</v>
      </c>
      <c r="AT85" s="86"/>
      <c r="AU85" s="86">
        <v>2</v>
      </c>
      <c r="AV85" s="86"/>
      <c r="AW85" s="86" t="b">
        <v>0</v>
      </c>
      <c r="AX85" s="86" t="s">
        <v>2503</v>
      </c>
      <c r="AY85" s="93" t="s">
        <v>2586</v>
      </c>
      <c r="AZ85" s="86" t="s">
        <v>66</v>
      </c>
      <c r="BA85" s="86" t="str">
        <f>REPLACE(INDEX(GroupVertices[Group],MATCH(Vertices[[#This Row],[Vertex]],GroupVertices[Vertex],0)),1,1,"")</f>
        <v>7</v>
      </c>
      <c r="BB85" s="48"/>
      <c r="BC85" s="48"/>
      <c r="BD85" s="48"/>
      <c r="BE85" s="48"/>
      <c r="BF85" s="48"/>
      <c r="BG85" s="48"/>
      <c r="BH85" s="120" t="s">
        <v>3396</v>
      </c>
      <c r="BI85" s="120" t="s">
        <v>3396</v>
      </c>
      <c r="BJ85" s="120" t="s">
        <v>3478</v>
      </c>
      <c r="BK85" s="120" t="s">
        <v>3478</v>
      </c>
      <c r="BL85" s="120">
        <v>0</v>
      </c>
      <c r="BM85" s="123">
        <v>0</v>
      </c>
      <c r="BN85" s="120">
        <v>0</v>
      </c>
      <c r="BO85" s="123">
        <v>0</v>
      </c>
      <c r="BP85" s="120">
        <v>0</v>
      </c>
      <c r="BQ85" s="123">
        <v>0</v>
      </c>
      <c r="BR85" s="120">
        <v>30</v>
      </c>
      <c r="BS85" s="123">
        <v>100</v>
      </c>
      <c r="BT85" s="120">
        <v>30</v>
      </c>
      <c r="BU85" s="2"/>
      <c r="BV85" s="3"/>
      <c r="BW85" s="3"/>
      <c r="BX85" s="3"/>
      <c r="BY85" s="3"/>
    </row>
    <row r="86" spans="1:77" ht="41.45" customHeight="1">
      <c r="A86" s="65" t="s">
        <v>274</v>
      </c>
      <c r="C86" s="66"/>
      <c r="D86" s="66" t="s">
        <v>64</v>
      </c>
      <c r="E86" s="67">
        <v>163.120519388462</v>
      </c>
      <c r="F86" s="69"/>
      <c r="G86" s="107" t="s">
        <v>719</v>
      </c>
      <c r="H86" s="66"/>
      <c r="I86" s="70" t="s">
        <v>274</v>
      </c>
      <c r="J86" s="71"/>
      <c r="K86" s="71"/>
      <c r="L86" s="70" t="s">
        <v>2800</v>
      </c>
      <c r="M86" s="74">
        <v>1.8542233582119896</v>
      </c>
      <c r="N86" s="75">
        <v>591.1884765625</v>
      </c>
      <c r="O86" s="75">
        <v>8555.14453125</v>
      </c>
      <c r="P86" s="76"/>
      <c r="Q86" s="77"/>
      <c r="R86" s="77"/>
      <c r="S86" s="101"/>
      <c r="T86" s="48">
        <v>0</v>
      </c>
      <c r="U86" s="48">
        <v>1</v>
      </c>
      <c r="V86" s="49">
        <v>0</v>
      </c>
      <c r="W86" s="49">
        <v>0.010101</v>
      </c>
      <c r="X86" s="49">
        <v>0.030535</v>
      </c>
      <c r="Y86" s="49">
        <v>0.527886</v>
      </c>
      <c r="Z86" s="49">
        <v>0</v>
      </c>
      <c r="AA86" s="49">
        <v>0</v>
      </c>
      <c r="AB86" s="72">
        <v>86</v>
      </c>
      <c r="AC86" s="72"/>
      <c r="AD86" s="73"/>
      <c r="AE86" s="86" t="s">
        <v>1740</v>
      </c>
      <c r="AF86" s="86">
        <v>328</v>
      </c>
      <c r="AG86" s="86">
        <v>173</v>
      </c>
      <c r="AH86" s="86">
        <v>5311</v>
      </c>
      <c r="AI86" s="86">
        <v>4282</v>
      </c>
      <c r="AJ86" s="86"/>
      <c r="AK86" s="86" t="s">
        <v>1947</v>
      </c>
      <c r="AL86" s="86" t="s">
        <v>2094</v>
      </c>
      <c r="AM86" s="93" t="s">
        <v>2178</v>
      </c>
      <c r="AN86" s="86"/>
      <c r="AO86" s="89">
        <v>40735.77134259259</v>
      </c>
      <c r="AP86" s="93" t="s">
        <v>2292</v>
      </c>
      <c r="AQ86" s="86" t="b">
        <v>0</v>
      </c>
      <c r="AR86" s="86" t="b">
        <v>0</v>
      </c>
      <c r="AS86" s="86" t="b">
        <v>1</v>
      </c>
      <c r="AT86" s="86"/>
      <c r="AU86" s="86">
        <v>6</v>
      </c>
      <c r="AV86" s="93" t="s">
        <v>2406</v>
      </c>
      <c r="AW86" s="86" t="b">
        <v>0</v>
      </c>
      <c r="AX86" s="86" t="s">
        <v>2503</v>
      </c>
      <c r="AY86" s="93" t="s">
        <v>2587</v>
      </c>
      <c r="AZ86" s="86" t="s">
        <v>66</v>
      </c>
      <c r="BA86" s="86" t="str">
        <f>REPLACE(INDEX(GroupVertices[Group],MATCH(Vertices[[#This Row],[Vertex]],GroupVertices[Vertex],0)),1,1,"")</f>
        <v>1</v>
      </c>
      <c r="BB86" s="48"/>
      <c r="BC86" s="48"/>
      <c r="BD86" s="48"/>
      <c r="BE86" s="48"/>
      <c r="BF86" s="48"/>
      <c r="BG86" s="48"/>
      <c r="BH86" s="120" t="s">
        <v>3389</v>
      </c>
      <c r="BI86" s="120" t="s">
        <v>3389</v>
      </c>
      <c r="BJ86" s="120" t="s">
        <v>3471</v>
      </c>
      <c r="BK86" s="120" t="s">
        <v>3471</v>
      </c>
      <c r="BL86" s="120">
        <v>0</v>
      </c>
      <c r="BM86" s="123">
        <v>0</v>
      </c>
      <c r="BN86" s="120">
        <v>0</v>
      </c>
      <c r="BO86" s="123">
        <v>0</v>
      </c>
      <c r="BP86" s="120">
        <v>0</v>
      </c>
      <c r="BQ86" s="123">
        <v>0</v>
      </c>
      <c r="BR86" s="120">
        <v>39</v>
      </c>
      <c r="BS86" s="123">
        <v>100</v>
      </c>
      <c r="BT86" s="120">
        <v>39</v>
      </c>
      <c r="BU86" s="2"/>
      <c r="BV86" s="3"/>
      <c r="BW86" s="3"/>
      <c r="BX86" s="3"/>
      <c r="BY86" s="3"/>
    </row>
    <row r="87" spans="1:77" ht="41.45" customHeight="1">
      <c r="A87" s="65" t="s">
        <v>275</v>
      </c>
      <c r="C87" s="66"/>
      <c r="D87" s="66" t="s">
        <v>64</v>
      </c>
      <c r="E87" s="67">
        <v>166.30657451710084</v>
      </c>
      <c r="F87" s="69"/>
      <c r="G87" s="107" t="s">
        <v>720</v>
      </c>
      <c r="H87" s="66"/>
      <c r="I87" s="70" t="s">
        <v>275</v>
      </c>
      <c r="J87" s="71"/>
      <c r="K87" s="71"/>
      <c r="L87" s="70" t="s">
        <v>2801</v>
      </c>
      <c r="M87" s="74">
        <v>4.2830994128870445</v>
      </c>
      <c r="N87" s="75">
        <v>8317.2568359375</v>
      </c>
      <c r="O87" s="75">
        <v>8206.583984375</v>
      </c>
      <c r="P87" s="76"/>
      <c r="Q87" s="77"/>
      <c r="R87" s="77"/>
      <c r="S87" s="101"/>
      <c r="T87" s="48">
        <v>1</v>
      </c>
      <c r="U87" s="48">
        <v>2</v>
      </c>
      <c r="V87" s="49">
        <v>12</v>
      </c>
      <c r="W87" s="49">
        <v>0.04</v>
      </c>
      <c r="X87" s="49">
        <v>0</v>
      </c>
      <c r="Y87" s="49">
        <v>1.248173</v>
      </c>
      <c r="Z87" s="49">
        <v>0.3333333333333333</v>
      </c>
      <c r="AA87" s="49">
        <v>0</v>
      </c>
      <c r="AB87" s="72">
        <v>87</v>
      </c>
      <c r="AC87" s="72"/>
      <c r="AD87" s="73"/>
      <c r="AE87" s="86" t="s">
        <v>1741</v>
      </c>
      <c r="AF87" s="86">
        <v>601</v>
      </c>
      <c r="AG87" s="86">
        <v>645</v>
      </c>
      <c r="AH87" s="86">
        <v>40510</v>
      </c>
      <c r="AI87" s="86">
        <v>28522</v>
      </c>
      <c r="AJ87" s="86"/>
      <c r="AK87" s="86" t="s">
        <v>1948</v>
      </c>
      <c r="AL87" s="86"/>
      <c r="AM87" s="86"/>
      <c r="AN87" s="86"/>
      <c r="AO87" s="89">
        <v>41190.39271990741</v>
      </c>
      <c r="AP87" s="93" t="s">
        <v>2293</v>
      </c>
      <c r="AQ87" s="86" t="b">
        <v>1</v>
      </c>
      <c r="AR87" s="86" t="b">
        <v>0</v>
      </c>
      <c r="AS87" s="86" t="b">
        <v>0</v>
      </c>
      <c r="AT87" s="86"/>
      <c r="AU87" s="86">
        <v>15</v>
      </c>
      <c r="AV87" s="93" t="s">
        <v>2392</v>
      </c>
      <c r="AW87" s="86" t="b">
        <v>0</v>
      </c>
      <c r="AX87" s="86" t="s">
        <v>2503</v>
      </c>
      <c r="AY87" s="93" t="s">
        <v>2588</v>
      </c>
      <c r="AZ87" s="86" t="s">
        <v>66</v>
      </c>
      <c r="BA87" s="86" t="str">
        <f>REPLACE(INDEX(GroupVertices[Group],MATCH(Vertices[[#This Row],[Vertex]],GroupVertices[Vertex],0)),1,1,"")</f>
        <v>5</v>
      </c>
      <c r="BB87" s="48"/>
      <c r="BC87" s="48"/>
      <c r="BD87" s="48"/>
      <c r="BE87" s="48"/>
      <c r="BF87" s="48"/>
      <c r="BG87" s="48"/>
      <c r="BH87" s="120" t="s">
        <v>3397</v>
      </c>
      <c r="BI87" s="120" t="s">
        <v>3397</v>
      </c>
      <c r="BJ87" s="120" t="s">
        <v>3479</v>
      </c>
      <c r="BK87" s="120" t="s">
        <v>3479</v>
      </c>
      <c r="BL87" s="120">
        <v>0</v>
      </c>
      <c r="BM87" s="123">
        <v>0</v>
      </c>
      <c r="BN87" s="120">
        <v>0</v>
      </c>
      <c r="BO87" s="123">
        <v>0</v>
      </c>
      <c r="BP87" s="120">
        <v>0</v>
      </c>
      <c r="BQ87" s="123">
        <v>0</v>
      </c>
      <c r="BR87" s="120">
        <v>11</v>
      </c>
      <c r="BS87" s="123">
        <v>100</v>
      </c>
      <c r="BT87" s="120">
        <v>11</v>
      </c>
      <c r="BU87" s="2"/>
      <c r="BV87" s="3"/>
      <c r="BW87" s="3"/>
      <c r="BX87" s="3"/>
      <c r="BY87" s="3"/>
    </row>
    <row r="88" spans="1:77" ht="41.45" customHeight="1">
      <c r="A88" s="65" t="s">
        <v>345</v>
      </c>
      <c r="C88" s="66"/>
      <c r="D88" s="66" t="s">
        <v>64</v>
      </c>
      <c r="E88" s="67">
        <v>168.25060815491437</v>
      </c>
      <c r="F88" s="69"/>
      <c r="G88" s="107" t="s">
        <v>781</v>
      </c>
      <c r="H88" s="66"/>
      <c r="I88" s="70" t="s">
        <v>345</v>
      </c>
      <c r="J88" s="71"/>
      <c r="K88" s="71"/>
      <c r="L88" s="70" t="s">
        <v>2802</v>
      </c>
      <c r="M88" s="74">
        <v>5.7651254801464</v>
      </c>
      <c r="N88" s="75">
        <v>8887.830078125</v>
      </c>
      <c r="O88" s="75">
        <v>8197.5400390625</v>
      </c>
      <c r="P88" s="76"/>
      <c r="Q88" s="77"/>
      <c r="R88" s="77"/>
      <c r="S88" s="101"/>
      <c r="T88" s="48">
        <v>2</v>
      </c>
      <c r="U88" s="48">
        <v>11</v>
      </c>
      <c r="V88" s="49">
        <v>176</v>
      </c>
      <c r="W88" s="49">
        <v>0.066667</v>
      </c>
      <c r="X88" s="49">
        <v>0</v>
      </c>
      <c r="Y88" s="49">
        <v>5.814413</v>
      </c>
      <c r="Z88" s="49">
        <v>0.00641025641025641</v>
      </c>
      <c r="AA88" s="49">
        <v>0</v>
      </c>
      <c r="AB88" s="72">
        <v>88</v>
      </c>
      <c r="AC88" s="72"/>
      <c r="AD88" s="73"/>
      <c r="AE88" s="86" t="s">
        <v>1742</v>
      </c>
      <c r="AF88" s="86">
        <v>4204</v>
      </c>
      <c r="AG88" s="86">
        <v>933</v>
      </c>
      <c r="AH88" s="86">
        <v>125865</v>
      </c>
      <c r="AI88" s="86">
        <v>67707</v>
      </c>
      <c r="AJ88" s="86"/>
      <c r="AK88" s="86"/>
      <c r="AL88" s="86"/>
      <c r="AM88" s="86"/>
      <c r="AN88" s="86"/>
      <c r="AO88" s="89">
        <v>43102.65232638889</v>
      </c>
      <c r="AP88" s="93" t="s">
        <v>2294</v>
      </c>
      <c r="AQ88" s="86" t="b">
        <v>1</v>
      </c>
      <c r="AR88" s="86" t="b">
        <v>0</v>
      </c>
      <c r="AS88" s="86" t="b">
        <v>0</v>
      </c>
      <c r="AT88" s="86"/>
      <c r="AU88" s="86">
        <v>16</v>
      </c>
      <c r="AV88" s="86"/>
      <c r="AW88" s="86" t="b">
        <v>0</v>
      </c>
      <c r="AX88" s="86" t="s">
        <v>2503</v>
      </c>
      <c r="AY88" s="93" t="s">
        <v>2589</v>
      </c>
      <c r="AZ88" s="86" t="s">
        <v>66</v>
      </c>
      <c r="BA88" s="86" t="str">
        <f>REPLACE(INDEX(GroupVertices[Group],MATCH(Vertices[[#This Row],[Vertex]],GroupVertices[Vertex],0)),1,1,"")</f>
        <v>5</v>
      </c>
      <c r="BB88" s="48" t="s">
        <v>620</v>
      </c>
      <c r="BC88" s="48" t="s">
        <v>620</v>
      </c>
      <c r="BD88" s="48" t="s">
        <v>655</v>
      </c>
      <c r="BE88" s="48" t="s">
        <v>655</v>
      </c>
      <c r="BF88" s="48"/>
      <c r="BG88" s="48"/>
      <c r="BH88" s="120" t="s">
        <v>3398</v>
      </c>
      <c r="BI88" s="120" t="s">
        <v>3446</v>
      </c>
      <c r="BJ88" s="120" t="s">
        <v>3480</v>
      </c>
      <c r="BK88" s="120" t="s">
        <v>3523</v>
      </c>
      <c r="BL88" s="120">
        <v>1</v>
      </c>
      <c r="BM88" s="123">
        <v>1.3888888888888888</v>
      </c>
      <c r="BN88" s="120">
        <v>1</v>
      </c>
      <c r="BO88" s="123">
        <v>1.3888888888888888</v>
      </c>
      <c r="BP88" s="120">
        <v>0</v>
      </c>
      <c r="BQ88" s="123">
        <v>0</v>
      </c>
      <c r="BR88" s="120">
        <v>70</v>
      </c>
      <c r="BS88" s="123">
        <v>97.22222222222223</v>
      </c>
      <c r="BT88" s="120">
        <v>72</v>
      </c>
      <c r="BU88" s="2"/>
      <c r="BV88" s="3"/>
      <c r="BW88" s="3"/>
      <c r="BX88" s="3"/>
      <c r="BY88" s="3"/>
    </row>
    <row r="89" spans="1:77" ht="41.45" customHeight="1">
      <c r="A89" s="65" t="s">
        <v>404</v>
      </c>
      <c r="C89" s="66"/>
      <c r="D89" s="66" t="s">
        <v>64</v>
      </c>
      <c r="E89" s="67">
        <v>175.37873149356403</v>
      </c>
      <c r="F89" s="69"/>
      <c r="G89" s="107" t="s">
        <v>2451</v>
      </c>
      <c r="H89" s="66"/>
      <c r="I89" s="70" t="s">
        <v>404</v>
      </c>
      <c r="J89" s="71"/>
      <c r="K89" s="71"/>
      <c r="L89" s="70" t="s">
        <v>2803</v>
      </c>
      <c r="M89" s="74">
        <v>11.19922106009737</v>
      </c>
      <c r="N89" s="75">
        <v>7840.69970703125</v>
      </c>
      <c r="O89" s="75">
        <v>7853.59423828125</v>
      </c>
      <c r="P89" s="76"/>
      <c r="Q89" s="77"/>
      <c r="R89" s="77"/>
      <c r="S89" s="101"/>
      <c r="T89" s="48">
        <v>2</v>
      </c>
      <c r="U89" s="48">
        <v>0</v>
      </c>
      <c r="V89" s="49">
        <v>0</v>
      </c>
      <c r="W89" s="49">
        <v>0.027027</v>
      </c>
      <c r="X89" s="49">
        <v>0</v>
      </c>
      <c r="Y89" s="49">
        <v>0.857298</v>
      </c>
      <c r="Z89" s="49">
        <v>0.5</v>
      </c>
      <c r="AA89" s="49">
        <v>0</v>
      </c>
      <c r="AB89" s="72">
        <v>89</v>
      </c>
      <c r="AC89" s="72"/>
      <c r="AD89" s="73"/>
      <c r="AE89" s="86" t="s">
        <v>1743</v>
      </c>
      <c r="AF89" s="86">
        <v>14</v>
      </c>
      <c r="AG89" s="86">
        <v>1989</v>
      </c>
      <c r="AH89" s="86">
        <v>1499</v>
      </c>
      <c r="AI89" s="86">
        <v>228</v>
      </c>
      <c r="AJ89" s="86"/>
      <c r="AK89" s="86"/>
      <c r="AL89" s="86"/>
      <c r="AM89" s="93" t="s">
        <v>2179</v>
      </c>
      <c r="AN89" s="86"/>
      <c r="AO89" s="89">
        <v>40776.36167824074</v>
      </c>
      <c r="AP89" s="86"/>
      <c r="AQ89" s="86" t="b">
        <v>1</v>
      </c>
      <c r="AR89" s="86" t="b">
        <v>0</v>
      </c>
      <c r="AS89" s="86" t="b">
        <v>0</v>
      </c>
      <c r="AT89" s="86"/>
      <c r="AU89" s="86">
        <v>18</v>
      </c>
      <c r="AV89" s="93" t="s">
        <v>2392</v>
      </c>
      <c r="AW89" s="86" t="b">
        <v>0</v>
      </c>
      <c r="AX89" s="86" t="s">
        <v>2503</v>
      </c>
      <c r="AY89" s="93" t="s">
        <v>2590</v>
      </c>
      <c r="AZ89" s="86" t="s">
        <v>65</v>
      </c>
      <c r="BA89" s="86" t="str">
        <f>REPLACE(INDEX(GroupVertices[Group],MATCH(Vertices[[#This Row],[Vertex]],GroupVertices[Vertex],0)),1,1,"")</f>
        <v>5</v>
      </c>
      <c r="BB89" s="48"/>
      <c r="BC89" s="48"/>
      <c r="BD89" s="48"/>
      <c r="BE89" s="48"/>
      <c r="BF89" s="48"/>
      <c r="BG89" s="48"/>
      <c r="BH89" s="48"/>
      <c r="BI89" s="48"/>
      <c r="BJ89" s="48"/>
      <c r="BK89" s="48"/>
      <c r="BL89" s="48"/>
      <c r="BM89" s="49"/>
      <c r="BN89" s="48"/>
      <c r="BO89" s="49"/>
      <c r="BP89" s="48"/>
      <c r="BQ89" s="49"/>
      <c r="BR89" s="48"/>
      <c r="BS89" s="49"/>
      <c r="BT89" s="48"/>
      <c r="BU89" s="2"/>
      <c r="BV89" s="3"/>
      <c r="BW89" s="3"/>
      <c r="BX89" s="3"/>
      <c r="BY89" s="3"/>
    </row>
    <row r="90" spans="1:77" ht="41.45" customHeight="1">
      <c r="A90" s="65" t="s">
        <v>276</v>
      </c>
      <c r="C90" s="66"/>
      <c r="D90" s="66" t="s">
        <v>64</v>
      </c>
      <c r="E90" s="67">
        <v>168.25735827171235</v>
      </c>
      <c r="F90" s="69"/>
      <c r="G90" s="107" t="s">
        <v>721</v>
      </c>
      <c r="H90" s="66"/>
      <c r="I90" s="70" t="s">
        <v>276</v>
      </c>
      <c r="J90" s="71"/>
      <c r="K90" s="71"/>
      <c r="L90" s="70" t="s">
        <v>2804</v>
      </c>
      <c r="M90" s="74">
        <v>5.7702714039910505</v>
      </c>
      <c r="N90" s="75">
        <v>8358.1142578125</v>
      </c>
      <c r="O90" s="75">
        <v>7814.08251953125</v>
      </c>
      <c r="P90" s="76"/>
      <c r="Q90" s="77"/>
      <c r="R90" s="77"/>
      <c r="S90" s="101"/>
      <c r="T90" s="48">
        <v>0</v>
      </c>
      <c r="U90" s="48">
        <v>3</v>
      </c>
      <c r="V90" s="49">
        <v>12</v>
      </c>
      <c r="W90" s="49">
        <v>0.04</v>
      </c>
      <c r="X90" s="49">
        <v>0</v>
      </c>
      <c r="Y90" s="49">
        <v>1.248173</v>
      </c>
      <c r="Z90" s="49">
        <v>0.3333333333333333</v>
      </c>
      <c r="AA90" s="49">
        <v>0</v>
      </c>
      <c r="AB90" s="72">
        <v>90</v>
      </c>
      <c r="AC90" s="72"/>
      <c r="AD90" s="73"/>
      <c r="AE90" s="86" t="s">
        <v>1744</v>
      </c>
      <c r="AF90" s="86">
        <v>1235</v>
      </c>
      <c r="AG90" s="86">
        <v>934</v>
      </c>
      <c r="AH90" s="86">
        <v>99617</v>
      </c>
      <c r="AI90" s="86">
        <v>110595</v>
      </c>
      <c r="AJ90" s="86"/>
      <c r="AK90" s="86" t="s">
        <v>1949</v>
      </c>
      <c r="AL90" s="86"/>
      <c r="AM90" s="86"/>
      <c r="AN90" s="86"/>
      <c r="AO90" s="89">
        <v>41574.3378125</v>
      </c>
      <c r="AP90" s="86"/>
      <c r="AQ90" s="86" t="b">
        <v>1</v>
      </c>
      <c r="AR90" s="86" t="b">
        <v>0</v>
      </c>
      <c r="AS90" s="86" t="b">
        <v>0</v>
      </c>
      <c r="AT90" s="86"/>
      <c r="AU90" s="86">
        <v>69</v>
      </c>
      <c r="AV90" s="93" t="s">
        <v>2392</v>
      </c>
      <c r="AW90" s="86" t="b">
        <v>0</v>
      </c>
      <c r="AX90" s="86" t="s">
        <v>2503</v>
      </c>
      <c r="AY90" s="93" t="s">
        <v>2591</v>
      </c>
      <c r="AZ90" s="86" t="s">
        <v>66</v>
      </c>
      <c r="BA90" s="86" t="str">
        <f>REPLACE(INDEX(GroupVertices[Group],MATCH(Vertices[[#This Row],[Vertex]],GroupVertices[Vertex],0)),1,1,"")</f>
        <v>5</v>
      </c>
      <c r="BB90" s="48"/>
      <c r="BC90" s="48"/>
      <c r="BD90" s="48"/>
      <c r="BE90" s="48"/>
      <c r="BF90" s="48"/>
      <c r="BG90" s="48"/>
      <c r="BH90" s="120" t="s">
        <v>3397</v>
      </c>
      <c r="BI90" s="120" t="s">
        <v>3397</v>
      </c>
      <c r="BJ90" s="120" t="s">
        <v>3479</v>
      </c>
      <c r="BK90" s="120" t="s">
        <v>3479</v>
      </c>
      <c r="BL90" s="120">
        <v>0</v>
      </c>
      <c r="BM90" s="123">
        <v>0</v>
      </c>
      <c r="BN90" s="120">
        <v>0</v>
      </c>
      <c r="BO90" s="123">
        <v>0</v>
      </c>
      <c r="BP90" s="120">
        <v>0</v>
      </c>
      <c r="BQ90" s="123">
        <v>0</v>
      </c>
      <c r="BR90" s="120">
        <v>11</v>
      </c>
      <c r="BS90" s="123">
        <v>100</v>
      </c>
      <c r="BT90" s="120">
        <v>11</v>
      </c>
      <c r="BU90" s="2"/>
      <c r="BV90" s="3"/>
      <c r="BW90" s="3"/>
      <c r="BX90" s="3"/>
      <c r="BY90" s="3"/>
    </row>
    <row r="91" spans="1:77" ht="41.45" customHeight="1">
      <c r="A91" s="65" t="s">
        <v>277</v>
      </c>
      <c r="C91" s="66"/>
      <c r="D91" s="66" t="s">
        <v>64</v>
      </c>
      <c r="E91" s="67">
        <v>176.49250076522804</v>
      </c>
      <c r="F91" s="69"/>
      <c r="G91" s="107" t="s">
        <v>2452</v>
      </c>
      <c r="H91" s="66"/>
      <c r="I91" s="70" t="s">
        <v>277</v>
      </c>
      <c r="J91" s="71"/>
      <c r="K91" s="71"/>
      <c r="L91" s="70" t="s">
        <v>2805</v>
      </c>
      <c r="M91" s="74">
        <v>12.04829849446471</v>
      </c>
      <c r="N91" s="75">
        <v>1168.517333984375</v>
      </c>
      <c r="O91" s="75">
        <v>940.2468872070312</v>
      </c>
      <c r="P91" s="76"/>
      <c r="Q91" s="77"/>
      <c r="R91" s="77"/>
      <c r="S91" s="101"/>
      <c r="T91" s="48">
        <v>1</v>
      </c>
      <c r="U91" s="48">
        <v>1</v>
      </c>
      <c r="V91" s="49">
        <v>0</v>
      </c>
      <c r="W91" s="49">
        <v>0</v>
      </c>
      <c r="X91" s="49">
        <v>0</v>
      </c>
      <c r="Y91" s="49">
        <v>0.999997</v>
      </c>
      <c r="Z91" s="49">
        <v>0</v>
      </c>
      <c r="AA91" s="49" t="s">
        <v>2990</v>
      </c>
      <c r="AB91" s="72">
        <v>91</v>
      </c>
      <c r="AC91" s="72"/>
      <c r="AD91" s="73"/>
      <c r="AE91" s="86" t="s">
        <v>1745</v>
      </c>
      <c r="AF91" s="86">
        <v>967</v>
      </c>
      <c r="AG91" s="86">
        <v>2154</v>
      </c>
      <c r="AH91" s="86">
        <v>1511698</v>
      </c>
      <c r="AI91" s="86">
        <v>194177</v>
      </c>
      <c r="AJ91" s="86"/>
      <c r="AK91" s="86" t="s">
        <v>1950</v>
      </c>
      <c r="AL91" s="86"/>
      <c r="AM91" s="93" t="s">
        <v>2180</v>
      </c>
      <c r="AN91" s="86"/>
      <c r="AO91" s="89">
        <v>39754.6493287037</v>
      </c>
      <c r="AP91" s="93" t="s">
        <v>2295</v>
      </c>
      <c r="AQ91" s="86" t="b">
        <v>0</v>
      </c>
      <c r="AR91" s="86" t="b">
        <v>0</v>
      </c>
      <c r="AS91" s="86" t="b">
        <v>0</v>
      </c>
      <c r="AT91" s="86"/>
      <c r="AU91" s="86">
        <v>1196</v>
      </c>
      <c r="AV91" s="93" t="s">
        <v>2392</v>
      </c>
      <c r="AW91" s="86" t="b">
        <v>0</v>
      </c>
      <c r="AX91" s="86" t="s">
        <v>2503</v>
      </c>
      <c r="AY91" s="93" t="s">
        <v>2592</v>
      </c>
      <c r="AZ91" s="86" t="s">
        <v>66</v>
      </c>
      <c r="BA91" s="86" t="str">
        <f>REPLACE(INDEX(GroupVertices[Group],MATCH(Vertices[[#This Row],[Vertex]],GroupVertices[Vertex],0)),1,1,"")</f>
        <v>3</v>
      </c>
      <c r="BB91" s="48"/>
      <c r="BC91" s="48"/>
      <c r="BD91" s="48"/>
      <c r="BE91" s="48"/>
      <c r="BF91" s="48" t="s">
        <v>3368</v>
      </c>
      <c r="BG91" s="48" t="s">
        <v>659</v>
      </c>
      <c r="BH91" s="120" t="s">
        <v>3399</v>
      </c>
      <c r="BI91" s="120" t="s">
        <v>3447</v>
      </c>
      <c r="BJ91" s="120" t="s">
        <v>3481</v>
      </c>
      <c r="BK91" s="120" t="s">
        <v>3524</v>
      </c>
      <c r="BL91" s="120">
        <v>0</v>
      </c>
      <c r="BM91" s="123">
        <v>0</v>
      </c>
      <c r="BN91" s="120">
        <v>0</v>
      </c>
      <c r="BO91" s="123">
        <v>0</v>
      </c>
      <c r="BP91" s="120">
        <v>0</v>
      </c>
      <c r="BQ91" s="123">
        <v>0</v>
      </c>
      <c r="BR91" s="120">
        <v>100</v>
      </c>
      <c r="BS91" s="123">
        <v>100</v>
      </c>
      <c r="BT91" s="120">
        <v>100</v>
      </c>
      <c r="BU91" s="2"/>
      <c r="BV91" s="3"/>
      <c r="BW91" s="3"/>
      <c r="BX91" s="3"/>
      <c r="BY91" s="3"/>
    </row>
    <row r="92" spans="1:77" ht="41.45" customHeight="1">
      <c r="A92" s="65" t="s">
        <v>278</v>
      </c>
      <c r="C92" s="66"/>
      <c r="D92" s="66" t="s">
        <v>64</v>
      </c>
      <c r="E92" s="67">
        <v>162.6682615629984</v>
      </c>
      <c r="F92" s="69"/>
      <c r="G92" s="107" t="s">
        <v>722</v>
      </c>
      <c r="H92" s="66"/>
      <c r="I92" s="70" t="s">
        <v>278</v>
      </c>
      <c r="J92" s="71"/>
      <c r="K92" s="71"/>
      <c r="L92" s="70" t="s">
        <v>2806</v>
      </c>
      <c r="M92" s="74">
        <v>1.5094464606204034</v>
      </c>
      <c r="N92" s="75">
        <v>856.7697143554688</v>
      </c>
      <c r="O92" s="75">
        <v>8171.5966796875</v>
      </c>
      <c r="P92" s="76"/>
      <c r="Q92" s="77"/>
      <c r="R92" s="77"/>
      <c r="S92" s="101"/>
      <c r="T92" s="48">
        <v>0</v>
      </c>
      <c r="U92" s="48">
        <v>1</v>
      </c>
      <c r="V92" s="49">
        <v>0</v>
      </c>
      <c r="W92" s="49">
        <v>0.010101</v>
      </c>
      <c r="X92" s="49">
        <v>0.030535</v>
      </c>
      <c r="Y92" s="49">
        <v>0.527886</v>
      </c>
      <c r="Z92" s="49">
        <v>0</v>
      </c>
      <c r="AA92" s="49">
        <v>0</v>
      </c>
      <c r="AB92" s="72">
        <v>92</v>
      </c>
      <c r="AC92" s="72"/>
      <c r="AD92" s="73"/>
      <c r="AE92" s="86" t="s">
        <v>1746</v>
      </c>
      <c r="AF92" s="86">
        <v>171</v>
      </c>
      <c r="AG92" s="86">
        <v>106</v>
      </c>
      <c r="AH92" s="86">
        <v>6249</v>
      </c>
      <c r="AI92" s="86">
        <v>6946</v>
      </c>
      <c r="AJ92" s="86"/>
      <c r="AK92" s="86" t="s">
        <v>1951</v>
      </c>
      <c r="AL92" s="86"/>
      <c r="AM92" s="86"/>
      <c r="AN92" s="86"/>
      <c r="AO92" s="89">
        <v>40931.825474537036</v>
      </c>
      <c r="AP92" s="93" t="s">
        <v>2296</v>
      </c>
      <c r="AQ92" s="86" t="b">
        <v>1</v>
      </c>
      <c r="AR92" s="86" t="b">
        <v>0</v>
      </c>
      <c r="AS92" s="86" t="b">
        <v>0</v>
      </c>
      <c r="AT92" s="86"/>
      <c r="AU92" s="86">
        <v>0</v>
      </c>
      <c r="AV92" s="93" t="s">
        <v>2392</v>
      </c>
      <c r="AW92" s="86" t="b">
        <v>0</v>
      </c>
      <c r="AX92" s="86" t="s">
        <v>2503</v>
      </c>
      <c r="AY92" s="93" t="s">
        <v>2593</v>
      </c>
      <c r="AZ92" s="86" t="s">
        <v>66</v>
      </c>
      <c r="BA92" s="86" t="str">
        <f>REPLACE(INDEX(GroupVertices[Group],MATCH(Vertices[[#This Row],[Vertex]],GroupVertices[Vertex],0)),1,1,"")</f>
        <v>1</v>
      </c>
      <c r="BB92" s="48"/>
      <c r="BC92" s="48"/>
      <c r="BD92" s="48"/>
      <c r="BE92" s="48"/>
      <c r="BF92" s="48"/>
      <c r="BG92" s="48"/>
      <c r="BH92" s="120" t="s">
        <v>3389</v>
      </c>
      <c r="BI92" s="120" t="s">
        <v>3389</v>
      </c>
      <c r="BJ92" s="120" t="s">
        <v>3471</v>
      </c>
      <c r="BK92" s="120" t="s">
        <v>3471</v>
      </c>
      <c r="BL92" s="120">
        <v>0</v>
      </c>
      <c r="BM92" s="123">
        <v>0</v>
      </c>
      <c r="BN92" s="120">
        <v>0</v>
      </c>
      <c r="BO92" s="123">
        <v>0</v>
      </c>
      <c r="BP92" s="120">
        <v>0</v>
      </c>
      <c r="BQ92" s="123">
        <v>0</v>
      </c>
      <c r="BR92" s="120">
        <v>39</v>
      </c>
      <c r="BS92" s="123">
        <v>100</v>
      </c>
      <c r="BT92" s="120">
        <v>39</v>
      </c>
      <c r="BU92" s="2"/>
      <c r="BV92" s="3"/>
      <c r="BW92" s="3"/>
      <c r="BX92" s="3"/>
      <c r="BY92" s="3"/>
    </row>
    <row r="93" spans="1:77" ht="41.45" customHeight="1">
      <c r="A93" s="65" t="s">
        <v>279</v>
      </c>
      <c r="C93" s="66"/>
      <c r="D93" s="66" t="s">
        <v>64</v>
      </c>
      <c r="E93" s="67">
        <v>165.9960691443945</v>
      </c>
      <c r="F93" s="69"/>
      <c r="G93" s="107" t="s">
        <v>723</v>
      </c>
      <c r="H93" s="66"/>
      <c r="I93" s="70" t="s">
        <v>279</v>
      </c>
      <c r="J93" s="71"/>
      <c r="K93" s="71"/>
      <c r="L93" s="70" t="s">
        <v>2807</v>
      </c>
      <c r="M93" s="74">
        <v>4.04638691603312</v>
      </c>
      <c r="N93" s="75">
        <v>9332.9619140625</v>
      </c>
      <c r="O93" s="75">
        <v>4533.6376953125</v>
      </c>
      <c r="P93" s="76"/>
      <c r="Q93" s="77"/>
      <c r="R93" s="77"/>
      <c r="S93" s="101"/>
      <c r="T93" s="48">
        <v>0</v>
      </c>
      <c r="U93" s="48">
        <v>3</v>
      </c>
      <c r="V93" s="49">
        <v>6</v>
      </c>
      <c r="W93" s="49">
        <v>0.333333</v>
      </c>
      <c r="X93" s="49">
        <v>0</v>
      </c>
      <c r="Y93" s="49">
        <v>1.918913</v>
      </c>
      <c r="Z93" s="49">
        <v>0</v>
      </c>
      <c r="AA93" s="49">
        <v>0</v>
      </c>
      <c r="AB93" s="72">
        <v>93</v>
      </c>
      <c r="AC93" s="72"/>
      <c r="AD93" s="73"/>
      <c r="AE93" s="86" t="s">
        <v>1747</v>
      </c>
      <c r="AF93" s="86">
        <v>1358</v>
      </c>
      <c r="AG93" s="86">
        <v>599</v>
      </c>
      <c r="AH93" s="86">
        <v>14807</v>
      </c>
      <c r="AI93" s="86">
        <v>25207</v>
      </c>
      <c r="AJ93" s="86"/>
      <c r="AK93" s="86" t="s">
        <v>1952</v>
      </c>
      <c r="AL93" s="86" t="s">
        <v>1617</v>
      </c>
      <c r="AM93" s="86"/>
      <c r="AN93" s="86"/>
      <c r="AO93" s="89">
        <v>41206.88049768518</v>
      </c>
      <c r="AP93" s="86"/>
      <c r="AQ93" s="86" t="b">
        <v>0</v>
      </c>
      <c r="AR93" s="86" t="b">
        <v>0</v>
      </c>
      <c r="AS93" s="86" t="b">
        <v>0</v>
      </c>
      <c r="AT93" s="86"/>
      <c r="AU93" s="86">
        <v>3</v>
      </c>
      <c r="AV93" s="93" t="s">
        <v>2395</v>
      </c>
      <c r="AW93" s="86" t="b">
        <v>0</v>
      </c>
      <c r="AX93" s="86" t="s">
        <v>2503</v>
      </c>
      <c r="AY93" s="93" t="s">
        <v>2594</v>
      </c>
      <c r="AZ93" s="86" t="s">
        <v>66</v>
      </c>
      <c r="BA93" s="86" t="str">
        <f>REPLACE(INDEX(GroupVertices[Group],MATCH(Vertices[[#This Row],[Vertex]],GroupVertices[Vertex],0)),1,1,"")</f>
        <v>15</v>
      </c>
      <c r="BB93" s="48"/>
      <c r="BC93" s="48"/>
      <c r="BD93" s="48"/>
      <c r="BE93" s="48"/>
      <c r="BF93" s="48"/>
      <c r="BG93" s="48"/>
      <c r="BH93" s="120" t="s">
        <v>3400</v>
      </c>
      <c r="BI93" s="120" t="s">
        <v>3400</v>
      </c>
      <c r="BJ93" s="120" t="s">
        <v>3482</v>
      </c>
      <c r="BK93" s="120" t="s">
        <v>3482</v>
      </c>
      <c r="BL93" s="120">
        <v>0</v>
      </c>
      <c r="BM93" s="123">
        <v>0</v>
      </c>
      <c r="BN93" s="120">
        <v>0</v>
      </c>
      <c r="BO93" s="123">
        <v>0</v>
      </c>
      <c r="BP93" s="120">
        <v>0</v>
      </c>
      <c r="BQ93" s="123">
        <v>0</v>
      </c>
      <c r="BR93" s="120">
        <v>32</v>
      </c>
      <c r="BS93" s="123">
        <v>100</v>
      </c>
      <c r="BT93" s="120">
        <v>32</v>
      </c>
      <c r="BU93" s="2"/>
      <c r="BV93" s="3"/>
      <c r="BW93" s="3"/>
      <c r="BX93" s="3"/>
      <c r="BY93" s="3"/>
    </row>
    <row r="94" spans="1:77" ht="41.45" customHeight="1">
      <c r="A94" s="65" t="s">
        <v>405</v>
      </c>
      <c r="C94" s="66"/>
      <c r="D94" s="66" t="s">
        <v>64</v>
      </c>
      <c r="E94" s="67">
        <v>176.40474924685452</v>
      </c>
      <c r="F94" s="69"/>
      <c r="G94" s="107" t="s">
        <v>2453</v>
      </c>
      <c r="H94" s="66"/>
      <c r="I94" s="70" t="s">
        <v>405</v>
      </c>
      <c r="J94" s="71"/>
      <c r="K94" s="71"/>
      <c r="L94" s="70" t="s">
        <v>2808</v>
      </c>
      <c r="M94" s="74">
        <v>11.981401484484252</v>
      </c>
      <c r="N94" s="75">
        <v>9332.9619140625</v>
      </c>
      <c r="O94" s="75">
        <v>4147.3125</v>
      </c>
      <c r="P94" s="76"/>
      <c r="Q94" s="77"/>
      <c r="R94" s="77"/>
      <c r="S94" s="101"/>
      <c r="T94" s="48">
        <v>1</v>
      </c>
      <c r="U94" s="48">
        <v>0</v>
      </c>
      <c r="V94" s="49">
        <v>0</v>
      </c>
      <c r="W94" s="49">
        <v>0.2</v>
      </c>
      <c r="X94" s="49">
        <v>0</v>
      </c>
      <c r="Y94" s="49">
        <v>0.693692</v>
      </c>
      <c r="Z94" s="49">
        <v>0</v>
      </c>
      <c r="AA94" s="49">
        <v>0</v>
      </c>
      <c r="AB94" s="72">
        <v>94</v>
      </c>
      <c r="AC94" s="72"/>
      <c r="AD94" s="73"/>
      <c r="AE94" s="86" t="s">
        <v>1748</v>
      </c>
      <c r="AF94" s="86">
        <v>1676</v>
      </c>
      <c r="AG94" s="86">
        <v>2141</v>
      </c>
      <c r="AH94" s="86">
        <v>29636</v>
      </c>
      <c r="AI94" s="86">
        <v>34748</v>
      </c>
      <c r="AJ94" s="86"/>
      <c r="AK94" s="86" t="s">
        <v>1953</v>
      </c>
      <c r="AL94" s="86" t="s">
        <v>1617</v>
      </c>
      <c r="AM94" s="93" t="s">
        <v>2181</v>
      </c>
      <c r="AN94" s="86"/>
      <c r="AO94" s="89">
        <v>39864.46060185185</v>
      </c>
      <c r="AP94" s="93" t="s">
        <v>2297</v>
      </c>
      <c r="AQ94" s="86" t="b">
        <v>0</v>
      </c>
      <c r="AR94" s="86" t="b">
        <v>0</v>
      </c>
      <c r="AS94" s="86" t="b">
        <v>1</v>
      </c>
      <c r="AT94" s="86"/>
      <c r="AU94" s="86">
        <v>13</v>
      </c>
      <c r="AV94" s="93" t="s">
        <v>2407</v>
      </c>
      <c r="AW94" s="86" t="b">
        <v>0</v>
      </c>
      <c r="AX94" s="86" t="s">
        <v>2503</v>
      </c>
      <c r="AY94" s="93" t="s">
        <v>2595</v>
      </c>
      <c r="AZ94" s="86" t="s">
        <v>65</v>
      </c>
      <c r="BA94" s="86" t="str">
        <f>REPLACE(INDEX(GroupVertices[Group],MATCH(Vertices[[#This Row],[Vertex]],GroupVertices[Vertex],0)),1,1,"")</f>
        <v>15</v>
      </c>
      <c r="BB94" s="48"/>
      <c r="BC94" s="48"/>
      <c r="BD94" s="48"/>
      <c r="BE94" s="48"/>
      <c r="BF94" s="48"/>
      <c r="BG94" s="48"/>
      <c r="BH94" s="48"/>
      <c r="BI94" s="48"/>
      <c r="BJ94" s="48"/>
      <c r="BK94" s="48"/>
      <c r="BL94" s="48"/>
      <c r="BM94" s="49"/>
      <c r="BN94" s="48"/>
      <c r="BO94" s="49"/>
      <c r="BP94" s="48"/>
      <c r="BQ94" s="49"/>
      <c r="BR94" s="48"/>
      <c r="BS94" s="49"/>
      <c r="BT94" s="48"/>
      <c r="BU94" s="2"/>
      <c r="BV94" s="3"/>
      <c r="BW94" s="3"/>
      <c r="BX94" s="3"/>
      <c r="BY94" s="3"/>
    </row>
    <row r="95" spans="1:77" ht="41.45" customHeight="1">
      <c r="A95" s="65" t="s">
        <v>406</v>
      </c>
      <c r="C95" s="66"/>
      <c r="D95" s="66" t="s">
        <v>64</v>
      </c>
      <c r="E95" s="67">
        <v>169.27662590820486</v>
      </c>
      <c r="F95" s="69"/>
      <c r="G95" s="107" t="s">
        <v>2454</v>
      </c>
      <c r="H95" s="66"/>
      <c r="I95" s="70" t="s">
        <v>406</v>
      </c>
      <c r="J95" s="71"/>
      <c r="K95" s="71"/>
      <c r="L95" s="70" t="s">
        <v>2809</v>
      </c>
      <c r="M95" s="74">
        <v>6.547305904533282</v>
      </c>
      <c r="N95" s="75">
        <v>9012.58984375</v>
      </c>
      <c r="O95" s="75">
        <v>4147.3125</v>
      </c>
      <c r="P95" s="76"/>
      <c r="Q95" s="77"/>
      <c r="R95" s="77"/>
      <c r="S95" s="101"/>
      <c r="T95" s="48">
        <v>1</v>
      </c>
      <c r="U95" s="48">
        <v>0</v>
      </c>
      <c r="V95" s="49">
        <v>0</v>
      </c>
      <c r="W95" s="49">
        <v>0.2</v>
      </c>
      <c r="X95" s="49">
        <v>0</v>
      </c>
      <c r="Y95" s="49">
        <v>0.693692</v>
      </c>
      <c r="Z95" s="49">
        <v>0</v>
      </c>
      <c r="AA95" s="49">
        <v>0</v>
      </c>
      <c r="AB95" s="72">
        <v>95</v>
      </c>
      <c r="AC95" s="72"/>
      <c r="AD95" s="73"/>
      <c r="AE95" s="86" t="s">
        <v>1749</v>
      </c>
      <c r="AF95" s="86">
        <v>802</v>
      </c>
      <c r="AG95" s="86">
        <v>1085</v>
      </c>
      <c r="AH95" s="86">
        <v>8948</v>
      </c>
      <c r="AI95" s="86">
        <v>39981</v>
      </c>
      <c r="AJ95" s="86"/>
      <c r="AK95" s="86" t="s">
        <v>1954</v>
      </c>
      <c r="AL95" s="86"/>
      <c r="AM95" s="86"/>
      <c r="AN95" s="86"/>
      <c r="AO95" s="89">
        <v>43460.95940972222</v>
      </c>
      <c r="AP95" s="93" t="s">
        <v>2298</v>
      </c>
      <c r="AQ95" s="86" t="b">
        <v>0</v>
      </c>
      <c r="AR95" s="86" t="b">
        <v>0</v>
      </c>
      <c r="AS95" s="86" t="b">
        <v>0</v>
      </c>
      <c r="AT95" s="86"/>
      <c r="AU95" s="86">
        <v>0</v>
      </c>
      <c r="AV95" s="93" t="s">
        <v>2392</v>
      </c>
      <c r="AW95" s="86" t="b">
        <v>0</v>
      </c>
      <c r="AX95" s="86" t="s">
        <v>2503</v>
      </c>
      <c r="AY95" s="93" t="s">
        <v>2596</v>
      </c>
      <c r="AZ95" s="86" t="s">
        <v>65</v>
      </c>
      <c r="BA95" s="86" t="str">
        <f>REPLACE(INDEX(GroupVertices[Group],MATCH(Vertices[[#This Row],[Vertex]],GroupVertices[Vertex],0)),1,1,"")</f>
        <v>15</v>
      </c>
      <c r="BB95" s="48"/>
      <c r="BC95" s="48"/>
      <c r="BD95" s="48"/>
      <c r="BE95" s="48"/>
      <c r="BF95" s="48"/>
      <c r="BG95" s="48"/>
      <c r="BH95" s="48"/>
      <c r="BI95" s="48"/>
      <c r="BJ95" s="48"/>
      <c r="BK95" s="48"/>
      <c r="BL95" s="48"/>
      <c r="BM95" s="49"/>
      <c r="BN95" s="48"/>
      <c r="BO95" s="49"/>
      <c r="BP95" s="48"/>
      <c r="BQ95" s="49"/>
      <c r="BR95" s="48"/>
      <c r="BS95" s="49"/>
      <c r="BT95" s="48"/>
      <c r="BU95" s="2"/>
      <c r="BV95" s="3"/>
      <c r="BW95" s="3"/>
      <c r="BX95" s="3"/>
      <c r="BY95" s="3"/>
    </row>
    <row r="96" spans="1:77" ht="41.45" customHeight="1">
      <c r="A96" s="65" t="s">
        <v>407</v>
      </c>
      <c r="C96" s="66"/>
      <c r="D96" s="66" t="s">
        <v>64</v>
      </c>
      <c r="E96" s="67">
        <v>162.5940102782208</v>
      </c>
      <c r="F96" s="69"/>
      <c r="G96" s="107" t="s">
        <v>2455</v>
      </c>
      <c r="H96" s="66"/>
      <c r="I96" s="70" t="s">
        <v>407</v>
      </c>
      <c r="J96" s="71"/>
      <c r="K96" s="71"/>
      <c r="L96" s="70" t="s">
        <v>2810</v>
      </c>
      <c r="M96" s="74">
        <v>1.4528412983292476</v>
      </c>
      <c r="N96" s="75">
        <v>9012.58984375</v>
      </c>
      <c r="O96" s="75">
        <v>4533.6376953125</v>
      </c>
      <c r="P96" s="76"/>
      <c r="Q96" s="77"/>
      <c r="R96" s="77"/>
      <c r="S96" s="101"/>
      <c r="T96" s="48">
        <v>1</v>
      </c>
      <c r="U96" s="48">
        <v>0</v>
      </c>
      <c r="V96" s="49">
        <v>0</v>
      </c>
      <c r="W96" s="49">
        <v>0.2</v>
      </c>
      <c r="X96" s="49">
        <v>0</v>
      </c>
      <c r="Y96" s="49">
        <v>0.693692</v>
      </c>
      <c r="Z96" s="49">
        <v>0</v>
      </c>
      <c r="AA96" s="49">
        <v>0</v>
      </c>
      <c r="AB96" s="72">
        <v>96</v>
      </c>
      <c r="AC96" s="72"/>
      <c r="AD96" s="73"/>
      <c r="AE96" s="86" t="s">
        <v>1750</v>
      </c>
      <c r="AF96" s="86">
        <v>397</v>
      </c>
      <c r="AG96" s="86">
        <v>95</v>
      </c>
      <c r="AH96" s="86">
        <v>1105</v>
      </c>
      <c r="AI96" s="86">
        <v>5635</v>
      </c>
      <c r="AJ96" s="86"/>
      <c r="AK96" s="86" t="s">
        <v>1955</v>
      </c>
      <c r="AL96" s="86"/>
      <c r="AM96" s="86"/>
      <c r="AN96" s="86"/>
      <c r="AO96" s="89">
        <v>41636.64946759259</v>
      </c>
      <c r="AP96" s="93" t="s">
        <v>2299</v>
      </c>
      <c r="AQ96" s="86" t="b">
        <v>1</v>
      </c>
      <c r="AR96" s="86" t="b">
        <v>0</v>
      </c>
      <c r="AS96" s="86" t="b">
        <v>0</v>
      </c>
      <c r="AT96" s="86"/>
      <c r="AU96" s="86">
        <v>0</v>
      </c>
      <c r="AV96" s="93" t="s">
        <v>2392</v>
      </c>
      <c r="AW96" s="86" t="b">
        <v>0</v>
      </c>
      <c r="AX96" s="86" t="s">
        <v>2503</v>
      </c>
      <c r="AY96" s="93" t="s">
        <v>2597</v>
      </c>
      <c r="AZ96" s="86" t="s">
        <v>65</v>
      </c>
      <c r="BA96" s="86" t="str">
        <f>REPLACE(INDEX(GroupVertices[Group],MATCH(Vertices[[#This Row],[Vertex]],GroupVertices[Vertex],0)),1,1,"")</f>
        <v>15</v>
      </c>
      <c r="BB96" s="48"/>
      <c r="BC96" s="48"/>
      <c r="BD96" s="48"/>
      <c r="BE96" s="48"/>
      <c r="BF96" s="48"/>
      <c r="BG96" s="48"/>
      <c r="BH96" s="48"/>
      <c r="BI96" s="48"/>
      <c r="BJ96" s="48"/>
      <c r="BK96" s="48"/>
      <c r="BL96" s="48"/>
      <c r="BM96" s="49"/>
      <c r="BN96" s="48"/>
      <c r="BO96" s="49"/>
      <c r="BP96" s="48"/>
      <c r="BQ96" s="49"/>
      <c r="BR96" s="48"/>
      <c r="BS96" s="49"/>
      <c r="BT96" s="48"/>
      <c r="BU96" s="2"/>
      <c r="BV96" s="3"/>
      <c r="BW96" s="3"/>
      <c r="BX96" s="3"/>
      <c r="BY96" s="3"/>
    </row>
    <row r="97" spans="1:77" ht="41.45" customHeight="1">
      <c r="A97" s="65" t="s">
        <v>280</v>
      </c>
      <c r="C97" s="66"/>
      <c r="D97" s="66" t="s">
        <v>64</v>
      </c>
      <c r="E97" s="67">
        <v>192.7130314307348</v>
      </c>
      <c r="F97" s="69"/>
      <c r="G97" s="107" t="s">
        <v>724</v>
      </c>
      <c r="H97" s="66"/>
      <c r="I97" s="70" t="s">
        <v>280</v>
      </c>
      <c r="J97" s="71"/>
      <c r="K97" s="71"/>
      <c r="L97" s="70" t="s">
        <v>2811</v>
      </c>
      <c r="M97" s="74">
        <v>24.413953493159955</v>
      </c>
      <c r="N97" s="75">
        <v>505.8515930175781</v>
      </c>
      <c r="O97" s="75">
        <v>7982.6123046875</v>
      </c>
      <c r="P97" s="76"/>
      <c r="Q97" s="77"/>
      <c r="R97" s="77"/>
      <c r="S97" s="101"/>
      <c r="T97" s="48">
        <v>0</v>
      </c>
      <c r="U97" s="48">
        <v>1</v>
      </c>
      <c r="V97" s="49">
        <v>0</v>
      </c>
      <c r="W97" s="49">
        <v>0.010101</v>
      </c>
      <c r="X97" s="49">
        <v>0.030535</v>
      </c>
      <c r="Y97" s="49">
        <v>0.527886</v>
      </c>
      <c r="Z97" s="49">
        <v>0</v>
      </c>
      <c r="AA97" s="49">
        <v>0</v>
      </c>
      <c r="AB97" s="72">
        <v>97</v>
      </c>
      <c r="AC97" s="72"/>
      <c r="AD97" s="73"/>
      <c r="AE97" s="86" t="s">
        <v>1751</v>
      </c>
      <c r="AF97" s="86">
        <v>2104</v>
      </c>
      <c r="AG97" s="86">
        <v>4557</v>
      </c>
      <c r="AH97" s="86">
        <v>78860</v>
      </c>
      <c r="AI97" s="86">
        <v>330216</v>
      </c>
      <c r="AJ97" s="86"/>
      <c r="AK97" s="86" t="s">
        <v>1956</v>
      </c>
      <c r="AL97" s="86" t="s">
        <v>2095</v>
      </c>
      <c r="AM97" s="93" t="s">
        <v>2182</v>
      </c>
      <c r="AN97" s="86"/>
      <c r="AO97" s="89">
        <v>41509.79771990741</v>
      </c>
      <c r="AP97" s="93" t="s">
        <v>2300</v>
      </c>
      <c r="AQ97" s="86" t="b">
        <v>0</v>
      </c>
      <c r="AR97" s="86" t="b">
        <v>0</v>
      </c>
      <c r="AS97" s="86" t="b">
        <v>0</v>
      </c>
      <c r="AT97" s="86"/>
      <c r="AU97" s="86">
        <v>40</v>
      </c>
      <c r="AV97" s="93" t="s">
        <v>2392</v>
      </c>
      <c r="AW97" s="86" t="b">
        <v>0</v>
      </c>
      <c r="AX97" s="86" t="s">
        <v>2503</v>
      </c>
      <c r="AY97" s="93" t="s">
        <v>2598</v>
      </c>
      <c r="AZ97" s="86" t="s">
        <v>66</v>
      </c>
      <c r="BA97" s="86" t="str">
        <f>REPLACE(INDEX(GroupVertices[Group],MATCH(Vertices[[#This Row],[Vertex]],GroupVertices[Vertex],0)),1,1,"")</f>
        <v>1</v>
      </c>
      <c r="BB97" s="48"/>
      <c r="BC97" s="48"/>
      <c r="BD97" s="48"/>
      <c r="BE97" s="48"/>
      <c r="BF97" s="48"/>
      <c r="BG97" s="48"/>
      <c r="BH97" s="120" t="s">
        <v>3389</v>
      </c>
      <c r="BI97" s="120" t="s">
        <v>3389</v>
      </c>
      <c r="BJ97" s="120" t="s">
        <v>3471</v>
      </c>
      <c r="BK97" s="120" t="s">
        <v>3471</v>
      </c>
      <c r="BL97" s="120">
        <v>0</v>
      </c>
      <c r="BM97" s="123">
        <v>0</v>
      </c>
      <c r="BN97" s="120">
        <v>0</v>
      </c>
      <c r="BO97" s="123">
        <v>0</v>
      </c>
      <c r="BP97" s="120">
        <v>0</v>
      </c>
      <c r="BQ97" s="123">
        <v>0</v>
      </c>
      <c r="BR97" s="120">
        <v>39</v>
      </c>
      <c r="BS97" s="123">
        <v>100</v>
      </c>
      <c r="BT97" s="120">
        <v>39</v>
      </c>
      <c r="BU97" s="2"/>
      <c r="BV97" s="3"/>
      <c r="BW97" s="3"/>
      <c r="BX97" s="3"/>
      <c r="BY97" s="3"/>
    </row>
    <row r="98" spans="1:77" ht="41.45" customHeight="1">
      <c r="A98" s="65" t="s">
        <v>281</v>
      </c>
      <c r="C98" s="66"/>
      <c r="D98" s="66" t="s">
        <v>64</v>
      </c>
      <c r="E98" s="67">
        <v>169.1551238058415</v>
      </c>
      <c r="F98" s="69"/>
      <c r="G98" s="107" t="s">
        <v>725</v>
      </c>
      <c r="H98" s="66"/>
      <c r="I98" s="70" t="s">
        <v>281</v>
      </c>
      <c r="J98" s="71"/>
      <c r="K98" s="71"/>
      <c r="L98" s="70" t="s">
        <v>2812</v>
      </c>
      <c r="M98" s="74">
        <v>6.454679275329572</v>
      </c>
      <c r="N98" s="75">
        <v>916.4419555664062</v>
      </c>
      <c r="O98" s="75">
        <v>7392.17431640625</v>
      </c>
      <c r="P98" s="76"/>
      <c r="Q98" s="77"/>
      <c r="R98" s="77"/>
      <c r="S98" s="101"/>
      <c r="T98" s="48">
        <v>0</v>
      </c>
      <c r="U98" s="48">
        <v>1</v>
      </c>
      <c r="V98" s="49">
        <v>0</v>
      </c>
      <c r="W98" s="49">
        <v>0.010101</v>
      </c>
      <c r="X98" s="49">
        <v>0.030535</v>
      </c>
      <c r="Y98" s="49">
        <v>0.527886</v>
      </c>
      <c r="Z98" s="49">
        <v>0</v>
      </c>
      <c r="AA98" s="49">
        <v>0</v>
      </c>
      <c r="AB98" s="72">
        <v>98</v>
      </c>
      <c r="AC98" s="72"/>
      <c r="AD98" s="73"/>
      <c r="AE98" s="86" t="s">
        <v>1752</v>
      </c>
      <c r="AF98" s="86">
        <v>857</v>
      </c>
      <c r="AG98" s="86">
        <v>1067</v>
      </c>
      <c r="AH98" s="86">
        <v>55150</v>
      </c>
      <c r="AI98" s="86">
        <v>700</v>
      </c>
      <c r="AJ98" s="86"/>
      <c r="AK98" s="86" t="s">
        <v>1957</v>
      </c>
      <c r="AL98" s="86" t="s">
        <v>1624</v>
      </c>
      <c r="AM98" s="93" t="s">
        <v>2183</v>
      </c>
      <c r="AN98" s="86"/>
      <c r="AO98" s="89">
        <v>40281.67837962963</v>
      </c>
      <c r="AP98" s="93" t="s">
        <v>2301</v>
      </c>
      <c r="AQ98" s="86" t="b">
        <v>0</v>
      </c>
      <c r="AR98" s="86" t="b">
        <v>0</v>
      </c>
      <c r="AS98" s="86" t="b">
        <v>1</v>
      </c>
      <c r="AT98" s="86"/>
      <c r="AU98" s="86">
        <v>78</v>
      </c>
      <c r="AV98" s="93" t="s">
        <v>2406</v>
      </c>
      <c r="AW98" s="86" t="b">
        <v>0</v>
      </c>
      <c r="AX98" s="86" t="s">
        <v>2503</v>
      </c>
      <c r="AY98" s="93" t="s">
        <v>2599</v>
      </c>
      <c r="AZ98" s="86" t="s">
        <v>66</v>
      </c>
      <c r="BA98" s="86" t="str">
        <f>REPLACE(INDEX(GroupVertices[Group],MATCH(Vertices[[#This Row],[Vertex]],GroupVertices[Vertex],0)),1,1,"")</f>
        <v>1</v>
      </c>
      <c r="BB98" s="48"/>
      <c r="BC98" s="48"/>
      <c r="BD98" s="48"/>
      <c r="BE98" s="48"/>
      <c r="BF98" s="48"/>
      <c r="BG98" s="48"/>
      <c r="BH98" s="120" t="s">
        <v>3389</v>
      </c>
      <c r="BI98" s="120" t="s">
        <v>3389</v>
      </c>
      <c r="BJ98" s="120" t="s">
        <v>3471</v>
      </c>
      <c r="BK98" s="120" t="s">
        <v>3471</v>
      </c>
      <c r="BL98" s="120">
        <v>0</v>
      </c>
      <c r="BM98" s="123">
        <v>0</v>
      </c>
      <c r="BN98" s="120">
        <v>0</v>
      </c>
      <c r="BO98" s="123">
        <v>0</v>
      </c>
      <c r="BP98" s="120">
        <v>0</v>
      </c>
      <c r="BQ98" s="123">
        <v>0</v>
      </c>
      <c r="BR98" s="120">
        <v>39</v>
      </c>
      <c r="BS98" s="123">
        <v>100</v>
      </c>
      <c r="BT98" s="120">
        <v>39</v>
      </c>
      <c r="BU98" s="2"/>
      <c r="BV98" s="3"/>
      <c r="BW98" s="3"/>
      <c r="BX98" s="3"/>
      <c r="BY98" s="3"/>
    </row>
    <row r="99" spans="1:77" ht="41.45" customHeight="1">
      <c r="A99" s="65" t="s">
        <v>282</v>
      </c>
      <c r="C99" s="66"/>
      <c r="D99" s="66" t="s">
        <v>64</v>
      </c>
      <c r="E99" s="67">
        <v>172.86768804472155</v>
      </c>
      <c r="F99" s="69"/>
      <c r="G99" s="107" t="s">
        <v>726</v>
      </c>
      <c r="H99" s="66"/>
      <c r="I99" s="70" t="s">
        <v>282</v>
      </c>
      <c r="J99" s="71"/>
      <c r="K99" s="71"/>
      <c r="L99" s="70" t="s">
        <v>2813</v>
      </c>
      <c r="M99" s="74">
        <v>9.28493738988737</v>
      </c>
      <c r="N99" s="75">
        <v>6050.9228515625</v>
      </c>
      <c r="O99" s="75">
        <v>8304.2802734375</v>
      </c>
      <c r="P99" s="76"/>
      <c r="Q99" s="77"/>
      <c r="R99" s="77"/>
      <c r="S99" s="101"/>
      <c r="T99" s="48">
        <v>0</v>
      </c>
      <c r="U99" s="48">
        <v>1</v>
      </c>
      <c r="V99" s="49">
        <v>0</v>
      </c>
      <c r="W99" s="49">
        <v>0.008403</v>
      </c>
      <c r="X99" s="49">
        <v>0.006451</v>
      </c>
      <c r="Y99" s="49">
        <v>0.530324</v>
      </c>
      <c r="Z99" s="49">
        <v>0</v>
      </c>
      <c r="AA99" s="49">
        <v>0</v>
      </c>
      <c r="AB99" s="72">
        <v>99</v>
      </c>
      <c r="AC99" s="72"/>
      <c r="AD99" s="73"/>
      <c r="AE99" s="86" t="s">
        <v>1753</v>
      </c>
      <c r="AF99" s="86">
        <v>1374</v>
      </c>
      <c r="AG99" s="86">
        <v>1617</v>
      </c>
      <c r="AH99" s="86">
        <v>31527</v>
      </c>
      <c r="AI99" s="86">
        <v>52586</v>
      </c>
      <c r="AJ99" s="86"/>
      <c r="AK99" s="86" t="s">
        <v>1958</v>
      </c>
      <c r="AL99" s="86" t="s">
        <v>1630</v>
      </c>
      <c r="AM99" s="93" t="s">
        <v>2184</v>
      </c>
      <c r="AN99" s="86"/>
      <c r="AO99" s="89">
        <v>39452.93582175926</v>
      </c>
      <c r="AP99" s="93" t="s">
        <v>2302</v>
      </c>
      <c r="AQ99" s="86" t="b">
        <v>0</v>
      </c>
      <c r="AR99" s="86" t="b">
        <v>0</v>
      </c>
      <c r="AS99" s="86" t="b">
        <v>0</v>
      </c>
      <c r="AT99" s="86"/>
      <c r="AU99" s="86">
        <v>30</v>
      </c>
      <c r="AV99" s="93" t="s">
        <v>2397</v>
      </c>
      <c r="AW99" s="86" t="b">
        <v>0</v>
      </c>
      <c r="AX99" s="86" t="s">
        <v>2503</v>
      </c>
      <c r="AY99" s="93" t="s">
        <v>2600</v>
      </c>
      <c r="AZ99" s="86" t="s">
        <v>66</v>
      </c>
      <c r="BA99" s="86" t="str">
        <f>REPLACE(INDEX(GroupVertices[Group],MATCH(Vertices[[#This Row],[Vertex]],GroupVertices[Vertex],0)),1,1,"")</f>
        <v>6</v>
      </c>
      <c r="BB99" s="48"/>
      <c r="BC99" s="48"/>
      <c r="BD99" s="48"/>
      <c r="BE99" s="48"/>
      <c r="BF99" s="48"/>
      <c r="BG99" s="48"/>
      <c r="BH99" s="120" t="s">
        <v>3401</v>
      </c>
      <c r="BI99" s="120" t="s">
        <v>3401</v>
      </c>
      <c r="BJ99" s="120" t="s">
        <v>3483</v>
      </c>
      <c r="BK99" s="120" t="s">
        <v>3483</v>
      </c>
      <c r="BL99" s="120">
        <v>0</v>
      </c>
      <c r="BM99" s="123">
        <v>0</v>
      </c>
      <c r="BN99" s="120">
        <v>0</v>
      </c>
      <c r="BO99" s="123">
        <v>0</v>
      </c>
      <c r="BP99" s="120">
        <v>0</v>
      </c>
      <c r="BQ99" s="123">
        <v>0</v>
      </c>
      <c r="BR99" s="120">
        <v>41</v>
      </c>
      <c r="BS99" s="123">
        <v>100</v>
      </c>
      <c r="BT99" s="120">
        <v>41</v>
      </c>
      <c r="BU99" s="2"/>
      <c r="BV99" s="3"/>
      <c r="BW99" s="3"/>
      <c r="BX99" s="3"/>
      <c r="BY99" s="3"/>
    </row>
    <row r="100" spans="1:77" ht="41.45" customHeight="1">
      <c r="A100" s="65" t="s">
        <v>302</v>
      </c>
      <c r="C100" s="66"/>
      <c r="D100" s="66" t="s">
        <v>64</v>
      </c>
      <c r="E100" s="67">
        <v>186.15866801991203</v>
      </c>
      <c r="F100" s="69"/>
      <c r="G100" s="107" t="s">
        <v>746</v>
      </c>
      <c r="H100" s="66"/>
      <c r="I100" s="70" t="s">
        <v>302</v>
      </c>
      <c r="J100" s="71"/>
      <c r="K100" s="71"/>
      <c r="L100" s="70" t="s">
        <v>2814</v>
      </c>
      <c r="M100" s="74">
        <v>19.417261440004282</v>
      </c>
      <c r="N100" s="75">
        <v>6525.15625</v>
      </c>
      <c r="O100" s="75">
        <v>8245.26953125</v>
      </c>
      <c r="P100" s="76"/>
      <c r="Q100" s="77"/>
      <c r="R100" s="77"/>
      <c r="S100" s="101"/>
      <c r="T100" s="48">
        <v>15</v>
      </c>
      <c r="U100" s="48">
        <v>1</v>
      </c>
      <c r="V100" s="49">
        <v>733</v>
      </c>
      <c r="W100" s="49">
        <v>0.012048</v>
      </c>
      <c r="X100" s="49">
        <v>0.03464</v>
      </c>
      <c r="Y100" s="49">
        <v>6.711607</v>
      </c>
      <c r="Z100" s="49">
        <v>0</v>
      </c>
      <c r="AA100" s="49">
        <v>0</v>
      </c>
      <c r="AB100" s="72">
        <v>100</v>
      </c>
      <c r="AC100" s="72"/>
      <c r="AD100" s="73"/>
      <c r="AE100" s="86" t="s">
        <v>1754</v>
      </c>
      <c r="AF100" s="86">
        <v>4858</v>
      </c>
      <c r="AG100" s="86">
        <v>3586</v>
      </c>
      <c r="AH100" s="86">
        <v>50983</v>
      </c>
      <c r="AI100" s="86">
        <v>56649</v>
      </c>
      <c r="AJ100" s="86"/>
      <c r="AK100" s="86" t="s">
        <v>1959</v>
      </c>
      <c r="AL100" s="86" t="s">
        <v>1624</v>
      </c>
      <c r="AM100" s="93" t="s">
        <v>2185</v>
      </c>
      <c r="AN100" s="86"/>
      <c r="AO100" s="89">
        <v>39709.794340277775</v>
      </c>
      <c r="AP100" s="93" t="s">
        <v>2303</v>
      </c>
      <c r="AQ100" s="86" t="b">
        <v>0</v>
      </c>
      <c r="AR100" s="86" t="b">
        <v>0</v>
      </c>
      <c r="AS100" s="86" t="b">
        <v>1</v>
      </c>
      <c r="AT100" s="86"/>
      <c r="AU100" s="86">
        <v>50</v>
      </c>
      <c r="AV100" s="93" t="s">
        <v>2401</v>
      </c>
      <c r="AW100" s="86" t="b">
        <v>0</v>
      </c>
      <c r="AX100" s="86" t="s">
        <v>2503</v>
      </c>
      <c r="AY100" s="93" t="s">
        <v>2601</v>
      </c>
      <c r="AZ100" s="86" t="s">
        <v>66</v>
      </c>
      <c r="BA100" s="86" t="str">
        <f>REPLACE(INDEX(GroupVertices[Group],MATCH(Vertices[[#This Row],[Vertex]],GroupVertices[Vertex],0)),1,1,"")</f>
        <v>6</v>
      </c>
      <c r="BB100" s="48" t="s">
        <v>606</v>
      </c>
      <c r="BC100" s="48" t="s">
        <v>606</v>
      </c>
      <c r="BD100" s="48" t="s">
        <v>651</v>
      </c>
      <c r="BE100" s="48" t="s">
        <v>651</v>
      </c>
      <c r="BF100" s="48"/>
      <c r="BG100" s="48"/>
      <c r="BH100" s="120" t="s">
        <v>3401</v>
      </c>
      <c r="BI100" s="120" t="s">
        <v>3401</v>
      </c>
      <c r="BJ100" s="120" t="s">
        <v>3483</v>
      </c>
      <c r="BK100" s="120" t="s">
        <v>3483</v>
      </c>
      <c r="BL100" s="120">
        <v>0</v>
      </c>
      <c r="BM100" s="123">
        <v>0</v>
      </c>
      <c r="BN100" s="120">
        <v>0</v>
      </c>
      <c r="BO100" s="123">
        <v>0</v>
      </c>
      <c r="BP100" s="120">
        <v>0</v>
      </c>
      <c r="BQ100" s="123">
        <v>0</v>
      </c>
      <c r="BR100" s="120">
        <v>41</v>
      </c>
      <c r="BS100" s="123">
        <v>100</v>
      </c>
      <c r="BT100" s="120">
        <v>41</v>
      </c>
      <c r="BU100" s="2"/>
      <c r="BV100" s="3"/>
      <c r="BW100" s="3"/>
      <c r="BX100" s="3"/>
      <c r="BY100" s="3"/>
    </row>
    <row r="101" spans="1:77" ht="41.45" customHeight="1">
      <c r="A101" s="65" t="s">
        <v>283</v>
      </c>
      <c r="C101" s="66"/>
      <c r="D101" s="66" t="s">
        <v>64</v>
      </c>
      <c r="E101" s="67">
        <v>168.23035780452048</v>
      </c>
      <c r="F101" s="69"/>
      <c r="G101" s="107" t="s">
        <v>727</v>
      </c>
      <c r="H101" s="66"/>
      <c r="I101" s="70" t="s">
        <v>283</v>
      </c>
      <c r="J101" s="71"/>
      <c r="K101" s="71"/>
      <c r="L101" s="70" t="s">
        <v>2815</v>
      </c>
      <c r="M101" s="74">
        <v>5.7496877086124485</v>
      </c>
      <c r="N101" s="75">
        <v>6282.39697265625</v>
      </c>
      <c r="O101" s="75">
        <v>7184.642578125</v>
      </c>
      <c r="P101" s="76"/>
      <c r="Q101" s="77"/>
      <c r="R101" s="77"/>
      <c r="S101" s="101"/>
      <c r="T101" s="48">
        <v>0</v>
      </c>
      <c r="U101" s="48">
        <v>1</v>
      </c>
      <c r="V101" s="49">
        <v>0</v>
      </c>
      <c r="W101" s="49">
        <v>0.008403</v>
      </c>
      <c r="X101" s="49">
        <v>0.006451</v>
      </c>
      <c r="Y101" s="49">
        <v>0.530324</v>
      </c>
      <c r="Z101" s="49">
        <v>0</v>
      </c>
      <c r="AA101" s="49">
        <v>0</v>
      </c>
      <c r="AB101" s="72">
        <v>101</v>
      </c>
      <c r="AC101" s="72"/>
      <c r="AD101" s="73"/>
      <c r="AE101" s="86" t="s">
        <v>1755</v>
      </c>
      <c r="AF101" s="86">
        <v>3862</v>
      </c>
      <c r="AG101" s="86">
        <v>930</v>
      </c>
      <c r="AH101" s="86">
        <v>8990</v>
      </c>
      <c r="AI101" s="86">
        <v>9106</v>
      </c>
      <c r="AJ101" s="86"/>
      <c r="AK101" s="86" t="s">
        <v>1960</v>
      </c>
      <c r="AL101" s="86" t="s">
        <v>1630</v>
      </c>
      <c r="AM101" s="93" t="s">
        <v>2186</v>
      </c>
      <c r="AN101" s="86"/>
      <c r="AO101" s="89">
        <v>40871.44516203704</v>
      </c>
      <c r="AP101" s="93" t="s">
        <v>2304</v>
      </c>
      <c r="AQ101" s="86" t="b">
        <v>0</v>
      </c>
      <c r="AR101" s="86" t="b">
        <v>0</v>
      </c>
      <c r="AS101" s="86" t="b">
        <v>0</v>
      </c>
      <c r="AT101" s="86"/>
      <c r="AU101" s="86">
        <v>17</v>
      </c>
      <c r="AV101" s="93" t="s">
        <v>2392</v>
      </c>
      <c r="AW101" s="86" t="b">
        <v>0</v>
      </c>
      <c r="AX101" s="86" t="s">
        <v>2503</v>
      </c>
      <c r="AY101" s="93" t="s">
        <v>2602</v>
      </c>
      <c r="AZ101" s="86" t="s">
        <v>66</v>
      </c>
      <c r="BA101" s="86" t="str">
        <f>REPLACE(INDEX(GroupVertices[Group],MATCH(Vertices[[#This Row],[Vertex]],GroupVertices[Vertex],0)),1,1,"")</f>
        <v>6</v>
      </c>
      <c r="BB101" s="48"/>
      <c r="BC101" s="48"/>
      <c r="BD101" s="48"/>
      <c r="BE101" s="48"/>
      <c r="BF101" s="48"/>
      <c r="BG101" s="48"/>
      <c r="BH101" s="120" t="s">
        <v>3401</v>
      </c>
      <c r="BI101" s="120" t="s">
        <v>3401</v>
      </c>
      <c r="BJ101" s="120" t="s">
        <v>3483</v>
      </c>
      <c r="BK101" s="120" t="s">
        <v>3483</v>
      </c>
      <c r="BL101" s="120">
        <v>0</v>
      </c>
      <c r="BM101" s="123">
        <v>0</v>
      </c>
      <c r="BN101" s="120">
        <v>0</v>
      </c>
      <c r="BO101" s="123">
        <v>0</v>
      </c>
      <c r="BP101" s="120">
        <v>0</v>
      </c>
      <c r="BQ101" s="123">
        <v>0</v>
      </c>
      <c r="BR101" s="120">
        <v>41</v>
      </c>
      <c r="BS101" s="123">
        <v>100</v>
      </c>
      <c r="BT101" s="120">
        <v>41</v>
      </c>
      <c r="BU101" s="2"/>
      <c r="BV101" s="3"/>
      <c r="BW101" s="3"/>
      <c r="BX101" s="3"/>
      <c r="BY101" s="3"/>
    </row>
    <row r="102" spans="1:77" ht="41.45" customHeight="1">
      <c r="A102" s="65" t="s">
        <v>284</v>
      </c>
      <c r="C102" s="66"/>
      <c r="D102" s="66" t="s">
        <v>64</v>
      </c>
      <c r="E102" s="67">
        <v>163.674028965895</v>
      </c>
      <c r="F102" s="69"/>
      <c r="G102" s="107" t="s">
        <v>728</v>
      </c>
      <c r="H102" s="66"/>
      <c r="I102" s="70" t="s">
        <v>284</v>
      </c>
      <c r="J102" s="71"/>
      <c r="K102" s="71"/>
      <c r="L102" s="70" t="s">
        <v>2816</v>
      </c>
      <c r="M102" s="74">
        <v>2.276189113473334</v>
      </c>
      <c r="N102" s="75">
        <v>1955.46142578125</v>
      </c>
      <c r="O102" s="75">
        <v>8472.58984375</v>
      </c>
      <c r="P102" s="76"/>
      <c r="Q102" s="77"/>
      <c r="R102" s="77"/>
      <c r="S102" s="101"/>
      <c r="T102" s="48">
        <v>0</v>
      </c>
      <c r="U102" s="48">
        <v>1</v>
      </c>
      <c r="V102" s="49">
        <v>0</v>
      </c>
      <c r="W102" s="49">
        <v>0.010101</v>
      </c>
      <c r="X102" s="49">
        <v>0.030535</v>
      </c>
      <c r="Y102" s="49">
        <v>0.527886</v>
      </c>
      <c r="Z102" s="49">
        <v>0</v>
      </c>
      <c r="AA102" s="49">
        <v>0</v>
      </c>
      <c r="AB102" s="72">
        <v>102</v>
      </c>
      <c r="AC102" s="72"/>
      <c r="AD102" s="73"/>
      <c r="AE102" s="86" t="s">
        <v>1756</v>
      </c>
      <c r="AF102" s="86">
        <v>852</v>
      </c>
      <c r="AG102" s="86">
        <v>255</v>
      </c>
      <c r="AH102" s="86">
        <v>3409</v>
      </c>
      <c r="AI102" s="86">
        <v>1341</v>
      </c>
      <c r="AJ102" s="86"/>
      <c r="AK102" s="86" t="s">
        <v>1961</v>
      </c>
      <c r="AL102" s="86" t="s">
        <v>2096</v>
      </c>
      <c r="AM102" s="86"/>
      <c r="AN102" s="86"/>
      <c r="AO102" s="89">
        <v>39748.276921296296</v>
      </c>
      <c r="AP102" s="86"/>
      <c r="AQ102" s="86" t="b">
        <v>0</v>
      </c>
      <c r="AR102" s="86" t="b">
        <v>0</v>
      </c>
      <c r="AS102" s="86" t="b">
        <v>1</v>
      </c>
      <c r="AT102" s="86"/>
      <c r="AU102" s="86">
        <v>47</v>
      </c>
      <c r="AV102" s="93" t="s">
        <v>2407</v>
      </c>
      <c r="AW102" s="86" t="b">
        <v>0</v>
      </c>
      <c r="AX102" s="86" t="s">
        <v>2503</v>
      </c>
      <c r="AY102" s="93" t="s">
        <v>2603</v>
      </c>
      <c r="AZ102" s="86" t="s">
        <v>66</v>
      </c>
      <c r="BA102" s="86" t="str">
        <f>REPLACE(INDEX(GroupVertices[Group],MATCH(Vertices[[#This Row],[Vertex]],GroupVertices[Vertex],0)),1,1,"")</f>
        <v>1</v>
      </c>
      <c r="BB102" s="48"/>
      <c r="BC102" s="48"/>
      <c r="BD102" s="48"/>
      <c r="BE102" s="48"/>
      <c r="BF102" s="48"/>
      <c r="BG102" s="48"/>
      <c r="BH102" s="120" t="s">
        <v>3389</v>
      </c>
      <c r="BI102" s="120" t="s">
        <v>3389</v>
      </c>
      <c r="BJ102" s="120" t="s">
        <v>3471</v>
      </c>
      <c r="BK102" s="120" t="s">
        <v>3471</v>
      </c>
      <c r="BL102" s="120">
        <v>0</v>
      </c>
      <c r="BM102" s="123">
        <v>0</v>
      </c>
      <c r="BN102" s="120">
        <v>0</v>
      </c>
      <c r="BO102" s="123">
        <v>0</v>
      </c>
      <c r="BP102" s="120">
        <v>0</v>
      </c>
      <c r="BQ102" s="123">
        <v>0</v>
      </c>
      <c r="BR102" s="120">
        <v>39</v>
      </c>
      <c r="BS102" s="123">
        <v>100</v>
      </c>
      <c r="BT102" s="120">
        <v>39</v>
      </c>
      <c r="BU102" s="2"/>
      <c r="BV102" s="3"/>
      <c r="BW102" s="3"/>
      <c r="BX102" s="3"/>
      <c r="BY102" s="3"/>
    </row>
    <row r="103" spans="1:77" ht="41.45" customHeight="1">
      <c r="A103" s="65" t="s">
        <v>285</v>
      </c>
      <c r="C103" s="66"/>
      <c r="D103" s="66" t="s">
        <v>64</v>
      </c>
      <c r="E103" s="67">
        <v>170.11364039115236</v>
      </c>
      <c r="F103" s="69"/>
      <c r="G103" s="107" t="s">
        <v>729</v>
      </c>
      <c r="H103" s="66"/>
      <c r="I103" s="70" t="s">
        <v>285</v>
      </c>
      <c r="J103" s="71"/>
      <c r="K103" s="71"/>
      <c r="L103" s="70" t="s">
        <v>2817</v>
      </c>
      <c r="M103" s="74">
        <v>7.185400461269949</v>
      </c>
      <c r="N103" s="75">
        <v>6732.20947265625</v>
      </c>
      <c r="O103" s="75">
        <v>7112.9248046875</v>
      </c>
      <c r="P103" s="76"/>
      <c r="Q103" s="77"/>
      <c r="R103" s="77"/>
      <c r="S103" s="101"/>
      <c r="T103" s="48">
        <v>0</v>
      </c>
      <c r="U103" s="48">
        <v>1</v>
      </c>
      <c r="V103" s="49">
        <v>0</v>
      </c>
      <c r="W103" s="49">
        <v>0.008403</v>
      </c>
      <c r="X103" s="49">
        <v>0.006451</v>
      </c>
      <c r="Y103" s="49">
        <v>0.530324</v>
      </c>
      <c r="Z103" s="49">
        <v>0</v>
      </c>
      <c r="AA103" s="49">
        <v>0</v>
      </c>
      <c r="AB103" s="72">
        <v>103</v>
      </c>
      <c r="AC103" s="72"/>
      <c r="AD103" s="73"/>
      <c r="AE103" s="86" t="s">
        <v>1757</v>
      </c>
      <c r="AF103" s="86">
        <v>2193</v>
      </c>
      <c r="AG103" s="86">
        <v>1209</v>
      </c>
      <c r="AH103" s="86">
        <v>15862</v>
      </c>
      <c r="AI103" s="86">
        <v>25691</v>
      </c>
      <c r="AJ103" s="86"/>
      <c r="AK103" s="86" t="s">
        <v>1962</v>
      </c>
      <c r="AL103" s="86" t="s">
        <v>2097</v>
      </c>
      <c r="AM103" s="86"/>
      <c r="AN103" s="86"/>
      <c r="AO103" s="89">
        <v>40727.57361111111</v>
      </c>
      <c r="AP103" s="93" t="s">
        <v>2305</v>
      </c>
      <c r="AQ103" s="86" t="b">
        <v>0</v>
      </c>
      <c r="AR103" s="86" t="b">
        <v>0</v>
      </c>
      <c r="AS103" s="86" t="b">
        <v>1</v>
      </c>
      <c r="AT103" s="86"/>
      <c r="AU103" s="86">
        <v>17</v>
      </c>
      <c r="AV103" s="93" t="s">
        <v>2397</v>
      </c>
      <c r="AW103" s="86" t="b">
        <v>0</v>
      </c>
      <c r="AX103" s="86" t="s">
        <v>2503</v>
      </c>
      <c r="AY103" s="93" t="s">
        <v>2604</v>
      </c>
      <c r="AZ103" s="86" t="s">
        <v>66</v>
      </c>
      <c r="BA103" s="86" t="str">
        <f>REPLACE(INDEX(GroupVertices[Group],MATCH(Vertices[[#This Row],[Vertex]],GroupVertices[Vertex],0)),1,1,"")</f>
        <v>6</v>
      </c>
      <c r="BB103" s="48"/>
      <c r="BC103" s="48"/>
      <c r="BD103" s="48"/>
      <c r="BE103" s="48"/>
      <c r="BF103" s="48"/>
      <c r="BG103" s="48"/>
      <c r="BH103" s="120" t="s">
        <v>3401</v>
      </c>
      <c r="BI103" s="120" t="s">
        <v>3401</v>
      </c>
      <c r="BJ103" s="120" t="s">
        <v>3483</v>
      </c>
      <c r="BK103" s="120" t="s">
        <v>3483</v>
      </c>
      <c r="BL103" s="120">
        <v>0</v>
      </c>
      <c r="BM103" s="123">
        <v>0</v>
      </c>
      <c r="BN103" s="120">
        <v>0</v>
      </c>
      <c r="BO103" s="123">
        <v>0</v>
      </c>
      <c r="BP103" s="120">
        <v>0</v>
      </c>
      <c r="BQ103" s="123">
        <v>0</v>
      </c>
      <c r="BR103" s="120">
        <v>41</v>
      </c>
      <c r="BS103" s="123">
        <v>100</v>
      </c>
      <c r="BT103" s="120">
        <v>41</v>
      </c>
      <c r="BU103" s="2"/>
      <c r="BV103" s="3"/>
      <c r="BW103" s="3"/>
      <c r="BX103" s="3"/>
      <c r="BY103" s="3"/>
    </row>
    <row r="104" spans="1:77" ht="41.45" customHeight="1">
      <c r="A104" s="65" t="s">
        <v>286</v>
      </c>
      <c r="C104" s="66"/>
      <c r="D104" s="66" t="s">
        <v>64</v>
      </c>
      <c r="E104" s="67">
        <v>163.7617804842685</v>
      </c>
      <c r="F104" s="69"/>
      <c r="G104" s="107" t="s">
        <v>730</v>
      </c>
      <c r="H104" s="66"/>
      <c r="I104" s="70" t="s">
        <v>286</v>
      </c>
      <c r="J104" s="71"/>
      <c r="K104" s="71"/>
      <c r="L104" s="70" t="s">
        <v>2818</v>
      </c>
      <c r="M104" s="74">
        <v>2.3430861234537907</v>
      </c>
      <c r="N104" s="75">
        <v>6417.91650390625</v>
      </c>
      <c r="O104" s="75">
        <v>9299.2197265625</v>
      </c>
      <c r="P104" s="76"/>
      <c r="Q104" s="77"/>
      <c r="R104" s="77"/>
      <c r="S104" s="101"/>
      <c r="T104" s="48">
        <v>0</v>
      </c>
      <c r="U104" s="48">
        <v>2</v>
      </c>
      <c r="V104" s="49">
        <v>299</v>
      </c>
      <c r="W104" s="49">
        <v>0.013699</v>
      </c>
      <c r="X104" s="49">
        <v>0.036985</v>
      </c>
      <c r="Y104" s="49">
        <v>0.90821</v>
      </c>
      <c r="Z104" s="49">
        <v>0</v>
      </c>
      <c r="AA104" s="49">
        <v>0</v>
      </c>
      <c r="AB104" s="72">
        <v>104</v>
      </c>
      <c r="AC104" s="72"/>
      <c r="AD104" s="73"/>
      <c r="AE104" s="86" t="s">
        <v>1758</v>
      </c>
      <c r="AF104" s="86">
        <v>659</v>
      </c>
      <c r="AG104" s="86">
        <v>268</v>
      </c>
      <c r="AH104" s="86">
        <v>1720</v>
      </c>
      <c r="AI104" s="86">
        <v>6659</v>
      </c>
      <c r="AJ104" s="86"/>
      <c r="AK104" s="86" t="s">
        <v>1963</v>
      </c>
      <c r="AL104" s="86" t="s">
        <v>1624</v>
      </c>
      <c r="AM104" s="86"/>
      <c r="AN104" s="86"/>
      <c r="AO104" s="89">
        <v>39887.50952546296</v>
      </c>
      <c r="AP104" s="93" t="s">
        <v>2306</v>
      </c>
      <c r="AQ104" s="86" t="b">
        <v>1</v>
      </c>
      <c r="AR104" s="86" t="b">
        <v>0</v>
      </c>
      <c r="AS104" s="86" t="b">
        <v>0</v>
      </c>
      <c r="AT104" s="86"/>
      <c r="AU104" s="86">
        <v>1</v>
      </c>
      <c r="AV104" s="93" t="s">
        <v>2392</v>
      </c>
      <c r="AW104" s="86" t="b">
        <v>0</v>
      </c>
      <c r="AX104" s="86" t="s">
        <v>2503</v>
      </c>
      <c r="AY104" s="93" t="s">
        <v>2605</v>
      </c>
      <c r="AZ104" s="86" t="s">
        <v>66</v>
      </c>
      <c r="BA104" s="86" t="str">
        <f>REPLACE(INDEX(GroupVertices[Group],MATCH(Vertices[[#This Row],[Vertex]],GroupVertices[Vertex],0)),1,1,"")</f>
        <v>6</v>
      </c>
      <c r="BB104" s="48"/>
      <c r="BC104" s="48"/>
      <c r="BD104" s="48"/>
      <c r="BE104" s="48"/>
      <c r="BF104" s="48"/>
      <c r="BG104" s="48"/>
      <c r="BH104" s="120" t="s">
        <v>3402</v>
      </c>
      <c r="BI104" s="120" t="s">
        <v>3448</v>
      </c>
      <c r="BJ104" s="120" t="s">
        <v>3484</v>
      </c>
      <c r="BK104" s="120" t="s">
        <v>3525</v>
      </c>
      <c r="BL104" s="120">
        <v>0</v>
      </c>
      <c r="BM104" s="123">
        <v>0</v>
      </c>
      <c r="BN104" s="120">
        <v>0</v>
      </c>
      <c r="BO104" s="123">
        <v>0</v>
      </c>
      <c r="BP104" s="120">
        <v>0</v>
      </c>
      <c r="BQ104" s="123">
        <v>0</v>
      </c>
      <c r="BR104" s="120">
        <v>80</v>
      </c>
      <c r="BS104" s="123">
        <v>100</v>
      </c>
      <c r="BT104" s="120">
        <v>80</v>
      </c>
      <c r="BU104" s="2"/>
      <c r="BV104" s="3"/>
      <c r="BW104" s="3"/>
      <c r="BX104" s="3"/>
      <c r="BY104" s="3"/>
    </row>
    <row r="105" spans="1:77" ht="41.45" customHeight="1">
      <c r="A105" s="65" t="s">
        <v>287</v>
      </c>
      <c r="C105" s="66"/>
      <c r="D105" s="66" t="s">
        <v>64</v>
      </c>
      <c r="E105" s="67">
        <v>163.53902662993573</v>
      </c>
      <c r="F105" s="69"/>
      <c r="G105" s="107" t="s">
        <v>731</v>
      </c>
      <c r="H105" s="66"/>
      <c r="I105" s="70" t="s">
        <v>287</v>
      </c>
      <c r="J105" s="71"/>
      <c r="K105" s="71"/>
      <c r="L105" s="70" t="s">
        <v>2819</v>
      </c>
      <c r="M105" s="74">
        <v>2.173270636580323</v>
      </c>
      <c r="N105" s="75">
        <v>7323.1982421875</v>
      </c>
      <c r="O105" s="75">
        <v>8697.44140625</v>
      </c>
      <c r="P105" s="76"/>
      <c r="Q105" s="77"/>
      <c r="R105" s="77"/>
      <c r="S105" s="101"/>
      <c r="T105" s="48">
        <v>0</v>
      </c>
      <c r="U105" s="48">
        <v>1</v>
      </c>
      <c r="V105" s="49">
        <v>0</v>
      </c>
      <c r="W105" s="49">
        <v>0.008403</v>
      </c>
      <c r="X105" s="49">
        <v>0.006451</v>
      </c>
      <c r="Y105" s="49">
        <v>0.530324</v>
      </c>
      <c r="Z105" s="49">
        <v>0</v>
      </c>
      <c r="AA105" s="49">
        <v>0</v>
      </c>
      <c r="AB105" s="72">
        <v>105</v>
      </c>
      <c r="AC105" s="72"/>
      <c r="AD105" s="73"/>
      <c r="AE105" s="86" t="s">
        <v>1759</v>
      </c>
      <c r="AF105" s="86">
        <v>1309</v>
      </c>
      <c r="AG105" s="86">
        <v>235</v>
      </c>
      <c r="AH105" s="86">
        <v>32805</v>
      </c>
      <c r="AI105" s="86">
        <v>84620</v>
      </c>
      <c r="AJ105" s="86"/>
      <c r="AK105" s="86" t="s">
        <v>1964</v>
      </c>
      <c r="AL105" s="86" t="s">
        <v>2098</v>
      </c>
      <c r="AM105" s="86"/>
      <c r="AN105" s="86"/>
      <c r="AO105" s="89">
        <v>40985.9221412037</v>
      </c>
      <c r="AP105" s="93" t="s">
        <v>2307</v>
      </c>
      <c r="AQ105" s="86" t="b">
        <v>0</v>
      </c>
      <c r="AR105" s="86" t="b">
        <v>0</v>
      </c>
      <c r="AS105" s="86" t="b">
        <v>0</v>
      </c>
      <c r="AT105" s="86"/>
      <c r="AU105" s="86">
        <v>6</v>
      </c>
      <c r="AV105" s="93" t="s">
        <v>2392</v>
      </c>
      <c r="AW105" s="86" t="b">
        <v>0</v>
      </c>
      <c r="AX105" s="86" t="s">
        <v>2503</v>
      </c>
      <c r="AY105" s="93" t="s">
        <v>2606</v>
      </c>
      <c r="AZ105" s="86" t="s">
        <v>66</v>
      </c>
      <c r="BA105" s="86" t="str">
        <f>REPLACE(INDEX(GroupVertices[Group],MATCH(Vertices[[#This Row],[Vertex]],GroupVertices[Vertex],0)),1,1,"")</f>
        <v>6</v>
      </c>
      <c r="BB105" s="48"/>
      <c r="BC105" s="48"/>
      <c r="BD105" s="48"/>
      <c r="BE105" s="48"/>
      <c r="BF105" s="48"/>
      <c r="BG105" s="48"/>
      <c r="BH105" s="120" t="s">
        <v>3401</v>
      </c>
      <c r="BI105" s="120" t="s">
        <v>3401</v>
      </c>
      <c r="BJ105" s="120" t="s">
        <v>3483</v>
      </c>
      <c r="BK105" s="120" t="s">
        <v>3483</v>
      </c>
      <c r="BL105" s="120">
        <v>0</v>
      </c>
      <c r="BM105" s="123">
        <v>0</v>
      </c>
      <c r="BN105" s="120">
        <v>0</v>
      </c>
      <c r="BO105" s="123">
        <v>0</v>
      </c>
      <c r="BP105" s="120">
        <v>0</v>
      </c>
      <c r="BQ105" s="123">
        <v>0</v>
      </c>
      <c r="BR105" s="120">
        <v>41</v>
      </c>
      <c r="BS105" s="123">
        <v>100</v>
      </c>
      <c r="BT105" s="120">
        <v>41</v>
      </c>
      <c r="BU105" s="2"/>
      <c r="BV105" s="3"/>
      <c r="BW105" s="3"/>
      <c r="BX105" s="3"/>
      <c r="BY105" s="3"/>
    </row>
    <row r="106" spans="1:77" ht="41.45" customHeight="1">
      <c r="A106" s="65" t="s">
        <v>288</v>
      </c>
      <c r="C106" s="66"/>
      <c r="D106" s="66" t="s">
        <v>64</v>
      </c>
      <c r="E106" s="67">
        <v>162.742512847776</v>
      </c>
      <c r="F106" s="69"/>
      <c r="G106" s="107" t="s">
        <v>732</v>
      </c>
      <c r="H106" s="66"/>
      <c r="I106" s="70" t="s">
        <v>288</v>
      </c>
      <c r="J106" s="71"/>
      <c r="K106" s="71"/>
      <c r="L106" s="70" t="s">
        <v>2820</v>
      </c>
      <c r="M106" s="74">
        <v>1.5660516229115595</v>
      </c>
      <c r="N106" s="75">
        <v>7334.84814453125</v>
      </c>
      <c r="O106" s="75">
        <v>8105.92431640625</v>
      </c>
      <c r="P106" s="76"/>
      <c r="Q106" s="77"/>
      <c r="R106" s="77"/>
      <c r="S106" s="101"/>
      <c r="T106" s="48">
        <v>0</v>
      </c>
      <c r="U106" s="48">
        <v>1</v>
      </c>
      <c r="V106" s="49">
        <v>0</v>
      </c>
      <c r="W106" s="49">
        <v>0.008403</v>
      </c>
      <c r="X106" s="49">
        <v>0.006451</v>
      </c>
      <c r="Y106" s="49">
        <v>0.530324</v>
      </c>
      <c r="Z106" s="49">
        <v>0</v>
      </c>
      <c r="AA106" s="49">
        <v>0</v>
      </c>
      <c r="AB106" s="72">
        <v>106</v>
      </c>
      <c r="AC106" s="72"/>
      <c r="AD106" s="73"/>
      <c r="AE106" s="86" t="s">
        <v>1760</v>
      </c>
      <c r="AF106" s="86">
        <v>311</v>
      </c>
      <c r="AG106" s="86">
        <v>117</v>
      </c>
      <c r="AH106" s="86">
        <v>899</v>
      </c>
      <c r="AI106" s="86">
        <v>4586</v>
      </c>
      <c r="AJ106" s="86"/>
      <c r="AK106" s="86"/>
      <c r="AL106" s="86"/>
      <c r="AM106" s="86"/>
      <c r="AN106" s="86"/>
      <c r="AO106" s="89">
        <v>41011.84413194445</v>
      </c>
      <c r="AP106" s="93" t="s">
        <v>2308</v>
      </c>
      <c r="AQ106" s="86" t="b">
        <v>1</v>
      </c>
      <c r="AR106" s="86" t="b">
        <v>0</v>
      </c>
      <c r="AS106" s="86" t="b">
        <v>0</v>
      </c>
      <c r="AT106" s="86"/>
      <c r="AU106" s="86">
        <v>1</v>
      </c>
      <c r="AV106" s="93" t="s">
        <v>2392</v>
      </c>
      <c r="AW106" s="86" t="b">
        <v>0</v>
      </c>
      <c r="AX106" s="86" t="s">
        <v>2503</v>
      </c>
      <c r="AY106" s="93" t="s">
        <v>2607</v>
      </c>
      <c r="AZ106" s="86" t="s">
        <v>66</v>
      </c>
      <c r="BA106" s="86" t="str">
        <f>REPLACE(INDEX(GroupVertices[Group],MATCH(Vertices[[#This Row],[Vertex]],GroupVertices[Vertex],0)),1,1,"")</f>
        <v>6</v>
      </c>
      <c r="BB106" s="48"/>
      <c r="BC106" s="48"/>
      <c r="BD106" s="48"/>
      <c r="BE106" s="48"/>
      <c r="BF106" s="48"/>
      <c r="BG106" s="48"/>
      <c r="BH106" s="120" t="s">
        <v>3401</v>
      </c>
      <c r="BI106" s="120" t="s">
        <v>3401</v>
      </c>
      <c r="BJ106" s="120" t="s">
        <v>3483</v>
      </c>
      <c r="BK106" s="120" t="s">
        <v>3483</v>
      </c>
      <c r="BL106" s="120">
        <v>0</v>
      </c>
      <c r="BM106" s="123">
        <v>0</v>
      </c>
      <c r="BN106" s="120">
        <v>0</v>
      </c>
      <c r="BO106" s="123">
        <v>0</v>
      </c>
      <c r="BP106" s="120">
        <v>0</v>
      </c>
      <c r="BQ106" s="123">
        <v>0</v>
      </c>
      <c r="BR106" s="120">
        <v>41</v>
      </c>
      <c r="BS106" s="123">
        <v>100</v>
      </c>
      <c r="BT106" s="120">
        <v>41</v>
      </c>
      <c r="BU106" s="2"/>
      <c r="BV106" s="3"/>
      <c r="BW106" s="3"/>
      <c r="BX106" s="3"/>
      <c r="BY106" s="3"/>
    </row>
    <row r="107" spans="1:77" ht="41.45" customHeight="1">
      <c r="A107" s="65" t="s">
        <v>289</v>
      </c>
      <c r="C107" s="66"/>
      <c r="D107" s="66" t="s">
        <v>64</v>
      </c>
      <c r="E107" s="67">
        <v>166.5563288386255</v>
      </c>
      <c r="F107" s="69"/>
      <c r="G107" s="107" t="s">
        <v>733</v>
      </c>
      <c r="H107" s="66"/>
      <c r="I107" s="70" t="s">
        <v>289</v>
      </c>
      <c r="J107" s="71"/>
      <c r="K107" s="71"/>
      <c r="L107" s="70" t="s">
        <v>2821</v>
      </c>
      <c r="M107" s="74">
        <v>4.473498595139114</v>
      </c>
      <c r="N107" s="75">
        <v>726.7401123046875</v>
      </c>
      <c r="O107" s="75">
        <v>1457.2406005859375</v>
      </c>
      <c r="P107" s="76"/>
      <c r="Q107" s="77"/>
      <c r="R107" s="77"/>
      <c r="S107" s="101"/>
      <c r="T107" s="48">
        <v>1</v>
      </c>
      <c r="U107" s="48">
        <v>1</v>
      </c>
      <c r="V107" s="49">
        <v>0</v>
      </c>
      <c r="W107" s="49">
        <v>0</v>
      </c>
      <c r="X107" s="49">
        <v>0</v>
      </c>
      <c r="Y107" s="49">
        <v>0.999997</v>
      </c>
      <c r="Z107" s="49">
        <v>0</v>
      </c>
      <c r="AA107" s="49" t="s">
        <v>2990</v>
      </c>
      <c r="AB107" s="72">
        <v>107</v>
      </c>
      <c r="AC107" s="72"/>
      <c r="AD107" s="73"/>
      <c r="AE107" s="86" t="s">
        <v>1761</v>
      </c>
      <c r="AF107" s="86">
        <v>2</v>
      </c>
      <c r="AG107" s="86">
        <v>682</v>
      </c>
      <c r="AH107" s="86">
        <v>176013</v>
      </c>
      <c r="AI107" s="86">
        <v>75</v>
      </c>
      <c r="AJ107" s="86"/>
      <c r="AK107" s="86" t="s">
        <v>1965</v>
      </c>
      <c r="AL107" s="86" t="s">
        <v>2099</v>
      </c>
      <c r="AM107" s="93" t="s">
        <v>2187</v>
      </c>
      <c r="AN107" s="86"/>
      <c r="AO107" s="89">
        <v>41089.40987268519</v>
      </c>
      <c r="AP107" s="93" t="s">
        <v>2309</v>
      </c>
      <c r="AQ107" s="86" t="b">
        <v>1</v>
      </c>
      <c r="AR107" s="86" t="b">
        <v>0</v>
      </c>
      <c r="AS107" s="86" t="b">
        <v>0</v>
      </c>
      <c r="AT107" s="86"/>
      <c r="AU107" s="86">
        <v>14</v>
      </c>
      <c r="AV107" s="93" t="s">
        <v>2392</v>
      </c>
      <c r="AW107" s="86" t="b">
        <v>0</v>
      </c>
      <c r="AX107" s="86" t="s">
        <v>2503</v>
      </c>
      <c r="AY107" s="93" t="s">
        <v>2608</v>
      </c>
      <c r="AZ107" s="86" t="s">
        <v>66</v>
      </c>
      <c r="BA107" s="86" t="str">
        <f>REPLACE(INDEX(GroupVertices[Group],MATCH(Vertices[[#This Row],[Vertex]],GroupVertices[Vertex],0)),1,1,"")</f>
        <v>3</v>
      </c>
      <c r="BB107" s="48"/>
      <c r="BC107" s="48"/>
      <c r="BD107" s="48"/>
      <c r="BE107" s="48"/>
      <c r="BF107" s="48"/>
      <c r="BG107" s="48"/>
      <c r="BH107" s="120" t="s">
        <v>3403</v>
      </c>
      <c r="BI107" s="120" t="s">
        <v>3403</v>
      </c>
      <c r="BJ107" s="120" t="s">
        <v>3485</v>
      </c>
      <c r="BK107" s="120" t="s">
        <v>3485</v>
      </c>
      <c r="BL107" s="120">
        <v>0</v>
      </c>
      <c r="BM107" s="123">
        <v>0</v>
      </c>
      <c r="BN107" s="120">
        <v>0</v>
      </c>
      <c r="BO107" s="123">
        <v>0</v>
      </c>
      <c r="BP107" s="120">
        <v>0</v>
      </c>
      <c r="BQ107" s="123">
        <v>0</v>
      </c>
      <c r="BR107" s="120">
        <v>19</v>
      </c>
      <c r="BS107" s="123">
        <v>100</v>
      </c>
      <c r="BT107" s="120">
        <v>19</v>
      </c>
      <c r="BU107" s="2"/>
      <c r="BV107" s="3"/>
      <c r="BW107" s="3"/>
      <c r="BX107" s="3"/>
      <c r="BY107" s="3"/>
    </row>
    <row r="108" spans="1:77" ht="41.45" customHeight="1">
      <c r="A108" s="65" t="s">
        <v>290</v>
      </c>
      <c r="C108" s="66"/>
      <c r="D108" s="66" t="s">
        <v>64</v>
      </c>
      <c r="E108" s="67">
        <v>163.46477534515813</v>
      </c>
      <c r="F108" s="69"/>
      <c r="G108" s="107" t="s">
        <v>734</v>
      </c>
      <c r="H108" s="66"/>
      <c r="I108" s="70" t="s">
        <v>290</v>
      </c>
      <c r="J108" s="71"/>
      <c r="K108" s="71"/>
      <c r="L108" s="70" t="s">
        <v>2822</v>
      </c>
      <c r="M108" s="74">
        <v>2.1166654742891673</v>
      </c>
      <c r="N108" s="75">
        <v>5682.39990234375</v>
      </c>
      <c r="O108" s="75">
        <v>7957.23388671875</v>
      </c>
      <c r="P108" s="76"/>
      <c r="Q108" s="77"/>
      <c r="R108" s="77"/>
      <c r="S108" s="101"/>
      <c r="T108" s="48">
        <v>0</v>
      </c>
      <c r="U108" s="48">
        <v>1</v>
      </c>
      <c r="V108" s="49">
        <v>0</v>
      </c>
      <c r="W108" s="49">
        <v>0.008403</v>
      </c>
      <c r="X108" s="49">
        <v>0.006451</v>
      </c>
      <c r="Y108" s="49">
        <v>0.530324</v>
      </c>
      <c r="Z108" s="49">
        <v>0</v>
      </c>
      <c r="AA108" s="49">
        <v>0</v>
      </c>
      <c r="AB108" s="72">
        <v>108</v>
      </c>
      <c r="AC108" s="72"/>
      <c r="AD108" s="73"/>
      <c r="AE108" s="86" t="s">
        <v>1762</v>
      </c>
      <c r="AF108" s="86">
        <v>204</v>
      </c>
      <c r="AG108" s="86">
        <v>224</v>
      </c>
      <c r="AH108" s="86">
        <v>2071</v>
      </c>
      <c r="AI108" s="86">
        <v>4762</v>
      </c>
      <c r="AJ108" s="86"/>
      <c r="AK108" s="86" t="s">
        <v>1966</v>
      </c>
      <c r="AL108" s="86" t="s">
        <v>1618</v>
      </c>
      <c r="AM108" s="86"/>
      <c r="AN108" s="86"/>
      <c r="AO108" s="89">
        <v>40905.5925462963</v>
      </c>
      <c r="AP108" s="93" t="s">
        <v>2310</v>
      </c>
      <c r="AQ108" s="86" t="b">
        <v>0</v>
      </c>
      <c r="AR108" s="86" t="b">
        <v>0</v>
      </c>
      <c r="AS108" s="86" t="b">
        <v>1</v>
      </c>
      <c r="AT108" s="86"/>
      <c r="AU108" s="86">
        <v>0</v>
      </c>
      <c r="AV108" s="93" t="s">
        <v>2401</v>
      </c>
      <c r="AW108" s="86" t="b">
        <v>0</v>
      </c>
      <c r="AX108" s="86" t="s">
        <v>2503</v>
      </c>
      <c r="AY108" s="93" t="s">
        <v>2609</v>
      </c>
      <c r="AZ108" s="86" t="s">
        <v>66</v>
      </c>
      <c r="BA108" s="86" t="str">
        <f>REPLACE(INDEX(GroupVertices[Group],MATCH(Vertices[[#This Row],[Vertex]],GroupVertices[Vertex],0)),1,1,"")</f>
        <v>6</v>
      </c>
      <c r="BB108" s="48"/>
      <c r="BC108" s="48"/>
      <c r="BD108" s="48"/>
      <c r="BE108" s="48"/>
      <c r="BF108" s="48"/>
      <c r="BG108" s="48"/>
      <c r="BH108" s="120" t="s">
        <v>3401</v>
      </c>
      <c r="BI108" s="120" t="s">
        <v>3401</v>
      </c>
      <c r="BJ108" s="120" t="s">
        <v>3483</v>
      </c>
      <c r="BK108" s="120" t="s">
        <v>3483</v>
      </c>
      <c r="BL108" s="120">
        <v>0</v>
      </c>
      <c r="BM108" s="123">
        <v>0</v>
      </c>
      <c r="BN108" s="120">
        <v>0</v>
      </c>
      <c r="BO108" s="123">
        <v>0</v>
      </c>
      <c r="BP108" s="120">
        <v>0</v>
      </c>
      <c r="BQ108" s="123">
        <v>0</v>
      </c>
      <c r="BR108" s="120">
        <v>41</v>
      </c>
      <c r="BS108" s="123">
        <v>100</v>
      </c>
      <c r="BT108" s="120">
        <v>41</v>
      </c>
      <c r="BU108" s="2"/>
      <c r="BV108" s="3"/>
      <c r="BW108" s="3"/>
      <c r="BX108" s="3"/>
      <c r="BY108" s="3"/>
    </row>
    <row r="109" spans="1:77" ht="41.45" customHeight="1">
      <c r="A109" s="65" t="s">
        <v>291</v>
      </c>
      <c r="C109" s="66"/>
      <c r="D109" s="66" t="s">
        <v>64</v>
      </c>
      <c r="E109" s="67">
        <v>163.68077908269296</v>
      </c>
      <c r="F109" s="69"/>
      <c r="G109" s="107" t="s">
        <v>735</v>
      </c>
      <c r="H109" s="66"/>
      <c r="I109" s="70" t="s">
        <v>291</v>
      </c>
      <c r="J109" s="71"/>
      <c r="K109" s="71"/>
      <c r="L109" s="70" t="s">
        <v>2823</v>
      </c>
      <c r="M109" s="74">
        <v>2.2813350373179846</v>
      </c>
      <c r="N109" s="75">
        <v>7207.70068359375</v>
      </c>
      <c r="O109" s="75">
        <v>7521.8544921875</v>
      </c>
      <c r="P109" s="76"/>
      <c r="Q109" s="77"/>
      <c r="R109" s="77"/>
      <c r="S109" s="101"/>
      <c r="T109" s="48">
        <v>0</v>
      </c>
      <c r="U109" s="48">
        <v>1</v>
      </c>
      <c r="V109" s="49">
        <v>0</v>
      </c>
      <c r="W109" s="49">
        <v>0.008403</v>
      </c>
      <c r="X109" s="49">
        <v>0.006451</v>
      </c>
      <c r="Y109" s="49">
        <v>0.530324</v>
      </c>
      <c r="Z109" s="49">
        <v>0</v>
      </c>
      <c r="AA109" s="49">
        <v>0</v>
      </c>
      <c r="AB109" s="72">
        <v>109</v>
      </c>
      <c r="AC109" s="72"/>
      <c r="AD109" s="73"/>
      <c r="AE109" s="86" t="s">
        <v>1763</v>
      </c>
      <c r="AF109" s="86">
        <v>261</v>
      </c>
      <c r="AG109" s="86">
        <v>256</v>
      </c>
      <c r="AH109" s="86">
        <v>8795</v>
      </c>
      <c r="AI109" s="86">
        <v>12805</v>
      </c>
      <c r="AJ109" s="86"/>
      <c r="AK109" s="86" t="s">
        <v>1967</v>
      </c>
      <c r="AL109" s="86" t="s">
        <v>2100</v>
      </c>
      <c r="AM109" s="93" t="s">
        <v>2188</v>
      </c>
      <c r="AN109" s="86"/>
      <c r="AO109" s="89">
        <v>40035.56886574074</v>
      </c>
      <c r="AP109" s="93" t="s">
        <v>2311</v>
      </c>
      <c r="AQ109" s="86" t="b">
        <v>0</v>
      </c>
      <c r="AR109" s="86" t="b">
        <v>0</v>
      </c>
      <c r="AS109" s="86" t="b">
        <v>0</v>
      </c>
      <c r="AT109" s="86"/>
      <c r="AU109" s="86">
        <v>10</v>
      </c>
      <c r="AV109" s="93" t="s">
        <v>2408</v>
      </c>
      <c r="AW109" s="86" t="b">
        <v>0</v>
      </c>
      <c r="AX109" s="86" t="s">
        <v>2503</v>
      </c>
      <c r="AY109" s="93" t="s">
        <v>2610</v>
      </c>
      <c r="AZ109" s="86" t="s">
        <v>66</v>
      </c>
      <c r="BA109" s="86" t="str">
        <f>REPLACE(INDEX(GroupVertices[Group],MATCH(Vertices[[#This Row],[Vertex]],GroupVertices[Vertex],0)),1,1,"")</f>
        <v>6</v>
      </c>
      <c r="BB109" s="48"/>
      <c r="BC109" s="48"/>
      <c r="BD109" s="48"/>
      <c r="BE109" s="48"/>
      <c r="BF109" s="48"/>
      <c r="BG109" s="48"/>
      <c r="BH109" s="120" t="s">
        <v>3401</v>
      </c>
      <c r="BI109" s="120" t="s">
        <v>3401</v>
      </c>
      <c r="BJ109" s="120" t="s">
        <v>3483</v>
      </c>
      <c r="BK109" s="120" t="s">
        <v>3483</v>
      </c>
      <c r="BL109" s="120">
        <v>0</v>
      </c>
      <c r="BM109" s="123">
        <v>0</v>
      </c>
      <c r="BN109" s="120">
        <v>0</v>
      </c>
      <c r="BO109" s="123">
        <v>0</v>
      </c>
      <c r="BP109" s="120">
        <v>0</v>
      </c>
      <c r="BQ109" s="123">
        <v>0</v>
      </c>
      <c r="BR109" s="120">
        <v>41</v>
      </c>
      <c r="BS109" s="123">
        <v>100</v>
      </c>
      <c r="BT109" s="120">
        <v>41</v>
      </c>
      <c r="BU109" s="2"/>
      <c r="BV109" s="3"/>
      <c r="BW109" s="3"/>
      <c r="BX109" s="3"/>
      <c r="BY109" s="3"/>
    </row>
    <row r="110" spans="1:77" ht="41.45" customHeight="1">
      <c r="A110" s="65" t="s">
        <v>292</v>
      </c>
      <c r="C110" s="66"/>
      <c r="D110" s="66" t="s">
        <v>64</v>
      </c>
      <c r="E110" s="67">
        <v>163.58627744752147</v>
      </c>
      <c r="F110" s="69"/>
      <c r="G110" s="107" t="s">
        <v>736</v>
      </c>
      <c r="H110" s="66"/>
      <c r="I110" s="70" t="s">
        <v>292</v>
      </c>
      <c r="J110" s="71"/>
      <c r="K110" s="71"/>
      <c r="L110" s="70" t="s">
        <v>2824</v>
      </c>
      <c r="M110" s="74">
        <v>2.209292103492877</v>
      </c>
      <c r="N110" s="75">
        <v>6043.74853515625</v>
      </c>
      <c r="O110" s="75">
        <v>9133.3154296875</v>
      </c>
      <c r="P110" s="76"/>
      <c r="Q110" s="77"/>
      <c r="R110" s="77"/>
      <c r="S110" s="101"/>
      <c r="T110" s="48">
        <v>0</v>
      </c>
      <c r="U110" s="48">
        <v>1</v>
      </c>
      <c r="V110" s="49">
        <v>0</v>
      </c>
      <c r="W110" s="49">
        <v>0.008403</v>
      </c>
      <c r="X110" s="49">
        <v>0.006451</v>
      </c>
      <c r="Y110" s="49">
        <v>0.530324</v>
      </c>
      <c r="Z110" s="49">
        <v>0</v>
      </c>
      <c r="AA110" s="49">
        <v>0</v>
      </c>
      <c r="AB110" s="72">
        <v>110</v>
      </c>
      <c r="AC110" s="72"/>
      <c r="AD110" s="73"/>
      <c r="AE110" s="86" t="s">
        <v>1764</v>
      </c>
      <c r="AF110" s="86">
        <v>444</v>
      </c>
      <c r="AG110" s="86">
        <v>242</v>
      </c>
      <c r="AH110" s="86">
        <v>2759</v>
      </c>
      <c r="AI110" s="86">
        <v>6444</v>
      </c>
      <c r="AJ110" s="86"/>
      <c r="AK110" s="86" t="s">
        <v>1968</v>
      </c>
      <c r="AL110" s="86"/>
      <c r="AM110" s="86"/>
      <c r="AN110" s="86"/>
      <c r="AO110" s="89">
        <v>41593.00346064815</v>
      </c>
      <c r="AP110" s="93" t="s">
        <v>2312</v>
      </c>
      <c r="AQ110" s="86" t="b">
        <v>1</v>
      </c>
      <c r="AR110" s="86" t="b">
        <v>0</v>
      </c>
      <c r="AS110" s="86" t="b">
        <v>0</v>
      </c>
      <c r="AT110" s="86"/>
      <c r="AU110" s="86">
        <v>0</v>
      </c>
      <c r="AV110" s="93" t="s">
        <v>2392</v>
      </c>
      <c r="AW110" s="86" t="b">
        <v>0</v>
      </c>
      <c r="AX110" s="86" t="s">
        <v>2503</v>
      </c>
      <c r="AY110" s="93" t="s">
        <v>2611</v>
      </c>
      <c r="AZ110" s="86" t="s">
        <v>66</v>
      </c>
      <c r="BA110" s="86" t="str">
        <f>REPLACE(INDEX(GroupVertices[Group],MATCH(Vertices[[#This Row],[Vertex]],GroupVertices[Vertex],0)),1,1,"")</f>
        <v>6</v>
      </c>
      <c r="BB110" s="48"/>
      <c r="BC110" s="48"/>
      <c r="BD110" s="48"/>
      <c r="BE110" s="48"/>
      <c r="BF110" s="48"/>
      <c r="BG110" s="48"/>
      <c r="BH110" s="120" t="s">
        <v>3401</v>
      </c>
      <c r="BI110" s="120" t="s">
        <v>3401</v>
      </c>
      <c r="BJ110" s="120" t="s">
        <v>3483</v>
      </c>
      <c r="BK110" s="120" t="s">
        <v>3483</v>
      </c>
      <c r="BL110" s="120">
        <v>0</v>
      </c>
      <c r="BM110" s="123">
        <v>0</v>
      </c>
      <c r="BN110" s="120">
        <v>0</v>
      </c>
      <c r="BO110" s="123">
        <v>0</v>
      </c>
      <c r="BP110" s="120">
        <v>0</v>
      </c>
      <c r="BQ110" s="123">
        <v>0</v>
      </c>
      <c r="BR110" s="120">
        <v>41</v>
      </c>
      <c r="BS110" s="123">
        <v>100</v>
      </c>
      <c r="BT110" s="120">
        <v>41</v>
      </c>
      <c r="BU110" s="2"/>
      <c r="BV110" s="3"/>
      <c r="BW110" s="3"/>
      <c r="BX110" s="3"/>
      <c r="BY110" s="3"/>
    </row>
    <row r="111" spans="1:77" ht="41.45" customHeight="1">
      <c r="A111" s="65" t="s">
        <v>293</v>
      </c>
      <c r="C111" s="66"/>
      <c r="D111" s="66" t="s">
        <v>64</v>
      </c>
      <c r="E111" s="67">
        <v>167.14358900004834</v>
      </c>
      <c r="F111" s="69"/>
      <c r="G111" s="107" t="s">
        <v>737</v>
      </c>
      <c r="H111" s="66"/>
      <c r="I111" s="70" t="s">
        <v>293</v>
      </c>
      <c r="J111" s="71"/>
      <c r="K111" s="71"/>
      <c r="L111" s="70" t="s">
        <v>2825</v>
      </c>
      <c r="M111" s="74">
        <v>4.921193969623712</v>
      </c>
      <c r="N111" s="75">
        <v>1168.517333984375</v>
      </c>
      <c r="O111" s="75">
        <v>1457.2406005859375</v>
      </c>
      <c r="P111" s="76"/>
      <c r="Q111" s="77"/>
      <c r="R111" s="77"/>
      <c r="S111" s="101"/>
      <c r="T111" s="48">
        <v>1</v>
      </c>
      <c r="U111" s="48">
        <v>1</v>
      </c>
      <c r="V111" s="49">
        <v>0</v>
      </c>
      <c r="W111" s="49">
        <v>0</v>
      </c>
      <c r="X111" s="49">
        <v>0</v>
      </c>
      <c r="Y111" s="49">
        <v>0.999997</v>
      </c>
      <c r="Z111" s="49">
        <v>0</v>
      </c>
      <c r="AA111" s="49" t="s">
        <v>2990</v>
      </c>
      <c r="AB111" s="72">
        <v>111</v>
      </c>
      <c r="AC111" s="72"/>
      <c r="AD111" s="73"/>
      <c r="AE111" s="86" t="s">
        <v>1765</v>
      </c>
      <c r="AF111" s="86">
        <v>2405</v>
      </c>
      <c r="AG111" s="86">
        <v>769</v>
      </c>
      <c r="AH111" s="86">
        <v>4700</v>
      </c>
      <c r="AI111" s="86">
        <v>1403</v>
      </c>
      <c r="AJ111" s="86"/>
      <c r="AK111" s="86" t="s">
        <v>1969</v>
      </c>
      <c r="AL111" s="86" t="s">
        <v>2063</v>
      </c>
      <c r="AM111" s="93" t="s">
        <v>2189</v>
      </c>
      <c r="AN111" s="86"/>
      <c r="AO111" s="89">
        <v>41347.707962962966</v>
      </c>
      <c r="AP111" s="86"/>
      <c r="AQ111" s="86" t="b">
        <v>1</v>
      </c>
      <c r="AR111" s="86" t="b">
        <v>0</v>
      </c>
      <c r="AS111" s="86" t="b">
        <v>1</v>
      </c>
      <c r="AT111" s="86"/>
      <c r="AU111" s="86">
        <v>23</v>
      </c>
      <c r="AV111" s="93" t="s">
        <v>2392</v>
      </c>
      <c r="AW111" s="86" t="b">
        <v>0</v>
      </c>
      <c r="AX111" s="86" t="s">
        <v>2503</v>
      </c>
      <c r="AY111" s="93" t="s">
        <v>2612</v>
      </c>
      <c r="AZ111" s="86" t="s">
        <v>66</v>
      </c>
      <c r="BA111" s="86" t="str">
        <f>REPLACE(INDEX(GroupVertices[Group],MATCH(Vertices[[#This Row],[Vertex]],GroupVertices[Vertex],0)),1,1,"")</f>
        <v>3</v>
      </c>
      <c r="BB111" s="48" t="s">
        <v>603</v>
      </c>
      <c r="BC111" s="48" t="s">
        <v>603</v>
      </c>
      <c r="BD111" s="48" t="s">
        <v>651</v>
      </c>
      <c r="BE111" s="48" t="s">
        <v>651</v>
      </c>
      <c r="BF111" s="48" t="s">
        <v>660</v>
      </c>
      <c r="BG111" s="48" t="s">
        <v>660</v>
      </c>
      <c r="BH111" s="120" t="s">
        <v>3404</v>
      </c>
      <c r="BI111" s="120" t="s">
        <v>3404</v>
      </c>
      <c r="BJ111" s="120" t="s">
        <v>3486</v>
      </c>
      <c r="BK111" s="120" t="s">
        <v>3486</v>
      </c>
      <c r="BL111" s="120">
        <v>0</v>
      </c>
      <c r="BM111" s="123">
        <v>0</v>
      </c>
      <c r="BN111" s="120">
        <v>0</v>
      </c>
      <c r="BO111" s="123">
        <v>0</v>
      </c>
      <c r="BP111" s="120">
        <v>0</v>
      </c>
      <c r="BQ111" s="123">
        <v>0</v>
      </c>
      <c r="BR111" s="120">
        <v>35</v>
      </c>
      <c r="BS111" s="123">
        <v>100</v>
      </c>
      <c r="BT111" s="120">
        <v>35</v>
      </c>
      <c r="BU111" s="2"/>
      <c r="BV111" s="3"/>
      <c r="BW111" s="3"/>
      <c r="BX111" s="3"/>
      <c r="BY111" s="3"/>
    </row>
    <row r="112" spans="1:77" ht="41.45" customHeight="1">
      <c r="A112" s="65" t="s">
        <v>294</v>
      </c>
      <c r="C112" s="66"/>
      <c r="D112" s="66" t="s">
        <v>64</v>
      </c>
      <c r="E112" s="67">
        <v>170.37014482947498</v>
      </c>
      <c r="F112" s="69"/>
      <c r="G112" s="107" t="s">
        <v>738</v>
      </c>
      <c r="H112" s="66"/>
      <c r="I112" s="70" t="s">
        <v>294</v>
      </c>
      <c r="J112" s="71"/>
      <c r="K112" s="71"/>
      <c r="L112" s="70" t="s">
        <v>2826</v>
      </c>
      <c r="M112" s="74">
        <v>7.38094556736667</v>
      </c>
      <c r="N112" s="75">
        <v>5727.5205078125</v>
      </c>
      <c r="O112" s="75">
        <v>8697.9208984375</v>
      </c>
      <c r="P112" s="76"/>
      <c r="Q112" s="77"/>
      <c r="R112" s="77"/>
      <c r="S112" s="101"/>
      <c r="T112" s="48">
        <v>0</v>
      </c>
      <c r="U112" s="48">
        <v>1</v>
      </c>
      <c r="V112" s="49">
        <v>0</v>
      </c>
      <c r="W112" s="49">
        <v>0.008403</v>
      </c>
      <c r="X112" s="49">
        <v>0.006451</v>
      </c>
      <c r="Y112" s="49">
        <v>0.530324</v>
      </c>
      <c r="Z112" s="49">
        <v>0</v>
      </c>
      <c r="AA112" s="49">
        <v>0</v>
      </c>
      <c r="AB112" s="72">
        <v>112</v>
      </c>
      <c r="AC112" s="72"/>
      <c r="AD112" s="73"/>
      <c r="AE112" s="86" t="s">
        <v>1766</v>
      </c>
      <c r="AF112" s="86">
        <v>692</v>
      </c>
      <c r="AG112" s="86">
        <v>1247</v>
      </c>
      <c r="AH112" s="86">
        <v>10815</v>
      </c>
      <c r="AI112" s="86">
        <v>34120</v>
      </c>
      <c r="AJ112" s="86"/>
      <c r="AK112" s="86" t="s">
        <v>1970</v>
      </c>
      <c r="AL112" s="86"/>
      <c r="AM112" s="86"/>
      <c r="AN112" s="86"/>
      <c r="AO112" s="89">
        <v>42173.71675925926</v>
      </c>
      <c r="AP112" s="93" t="s">
        <v>2313</v>
      </c>
      <c r="AQ112" s="86" t="b">
        <v>0</v>
      </c>
      <c r="AR112" s="86" t="b">
        <v>0</v>
      </c>
      <c r="AS112" s="86" t="b">
        <v>0</v>
      </c>
      <c r="AT112" s="86"/>
      <c r="AU112" s="86">
        <v>6</v>
      </c>
      <c r="AV112" s="93" t="s">
        <v>2392</v>
      </c>
      <c r="AW112" s="86" t="b">
        <v>0</v>
      </c>
      <c r="AX112" s="86" t="s">
        <v>2503</v>
      </c>
      <c r="AY112" s="93" t="s">
        <v>2613</v>
      </c>
      <c r="AZ112" s="86" t="s">
        <v>66</v>
      </c>
      <c r="BA112" s="86" t="str">
        <f>REPLACE(INDEX(GroupVertices[Group],MATCH(Vertices[[#This Row],[Vertex]],GroupVertices[Vertex],0)),1,1,"")</f>
        <v>6</v>
      </c>
      <c r="BB112" s="48"/>
      <c r="BC112" s="48"/>
      <c r="BD112" s="48"/>
      <c r="BE112" s="48"/>
      <c r="BF112" s="48"/>
      <c r="BG112" s="48"/>
      <c r="BH112" s="120" t="s">
        <v>3401</v>
      </c>
      <c r="BI112" s="120" t="s">
        <v>3401</v>
      </c>
      <c r="BJ112" s="120" t="s">
        <v>3483</v>
      </c>
      <c r="BK112" s="120" t="s">
        <v>3483</v>
      </c>
      <c r="BL112" s="120">
        <v>0</v>
      </c>
      <c r="BM112" s="123">
        <v>0</v>
      </c>
      <c r="BN112" s="120">
        <v>0</v>
      </c>
      <c r="BO112" s="123">
        <v>0</v>
      </c>
      <c r="BP112" s="120">
        <v>0</v>
      </c>
      <c r="BQ112" s="123">
        <v>0</v>
      </c>
      <c r="BR112" s="120">
        <v>41</v>
      </c>
      <c r="BS112" s="123">
        <v>100</v>
      </c>
      <c r="BT112" s="120">
        <v>41</v>
      </c>
      <c r="BU112" s="2"/>
      <c r="BV112" s="3"/>
      <c r="BW112" s="3"/>
      <c r="BX112" s="3"/>
      <c r="BY112" s="3"/>
    </row>
    <row r="113" spans="1:77" ht="41.45" customHeight="1">
      <c r="A113" s="65" t="s">
        <v>295</v>
      </c>
      <c r="C113" s="66"/>
      <c r="D113" s="66" t="s">
        <v>64</v>
      </c>
      <c r="E113" s="67">
        <v>163.8427818858441</v>
      </c>
      <c r="F113" s="69"/>
      <c r="G113" s="107" t="s">
        <v>739</v>
      </c>
      <c r="H113" s="66"/>
      <c r="I113" s="70" t="s">
        <v>295</v>
      </c>
      <c r="J113" s="71"/>
      <c r="K113" s="71"/>
      <c r="L113" s="70" t="s">
        <v>2827</v>
      </c>
      <c r="M113" s="74">
        <v>2.4048372095895973</v>
      </c>
      <c r="N113" s="75">
        <v>5940.6162109375</v>
      </c>
      <c r="O113" s="75">
        <v>7466.18359375</v>
      </c>
      <c r="P113" s="76"/>
      <c r="Q113" s="77"/>
      <c r="R113" s="77"/>
      <c r="S113" s="101"/>
      <c r="T113" s="48">
        <v>0</v>
      </c>
      <c r="U113" s="48">
        <v>1</v>
      </c>
      <c r="V113" s="49">
        <v>0</v>
      </c>
      <c r="W113" s="49">
        <v>0.008403</v>
      </c>
      <c r="X113" s="49">
        <v>0.006451</v>
      </c>
      <c r="Y113" s="49">
        <v>0.530324</v>
      </c>
      <c r="Z113" s="49">
        <v>0</v>
      </c>
      <c r="AA113" s="49">
        <v>0</v>
      </c>
      <c r="AB113" s="72">
        <v>113</v>
      </c>
      <c r="AC113" s="72"/>
      <c r="AD113" s="73"/>
      <c r="AE113" s="86" t="s">
        <v>1767</v>
      </c>
      <c r="AF113" s="86">
        <v>557</v>
      </c>
      <c r="AG113" s="86">
        <v>280</v>
      </c>
      <c r="AH113" s="86">
        <v>15027</v>
      </c>
      <c r="AI113" s="86">
        <v>77799</v>
      </c>
      <c r="AJ113" s="86"/>
      <c r="AK113" s="86" t="s">
        <v>1971</v>
      </c>
      <c r="AL113" s="86" t="s">
        <v>2101</v>
      </c>
      <c r="AM113" s="86"/>
      <c r="AN113" s="86"/>
      <c r="AO113" s="89">
        <v>41286.53019675926</v>
      </c>
      <c r="AP113" s="93" t="s">
        <v>2314</v>
      </c>
      <c r="AQ113" s="86" t="b">
        <v>0</v>
      </c>
      <c r="AR113" s="86" t="b">
        <v>0</v>
      </c>
      <c r="AS113" s="86" t="b">
        <v>0</v>
      </c>
      <c r="AT113" s="86"/>
      <c r="AU113" s="86">
        <v>6</v>
      </c>
      <c r="AV113" s="93" t="s">
        <v>2407</v>
      </c>
      <c r="AW113" s="86" t="b">
        <v>0</v>
      </c>
      <c r="AX113" s="86" t="s">
        <v>2503</v>
      </c>
      <c r="AY113" s="93" t="s">
        <v>2614</v>
      </c>
      <c r="AZ113" s="86" t="s">
        <v>66</v>
      </c>
      <c r="BA113" s="86" t="str">
        <f>REPLACE(INDEX(GroupVertices[Group],MATCH(Vertices[[#This Row],[Vertex]],GroupVertices[Vertex],0)),1,1,"")</f>
        <v>6</v>
      </c>
      <c r="BB113" s="48"/>
      <c r="BC113" s="48"/>
      <c r="BD113" s="48"/>
      <c r="BE113" s="48"/>
      <c r="BF113" s="48"/>
      <c r="BG113" s="48"/>
      <c r="BH113" s="120" t="s">
        <v>3401</v>
      </c>
      <c r="BI113" s="120" t="s">
        <v>3401</v>
      </c>
      <c r="BJ113" s="120" t="s">
        <v>3483</v>
      </c>
      <c r="BK113" s="120" t="s">
        <v>3483</v>
      </c>
      <c r="BL113" s="120">
        <v>0</v>
      </c>
      <c r="BM113" s="123">
        <v>0</v>
      </c>
      <c r="BN113" s="120">
        <v>0</v>
      </c>
      <c r="BO113" s="123">
        <v>0</v>
      </c>
      <c r="BP113" s="120">
        <v>0</v>
      </c>
      <c r="BQ113" s="123">
        <v>0</v>
      </c>
      <c r="BR113" s="120">
        <v>41</v>
      </c>
      <c r="BS113" s="123">
        <v>100</v>
      </c>
      <c r="BT113" s="120">
        <v>41</v>
      </c>
      <c r="BU113" s="2"/>
      <c r="BV113" s="3"/>
      <c r="BW113" s="3"/>
      <c r="BX113" s="3"/>
      <c r="BY113" s="3"/>
    </row>
    <row r="114" spans="1:77" ht="41.45" customHeight="1">
      <c r="A114" s="65" t="s">
        <v>297</v>
      </c>
      <c r="C114" s="66"/>
      <c r="D114" s="66" t="s">
        <v>64</v>
      </c>
      <c r="E114" s="67">
        <v>165.19280524543683</v>
      </c>
      <c r="F114" s="69"/>
      <c r="G114" s="107" t="s">
        <v>741</v>
      </c>
      <c r="H114" s="66"/>
      <c r="I114" s="70" t="s">
        <v>297</v>
      </c>
      <c r="J114" s="71"/>
      <c r="K114" s="71"/>
      <c r="L114" s="70" t="s">
        <v>2828</v>
      </c>
      <c r="M114" s="74">
        <v>3.4340219785197053</v>
      </c>
      <c r="N114" s="75">
        <v>6849.5439453125</v>
      </c>
      <c r="O114" s="75">
        <v>9317.25</v>
      </c>
      <c r="P114" s="76"/>
      <c r="Q114" s="77"/>
      <c r="R114" s="77"/>
      <c r="S114" s="101"/>
      <c r="T114" s="48">
        <v>0</v>
      </c>
      <c r="U114" s="48">
        <v>2</v>
      </c>
      <c r="V114" s="49">
        <v>299</v>
      </c>
      <c r="W114" s="49">
        <v>0.013699</v>
      </c>
      <c r="X114" s="49">
        <v>0.036985</v>
      </c>
      <c r="Y114" s="49">
        <v>0.90821</v>
      </c>
      <c r="Z114" s="49">
        <v>0</v>
      </c>
      <c r="AA114" s="49">
        <v>0</v>
      </c>
      <c r="AB114" s="72">
        <v>114</v>
      </c>
      <c r="AC114" s="72"/>
      <c r="AD114" s="73"/>
      <c r="AE114" s="86" t="s">
        <v>1768</v>
      </c>
      <c r="AF114" s="86">
        <v>1214</v>
      </c>
      <c r="AG114" s="86">
        <v>480</v>
      </c>
      <c r="AH114" s="86">
        <v>25223</v>
      </c>
      <c r="AI114" s="86">
        <v>41506</v>
      </c>
      <c r="AJ114" s="86"/>
      <c r="AK114" s="86" t="s">
        <v>1972</v>
      </c>
      <c r="AL114" s="86" t="s">
        <v>1618</v>
      </c>
      <c r="AM114" s="93" t="s">
        <v>2190</v>
      </c>
      <c r="AN114" s="86"/>
      <c r="AO114" s="89">
        <v>39919.60775462963</v>
      </c>
      <c r="AP114" s="93" t="s">
        <v>2315</v>
      </c>
      <c r="AQ114" s="86" t="b">
        <v>0</v>
      </c>
      <c r="AR114" s="86" t="b">
        <v>0</v>
      </c>
      <c r="AS114" s="86" t="b">
        <v>1</v>
      </c>
      <c r="AT114" s="86"/>
      <c r="AU114" s="86">
        <v>5</v>
      </c>
      <c r="AV114" s="93" t="s">
        <v>2396</v>
      </c>
      <c r="AW114" s="86" t="b">
        <v>0</v>
      </c>
      <c r="AX114" s="86" t="s">
        <v>2503</v>
      </c>
      <c r="AY114" s="93" t="s">
        <v>2615</v>
      </c>
      <c r="AZ114" s="86" t="s">
        <v>66</v>
      </c>
      <c r="BA114" s="86" t="str">
        <f>REPLACE(INDEX(GroupVertices[Group],MATCH(Vertices[[#This Row],[Vertex]],GroupVertices[Vertex],0)),1,1,"")</f>
        <v>6</v>
      </c>
      <c r="BB114" s="48"/>
      <c r="BC114" s="48"/>
      <c r="BD114" s="48"/>
      <c r="BE114" s="48"/>
      <c r="BF114" s="48"/>
      <c r="BG114" s="48"/>
      <c r="BH114" s="120" t="s">
        <v>3402</v>
      </c>
      <c r="BI114" s="120" t="s">
        <v>3448</v>
      </c>
      <c r="BJ114" s="120" t="s">
        <v>3484</v>
      </c>
      <c r="BK114" s="120" t="s">
        <v>3525</v>
      </c>
      <c r="BL114" s="120">
        <v>0</v>
      </c>
      <c r="BM114" s="123">
        <v>0</v>
      </c>
      <c r="BN114" s="120">
        <v>0</v>
      </c>
      <c r="BO114" s="123">
        <v>0</v>
      </c>
      <c r="BP114" s="120">
        <v>0</v>
      </c>
      <c r="BQ114" s="123">
        <v>0</v>
      </c>
      <c r="BR114" s="120">
        <v>80</v>
      </c>
      <c r="BS114" s="123">
        <v>100</v>
      </c>
      <c r="BT114" s="120">
        <v>80</v>
      </c>
      <c r="BU114" s="2"/>
      <c r="BV114" s="3"/>
      <c r="BW114" s="3"/>
      <c r="BX114" s="3"/>
      <c r="BY114" s="3"/>
    </row>
    <row r="115" spans="1:77" ht="41.45" customHeight="1">
      <c r="A115" s="65" t="s">
        <v>298</v>
      </c>
      <c r="C115" s="66"/>
      <c r="D115" s="66" t="s">
        <v>64</v>
      </c>
      <c r="E115" s="67">
        <v>164.07903597377282</v>
      </c>
      <c r="F115" s="69"/>
      <c r="G115" s="107" t="s">
        <v>742</v>
      </c>
      <c r="H115" s="66"/>
      <c r="I115" s="70" t="s">
        <v>298</v>
      </c>
      <c r="J115" s="71"/>
      <c r="K115" s="71"/>
      <c r="L115" s="70" t="s">
        <v>2829</v>
      </c>
      <c r="M115" s="74">
        <v>2.584944544152366</v>
      </c>
      <c r="N115" s="75">
        <v>6938.59765625</v>
      </c>
      <c r="O115" s="75">
        <v>5919.8623046875</v>
      </c>
      <c r="P115" s="76"/>
      <c r="Q115" s="77"/>
      <c r="R115" s="77"/>
      <c r="S115" s="101"/>
      <c r="T115" s="48">
        <v>0</v>
      </c>
      <c r="U115" s="48">
        <v>4</v>
      </c>
      <c r="V115" s="49">
        <v>12</v>
      </c>
      <c r="W115" s="49">
        <v>0.25</v>
      </c>
      <c r="X115" s="49">
        <v>0</v>
      </c>
      <c r="Y115" s="49">
        <v>2.378371</v>
      </c>
      <c r="Z115" s="49">
        <v>0</v>
      </c>
      <c r="AA115" s="49">
        <v>0</v>
      </c>
      <c r="AB115" s="72">
        <v>115</v>
      </c>
      <c r="AC115" s="72"/>
      <c r="AD115" s="73"/>
      <c r="AE115" s="86" t="s">
        <v>1769</v>
      </c>
      <c r="AF115" s="86">
        <v>591</v>
      </c>
      <c r="AG115" s="86">
        <v>315</v>
      </c>
      <c r="AH115" s="86">
        <v>34240</v>
      </c>
      <c r="AI115" s="86">
        <v>10871</v>
      </c>
      <c r="AJ115" s="86"/>
      <c r="AK115" s="86" t="s">
        <v>1973</v>
      </c>
      <c r="AL115" s="86" t="s">
        <v>1617</v>
      </c>
      <c r="AM115" s="86"/>
      <c r="AN115" s="86"/>
      <c r="AO115" s="89">
        <v>40367.574537037035</v>
      </c>
      <c r="AP115" s="93" t="s">
        <v>2316</v>
      </c>
      <c r="AQ115" s="86" t="b">
        <v>0</v>
      </c>
      <c r="AR115" s="86" t="b">
        <v>0</v>
      </c>
      <c r="AS115" s="86" t="b">
        <v>1</v>
      </c>
      <c r="AT115" s="86"/>
      <c r="AU115" s="86">
        <v>2</v>
      </c>
      <c r="AV115" s="93" t="s">
        <v>2392</v>
      </c>
      <c r="AW115" s="86" t="b">
        <v>0</v>
      </c>
      <c r="AX115" s="86" t="s">
        <v>2503</v>
      </c>
      <c r="AY115" s="93" t="s">
        <v>2616</v>
      </c>
      <c r="AZ115" s="86" t="s">
        <v>66</v>
      </c>
      <c r="BA115" s="86" t="str">
        <f>REPLACE(INDEX(GroupVertices[Group],MATCH(Vertices[[#This Row],[Vertex]],GroupVertices[Vertex],0)),1,1,"")</f>
        <v>13</v>
      </c>
      <c r="BB115" s="48"/>
      <c r="BC115" s="48"/>
      <c r="BD115" s="48"/>
      <c r="BE115" s="48"/>
      <c r="BF115" s="48"/>
      <c r="BG115" s="48"/>
      <c r="BH115" s="120" t="s">
        <v>3405</v>
      </c>
      <c r="BI115" s="120" t="s">
        <v>3449</v>
      </c>
      <c r="BJ115" s="120" t="s">
        <v>3487</v>
      </c>
      <c r="BK115" s="120" t="s">
        <v>3526</v>
      </c>
      <c r="BL115" s="120">
        <v>0</v>
      </c>
      <c r="BM115" s="123">
        <v>0</v>
      </c>
      <c r="BN115" s="120">
        <v>3</v>
      </c>
      <c r="BO115" s="123">
        <v>2.608695652173913</v>
      </c>
      <c r="BP115" s="120">
        <v>0</v>
      </c>
      <c r="BQ115" s="123">
        <v>0</v>
      </c>
      <c r="BR115" s="120">
        <v>112</v>
      </c>
      <c r="BS115" s="123">
        <v>97.3913043478261</v>
      </c>
      <c r="BT115" s="120">
        <v>115</v>
      </c>
      <c r="BU115" s="2"/>
      <c r="BV115" s="3"/>
      <c r="BW115" s="3"/>
      <c r="BX115" s="3"/>
      <c r="BY115" s="3"/>
    </row>
    <row r="116" spans="1:77" ht="41.45" customHeight="1">
      <c r="A116" s="65" t="s">
        <v>408</v>
      </c>
      <c r="C116" s="66"/>
      <c r="D116" s="66" t="s">
        <v>64</v>
      </c>
      <c r="E116" s="67">
        <v>162.7020121469882</v>
      </c>
      <c r="F116" s="69"/>
      <c r="G116" s="107" t="s">
        <v>2456</v>
      </c>
      <c r="H116" s="66"/>
      <c r="I116" s="70" t="s">
        <v>408</v>
      </c>
      <c r="J116" s="71"/>
      <c r="K116" s="71"/>
      <c r="L116" s="70" t="s">
        <v>2830</v>
      </c>
      <c r="M116" s="74">
        <v>1.535176079843656</v>
      </c>
      <c r="N116" s="75">
        <v>6576.07080078125</v>
      </c>
      <c r="O116" s="75">
        <v>5963.177734375</v>
      </c>
      <c r="P116" s="76"/>
      <c r="Q116" s="77"/>
      <c r="R116" s="77"/>
      <c r="S116" s="101"/>
      <c r="T116" s="48">
        <v>1</v>
      </c>
      <c r="U116" s="48">
        <v>0</v>
      </c>
      <c r="V116" s="49">
        <v>0</v>
      </c>
      <c r="W116" s="49">
        <v>0.142857</v>
      </c>
      <c r="X116" s="49">
        <v>0</v>
      </c>
      <c r="Y116" s="49">
        <v>0.655404</v>
      </c>
      <c r="Z116" s="49">
        <v>0</v>
      </c>
      <c r="AA116" s="49">
        <v>0</v>
      </c>
      <c r="AB116" s="72">
        <v>116</v>
      </c>
      <c r="AC116" s="72"/>
      <c r="AD116" s="73"/>
      <c r="AE116" s="86" t="s">
        <v>1770</v>
      </c>
      <c r="AF116" s="86">
        <v>230</v>
      </c>
      <c r="AG116" s="86">
        <v>111</v>
      </c>
      <c r="AH116" s="86">
        <v>2908</v>
      </c>
      <c r="AI116" s="86">
        <v>20078</v>
      </c>
      <c r="AJ116" s="86"/>
      <c r="AK116" s="86" t="s">
        <v>1974</v>
      </c>
      <c r="AL116" s="86" t="s">
        <v>1617</v>
      </c>
      <c r="AM116" s="86"/>
      <c r="AN116" s="86"/>
      <c r="AO116" s="89">
        <v>41373.56048611111</v>
      </c>
      <c r="AP116" s="93" t="s">
        <v>2317</v>
      </c>
      <c r="AQ116" s="86" t="b">
        <v>1</v>
      </c>
      <c r="AR116" s="86" t="b">
        <v>0</v>
      </c>
      <c r="AS116" s="86" t="b">
        <v>1</v>
      </c>
      <c r="AT116" s="86"/>
      <c r="AU116" s="86">
        <v>1</v>
      </c>
      <c r="AV116" s="93" t="s">
        <v>2392</v>
      </c>
      <c r="AW116" s="86" t="b">
        <v>0</v>
      </c>
      <c r="AX116" s="86" t="s">
        <v>2503</v>
      </c>
      <c r="AY116" s="93" t="s">
        <v>2617</v>
      </c>
      <c r="AZ116" s="86" t="s">
        <v>65</v>
      </c>
      <c r="BA116" s="86" t="str">
        <f>REPLACE(INDEX(GroupVertices[Group],MATCH(Vertices[[#This Row],[Vertex]],GroupVertices[Vertex],0)),1,1,"")</f>
        <v>13</v>
      </c>
      <c r="BB116" s="48"/>
      <c r="BC116" s="48"/>
      <c r="BD116" s="48"/>
      <c r="BE116" s="48"/>
      <c r="BF116" s="48"/>
      <c r="BG116" s="48"/>
      <c r="BH116" s="48"/>
      <c r="BI116" s="48"/>
      <c r="BJ116" s="48"/>
      <c r="BK116" s="48"/>
      <c r="BL116" s="48"/>
      <c r="BM116" s="49"/>
      <c r="BN116" s="48"/>
      <c r="BO116" s="49"/>
      <c r="BP116" s="48"/>
      <c r="BQ116" s="49"/>
      <c r="BR116" s="48"/>
      <c r="BS116" s="49"/>
      <c r="BT116" s="48"/>
      <c r="BU116" s="2"/>
      <c r="BV116" s="3"/>
      <c r="BW116" s="3"/>
      <c r="BX116" s="3"/>
      <c r="BY116" s="3"/>
    </row>
    <row r="117" spans="1:77" ht="41.45" customHeight="1">
      <c r="A117" s="65" t="s">
        <v>409</v>
      </c>
      <c r="C117" s="66"/>
      <c r="D117" s="66" t="s">
        <v>64</v>
      </c>
      <c r="E117" s="67">
        <v>212.2681197944356</v>
      </c>
      <c r="F117" s="69"/>
      <c r="G117" s="107" t="s">
        <v>2457</v>
      </c>
      <c r="H117" s="66"/>
      <c r="I117" s="70" t="s">
        <v>409</v>
      </c>
      <c r="J117" s="71"/>
      <c r="K117" s="71"/>
      <c r="L117" s="70" t="s">
        <v>2831</v>
      </c>
      <c r="M117" s="74">
        <v>39.32169487111257</v>
      </c>
      <c r="N117" s="75">
        <v>7301.125</v>
      </c>
      <c r="O117" s="75">
        <v>5876.54736328125</v>
      </c>
      <c r="P117" s="76"/>
      <c r="Q117" s="77"/>
      <c r="R117" s="77"/>
      <c r="S117" s="101"/>
      <c r="T117" s="48">
        <v>1</v>
      </c>
      <c r="U117" s="48">
        <v>0</v>
      </c>
      <c r="V117" s="49">
        <v>0</v>
      </c>
      <c r="W117" s="49">
        <v>0.142857</v>
      </c>
      <c r="X117" s="49">
        <v>0</v>
      </c>
      <c r="Y117" s="49">
        <v>0.655404</v>
      </c>
      <c r="Z117" s="49">
        <v>0</v>
      </c>
      <c r="AA117" s="49">
        <v>0</v>
      </c>
      <c r="AB117" s="72">
        <v>117</v>
      </c>
      <c r="AC117" s="72"/>
      <c r="AD117" s="73"/>
      <c r="AE117" s="86" t="s">
        <v>1771</v>
      </c>
      <c r="AF117" s="86">
        <v>702</v>
      </c>
      <c r="AG117" s="86">
        <v>7454</v>
      </c>
      <c r="AH117" s="86">
        <v>10728</v>
      </c>
      <c r="AI117" s="86">
        <v>13112</v>
      </c>
      <c r="AJ117" s="86"/>
      <c r="AK117" s="86" t="s">
        <v>1975</v>
      </c>
      <c r="AL117" s="86" t="s">
        <v>2102</v>
      </c>
      <c r="AM117" s="86"/>
      <c r="AN117" s="86"/>
      <c r="AO117" s="89">
        <v>42638.782430555555</v>
      </c>
      <c r="AP117" s="93" t="s">
        <v>2318</v>
      </c>
      <c r="AQ117" s="86" t="b">
        <v>1</v>
      </c>
      <c r="AR117" s="86" t="b">
        <v>0</v>
      </c>
      <c r="AS117" s="86" t="b">
        <v>0</v>
      </c>
      <c r="AT117" s="86"/>
      <c r="AU117" s="86">
        <v>18</v>
      </c>
      <c r="AV117" s="86"/>
      <c r="AW117" s="86" t="b">
        <v>0</v>
      </c>
      <c r="AX117" s="86" t="s">
        <v>2503</v>
      </c>
      <c r="AY117" s="93" t="s">
        <v>2618</v>
      </c>
      <c r="AZ117" s="86" t="s">
        <v>65</v>
      </c>
      <c r="BA117" s="86" t="str">
        <f>REPLACE(INDEX(GroupVertices[Group],MATCH(Vertices[[#This Row],[Vertex]],GroupVertices[Vertex],0)),1,1,"")</f>
        <v>13</v>
      </c>
      <c r="BB117" s="48"/>
      <c r="BC117" s="48"/>
      <c r="BD117" s="48"/>
      <c r="BE117" s="48"/>
      <c r="BF117" s="48"/>
      <c r="BG117" s="48"/>
      <c r="BH117" s="48"/>
      <c r="BI117" s="48"/>
      <c r="BJ117" s="48"/>
      <c r="BK117" s="48"/>
      <c r="BL117" s="48"/>
      <c r="BM117" s="49"/>
      <c r="BN117" s="48"/>
      <c r="BO117" s="49"/>
      <c r="BP117" s="48"/>
      <c r="BQ117" s="49"/>
      <c r="BR117" s="48"/>
      <c r="BS117" s="49"/>
      <c r="BT117" s="48"/>
      <c r="BU117" s="2"/>
      <c r="BV117" s="3"/>
      <c r="BW117" s="3"/>
      <c r="BX117" s="3"/>
      <c r="BY117" s="3"/>
    </row>
    <row r="118" spans="1:77" ht="41.45" customHeight="1">
      <c r="A118" s="65" t="s">
        <v>410</v>
      </c>
      <c r="C118" s="66"/>
      <c r="D118" s="66" t="s">
        <v>64</v>
      </c>
      <c r="E118" s="67">
        <v>312.40610249222686</v>
      </c>
      <c r="F118" s="69"/>
      <c r="G118" s="107" t="s">
        <v>2458</v>
      </c>
      <c r="H118" s="66"/>
      <c r="I118" s="70" t="s">
        <v>410</v>
      </c>
      <c r="J118" s="71"/>
      <c r="K118" s="71"/>
      <c r="L118" s="70" t="s">
        <v>2832</v>
      </c>
      <c r="M118" s="74">
        <v>115.66147510650333</v>
      </c>
      <c r="N118" s="75">
        <v>6907.88671875</v>
      </c>
      <c r="O118" s="75">
        <v>5408.5498046875</v>
      </c>
      <c r="P118" s="76"/>
      <c r="Q118" s="77"/>
      <c r="R118" s="77"/>
      <c r="S118" s="101"/>
      <c r="T118" s="48">
        <v>1</v>
      </c>
      <c r="U118" s="48">
        <v>0</v>
      </c>
      <c r="V118" s="49">
        <v>0</v>
      </c>
      <c r="W118" s="49">
        <v>0.142857</v>
      </c>
      <c r="X118" s="49">
        <v>0</v>
      </c>
      <c r="Y118" s="49">
        <v>0.655404</v>
      </c>
      <c r="Z118" s="49">
        <v>0</v>
      </c>
      <c r="AA118" s="49">
        <v>0</v>
      </c>
      <c r="AB118" s="72">
        <v>118</v>
      </c>
      <c r="AC118" s="72"/>
      <c r="AD118" s="73"/>
      <c r="AE118" s="86" t="s">
        <v>1772</v>
      </c>
      <c r="AF118" s="86">
        <v>1571</v>
      </c>
      <c r="AG118" s="86">
        <v>22289</v>
      </c>
      <c r="AH118" s="86">
        <v>38454</v>
      </c>
      <c r="AI118" s="86">
        <v>37829</v>
      </c>
      <c r="AJ118" s="86"/>
      <c r="AK118" s="86" t="s">
        <v>1976</v>
      </c>
      <c r="AL118" s="86" t="s">
        <v>2103</v>
      </c>
      <c r="AM118" s="86"/>
      <c r="AN118" s="86"/>
      <c r="AO118" s="89">
        <v>41612.883425925924</v>
      </c>
      <c r="AP118" s="93" t="s">
        <v>2319</v>
      </c>
      <c r="AQ118" s="86" t="b">
        <v>0</v>
      </c>
      <c r="AR118" s="86" t="b">
        <v>0</v>
      </c>
      <c r="AS118" s="86" t="b">
        <v>1</v>
      </c>
      <c r="AT118" s="86"/>
      <c r="AU118" s="86">
        <v>81</v>
      </c>
      <c r="AV118" s="93" t="s">
        <v>2392</v>
      </c>
      <c r="AW118" s="86" t="b">
        <v>0</v>
      </c>
      <c r="AX118" s="86" t="s">
        <v>2503</v>
      </c>
      <c r="AY118" s="93" t="s">
        <v>2619</v>
      </c>
      <c r="AZ118" s="86" t="s">
        <v>65</v>
      </c>
      <c r="BA118" s="86" t="str">
        <f>REPLACE(INDEX(GroupVertices[Group],MATCH(Vertices[[#This Row],[Vertex]],GroupVertices[Vertex],0)),1,1,"")</f>
        <v>13</v>
      </c>
      <c r="BB118" s="48"/>
      <c r="BC118" s="48"/>
      <c r="BD118" s="48"/>
      <c r="BE118" s="48"/>
      <c r="BF118" s="48"/>
      <c r="BG118" s="48"/>
      <c r="BH118" s="48"/>
      <c r="BI118" s="48"/>
      <c r="BJ118" s="48"/>
      <c r="BK118" s="48"/>
      <c r="BL118" s="48"/>
      <c r="BM118" s="49"/>
      <c r="BN118" s="48"/>
      <c r="BO118" s="49"/>
      <c r="BP118" s="48"/>
      <c r="BQ118" s="49"/>
      <c r="BR118" s="48"/>
      <c r="BS118" s="49"/>
      <c r="BT118" s="48"/>
      <c r="BU118" s="2"/>
      <c r="BV118" s="3"/>
      <c r="BW118" s="3"/>
      <c r="BX118" s="3"/>
      <c r="BY118" s="3"/>
    </row>
    <row r="119" spans="1:77" ht="41.45" customHeight="1">
      <c r="A119" s="65" t="s">
        <v>411</v>
      </c>
      <c r="C119" s="66"/>
      <c r="D119" s="66" t="s">
        <v>64</v>
      </c>
      <c r="E119" s="67">
        <v>162.03375058398981</v>
      </c>
      <c r="F119" s="69"/>
      <c r="G119" s="107" t="s">
        <v>2459</v>
      </c>
      <c r="H119" s="66"/>
      <c r="I119" s="70" t="s">
        <v>411</v>
      </c>
      <c r="J119" s="71"/>
      <c r="K119" s="71"/>
      <c r="L119" s="70" t="s">
        <v>2833</v>
      </c>
      <c r="M119" s="74">
        <v>1.0257296192232528</v>
      </c>
      <c r="N119" s="75">
        <v>6969.30810546875</v>
      </c>
      <c r="O119" s="75">
        <v>6431.1748046875</v>
      </c>
      <c r="P119" s="76"/>
      <c r="Q119" s="77"/>
      <c r="R119" s="77"/>
      <c r="S119" s="101"/>
      <c r="T119" s="48">
        <v>1</v>
      </c>
      <c r="U119" s="48">
        <v>0</v>
      </c>
      <c r="V119" s="49">
        <v>0</v>
      </c>
      <c r="W119" s="49">
        <v>0.142857</v>
      </c>
      <c r="X119" s="49">
        <v>0</v>
      </c>
      <c r="Y119" s="49">
        <v>0.655404</v>
      </c>
      <c r="Z119" s="49">
        <v>0</v>
      </c>
      <c r="AA119" s="49">
        <v>0</v>
      </c>
      <c r="AB119" s="72">
        <v>119</v>
      </c>
      <c r="AC119" s="72"/>
      <c r="AD119" s="73"/>
      <c r="AE119" s="86" t="s">
        <v>1773</v>
      </c>
      <c r="AF119" s="86">
        <v>189</v>
      </c>
      <c r="AG119" s="86">
        <v>12</v>
      </c>
      <c r="AH119" s="86">
        <v>228</v>
      </c>
      <c r="AI119" s="86">
        <v>3377</v>
      </c>
      <c r="AJ119" s="86"/>
      <c r="AK119" s="86" t="s">
        <v>1977</v>
      </c>
      <c r="AL119" s="86" t="s">
        <v>2104</v>
      </c>
      <c r="AM119" s="86"/>
      <c r="AN119" s="86"/>
      <c r="AO119" s="89">
        <v>43600.391238425924</v>
      </c>
      <c r="AP119" s="93" t="s">
        <v>2320</v>
      </c>
      <c r="AQ119" s="86" t="b">
        <v>0</v>
      </c>
      <c r="AR119" s="86" t="b">
        <v>0</v>
      </c>
      <c r="AS119" s="86" t="b">
        <v>1</v>
      </c>
      <c r="AT119" s="86"/>
      <c r="AU119" s="86">
        <v>0</v>
      </c>
      <c r="AV119" s="93" t="s">
        <v>2392</v>
      </c>
      <c r="AW119" s="86" t="b">
        <v>0</v>
      </c>
      <c r="AX119" s="86" t="s">
        <v>2503</v>
      </c>
      <c r="AY119" s="93" t="s">
        <v>2620</v>
      </c>
      <c r="AZ119" s="86" t="s">
        <v>65</v>
      </c>
      <c r="BA119" s="86" t="str">
        <f>REPLACE(INDEX(GroupVertices[Group],MATCH(Vertices[[#This Row],[Vertex]],GroupVertices[Vertex],0)),1,1,"")</f>
        <v>13</v>
      </c>
      <c r="BB119" s="48"/>
      <c r="BC119" s="48"/>
      <c r="BD119" s="48"/>
      <c r="BE119" s="48"/>
      <c r="BF119" s="48"/>
      <c r="BG119" s="48"/>
      <c r="BH119" s="48"/>
      <c r="BI119" s="48"/>
      <c r="BJ119" s="48"/>
      <c r="BK119" s="48"/>
      <c r="BL119" s="48"/>
      <c r="BM119" s="49"/>
      <c r="BN119" s="48"/>
      <c r="BO119" s="49"/>
      <c r="BP119" s="48"/>
      <c r="BQ119" s="49"/>
      <c r="BR119" s="48"/>
      <c r="BS119" s="49"/>
      <c r="BT119" s="48"/>
      <c r="BU119" s="2"/>
      <c r="BV119" s="3"/>
      <c r="BW119" s="3"/>
      <c r="BX119" s="3"/>
      <c r="BY119" s="3"/>
    </row>
    <row r="120" spans="1:77" ht="41.45" customHeight="1">
      <c r="A120" s="65" t="s">
        <v>299</v>
      </c>
      <c r="C120" s="66"/>
      <c r="D120" s="66" t="s">
        <v>64</v>
      </c>
      <c r="E120" s="67">
        <v>163.54577674673368</v>
      </c>
      <c r="F120" s="69"/>
      <c r="G120" s="107" t="s">
        <v>743</v>
      </c>
      <c r="H120" s="66"/>
      <c r="I120" s="70" t="s">
        <v>299</v>
      </c>
      <c r="J120" s="71"/>
      <c r="K120" s="71"/>
      <c r="L120" s="70" t="s">
        <v>2834</v>
      </c>
      <c r="M120" s="74">
        <v>2.1784165604249734</v>
      </c>
      <c r="N120" s="75">
        <v>3220.588623046875</v>
      </c>
      <c r="O120" s="75">
        <v>7863.69189453125</v>
      </c>
      <c r="P120" s="76"/>
      <c r="Q120" s="77"/>
      <c r="R120" s="77"/>
      <c r="S120" s="101"/>
      <c r="T120" s="48">
        <v>0</v>
      </c>
      <c r="U120" s="48">
        <v>1</v>
      </c>
      <c r="V120" s="49">
        <v>0</v>
      </c>
      <c r="W120" s="49">
        <v>0.013889</v>
      </c>
      <c r="X120" s="49">
        <v>0</v>
      </c>
      <c r="Y120" s="49">
        <v>0.512655</v>
      </c>
      <c r="Z120" s="49">
        <v>0</v>
      </c>
      <c r="AA120" s="49">
        <v>0</v>
      </c>
      <c r="AB120" s="72">
        <v>120</v>
      </c>
      <c r="AC120" s="72"/>
      <c r="AD120" s="73"/>
      <c r="AE120" s="86" t="s">
        <v>1774</v>
      </c>
      <c r="AF120" s="86">
        <v>295</v>
      </c>
      <c r="AG120" s="86">
        <v>236</v>
      </c>
      <c r="AH120" s="86">
        <v>15283</v>
      </c>
      <c r="AI120" s="86">
        <v>16540</v>
      </c>
      <c r="AJ120" s="86"/>
      <c r="AK120" s="86" t="s">
        <v>1978</v>
      </c>
      <c r="AL120" s="86"/>
      <c r="AM120" s="86"/>
      <c r="AN120" s="86"/>
      <c r="AO120" s="89">
        <v>42285.27805555556</v>
      </c>
      <c r="AP120" s="93" t="s">
        <v>2321</v>
      </c>
      <c r="AQ120" s="86" t="b">
        <v>0</v>
      </c>
      <c r="AR120" s="86" t="b">
        <v>0</v>
      </c>
      <c r="AS120" s="86" t="b">
        <v>0</v>
      </c>
      <c r="AT120" s="86"/>
      <c r="AU120" s="86">
        <v>2</v>
      </c>
      <c r="AV120" s="93" t="s">
        <v>2392</v>
      </c>
      <c r="AW120" s="86" t="b">
        <v>0</v>
      </c>
      <c r="AX120" s="86" t="s">
        <v>2503</v>
      </c>
      <c r="AY120" s="93" t="s">
        <v>2621</v>
      </c>
      <c r="AZ120" s="86" t="s">
        <v>66</v>
      </c>
      <c r="BA120" s="86" t="str">
        <f>REPLACE(INDEX(GroupVertices[Group],MATCH(Vertices[[#This Row],[Vertex]],GroupVertices[Vertex],0)),1,1,"")</f>
        <v>4</v>
      </c>
      <c r="BB120" s="48" t="s">
        <v>605</v>
      </c>
      <c r="BC120" s="48" t="s">
        <v>605</v>
      </c>
      <c r="BD120" s="48" t="s">
        <v>649</v>
      </c>
      <c r="BE120" s="48" t="s">
        <v>649</v>
      </c>
      <c r="BF120" s="48"/>
      <c r="BG120" s="48"/>
      <c r="BH120" s="120" t="s">
        <v>3406</v>
      </c>
      <c r="BI120" s="120" t="s">
        <v>3406</v>
      </c>
      <c r="BJ120" s="120" t="s">
        <v>3488</v>
      </c>
      <c r="BK120" s="120" t="s">
        <v>3488</v>
      </c>
      <c r="BL120" s="120">
        <v>0</v>
      </c>
      <c r="BM120" s="123">
        <v>0</v>
      </c>
      <c r="BN120" s="120">
        <v>1</v>
      </c>
      <c r="BO120" s="123">
        <v>7.142857142857143</v>
      </c>
      <c r="BP120" s="120">
        <v>0</v>
      </c>
      <c r="BQ120" s="123">
        <v>0</v>
      </c>
      <c r="BR120" s="120">
        <v>13</v>
      </c>
      <c r="BS120" s="123">
        <v>92.85714285714286</v>
      </c>
      <c r="BT120" s="120">
        <v>14</v>
      </c>
      <c r="BU120" s="2"/>
      <c r="BV120" s="3"/>
      <c r="BW120" s="3"/>
      <c r="BX120" s="3"/>
      <c r="BY120" s="3"/>
    </row>
    <row r="121" spans="1:77" ht="41.45" customHeight="1">
      <c r="A121" s="65" t="s">
        <v>355</v>
      </c>
      <c r="C121" s="66"/>
      <c r="D121" s="66" t="s">
        <v>64</v>
      </c>
      <c r="E121" s="67">
        <v>182.55410564979942</v>
      </c>
      <c r="F121" s="69"/>
      <c r="G121" s="66"/>
      <c r="H121" s="66"/>
      <c r="I121" s="70" t="s">
        <v>355</v>
      </c>
      <c r="J121" s="71"/>
      <c r="K121" s="71"/>
      <c r="L121" s="70" t="s">
        <v>2835</v>
      </c>
      <c r="M121" s="74">
        <v>16.669338106960893</v>
      </c>
      <c r="N121" s="75">
        <v>3459.791259765625</v>
      </c>
      <c r="O121" s="75">
        <v>8023.3359375</v>
      </c>
      <c r="P121" s="76"/>
      <c r="Q121" s="77"/>
      <c r="R121" s="77"/>
      <c r="S121" s="101"/>
      <c r="T121" s="48">
        <v>3</v>
      </c>
      <c r="U121" s="48">
        <v>1</v>
      </c>
      <c r="V121" s="49">
        <v>30</v>
      </c>
      <c r="W121" s="49">
        <v>0.017544</v>
      </c>
      <c r="X121" s="49">
        <v>0</v>
      </c>
      <c r="Y121" s="49">
        <v>1.279958</v>
      </c>
      <c r="Z121" s="49">
        <v>0</v>
      </c>
      <c r="AA121" s="49">
        <v>0</v>
      </c>
      <c r="AB121" s="72">
        <v>121</v>
      </c>
      <c r="AC121" s="72"/>
      <c r="AD121" s="73"/>
      <c r="AE121" s="86"/>
      <c r="AF121" s="86">
        <v>3061</v>
      </c>
      <c r="AG121" s="86">
        <v>3052</v>
      </c>
      <c r="AH121" s="86">
        <v>7193</v>
      </c>
      <c r="AI121" s="86">
        <v>80331</v>
      </c>
      <c r="AJ121" s="86"/>
      <c r="AK121" s="86" t="s">
        <v>486</v>
      </c>
      <c r="AL121" s="86"/>
      <c r="AM121" s="86"/>
      <c r="AN121" s="86"/>
      <c r="AO121" s="89">
        <v>42901.564409722225</v>
      </c>
      <c r="AP121" s="86"/>
      <c r="AQ121" s="86" t="b">
        <v>1</v>
      </c>
      <c r="AR121" s="86" t="b">
        <v>0</v>
      </c>
      <c r="AS121" s="86" t="b">
        <v>0</v>
      </c>
      <c r="AT121" s="86"/>
      <c r="AU121" s="86">
        <v>3</v>
      </c>
      <c r="AV121" s="86"/>
      <c r="AW121" s="86" t="b">
        <v>0</v>
      </c>
      <c r="AX121" s="86" t="s">
        <v>2503</v>
      </c>
      <c r="AY121" s="93" t="s">
        <v>2622</v>
      </c>
      <c r="AZ121" s="86" t="s">
        <v>66</v>
      </c>
      <c r="BA121" s="86" t="str">
        <f>REPLACE(INDEX(GroupVertices[Group],MATCH(Vertices[[#This Row],[Vertex]],GroupVertices[Vertex],0)),1,1,"")</f>
        <v>4</v>
      </c>
      <c r="BB121" s="48" t="s">
        <v>605</v>
      </c>
      <c r="BC121" s="48" t="s">
        <v>605</v>
      </c>
      <c r="BD121" s="48" t="s">
        <v>649</v>
      </c>
      <c r="BE121" s="48" t="s">
        <v>649</v>
      </c>
      <c r="BF121" s="48"/>
      <c r="BG121" s="48"/>
      <c r="BH121" s="120" t="s">
        <v>3406</v>
      </c>
      <c r="BI121" s="120" t="s">
        <v>3406</v>
      </c>
      <c r="BJ121" s="120" t="s">
        <v>3488</v>
      </c>
      <c r="BK121" s="120" t="s">
        <v>3488</v>
      </c>
      <c r="BL121" s="120">
        <v>0</v>
      </c>
      <c r="BM121" s="123">
        <v>0</v>
      </c>
      <c r="BN121" s="120">
        <v>14</v>
      </c>
      <c r="BO121" s="123">
        <v>7.142857142857143</v>
      </c>
      <c r="BP121" s="120">
        <v>0</v>
      </c>
      <c r="BQ121" s="123">
        <v>0</v>
      </c>
      <c r="BR121" s="120">
        <v>182</v>
      </c>
      <c r="BS121" s="123">
        <v>92.85714285714286</v>
      </c>
      <c r="BT121" s="120">
        <v>196</v>
      </c>
      <c r="BU121" s="2"/>
      <c r="BV121" s="3"/>
      <c r="BW121" s="3"/>
      <c r="BX121" s="3"/>
      <c r="BY121" s="3"/>
    </row>
    <row r="122" spans="1:77" ht="41.45" customHeight="1">
      <c r="A122" s="65" t="s">
        <v>300</v>
      </c>
      <c r="C122" s="66"/>
      <c r="D122" s="66" t="s">
        <v>64</v>
      </c>
      <c r="E122" s="67">
        <v>162.14175245275723</v>
      </c>
      <c r="F122" s="69"/>
      <c r="G122" s="107" t="s">
        <v>744</v>
      </c>
      <c r="H122" s="66"/>
      <c r="I122" s="70" t="s">
        <v>300</v>
      </c>
      <c r="J122" s="71"/>
      <c r="K122" s="71"/>
      <c r="L122" s="70" t="s">
        <v>2836</v>
      </c>
      <c r="M122" s="74">
        <v>1.1080644007376614</v>
      </c>
      <c r="N122" s="75">
        <v>726.7401123046875</v>
      </c>
      <c r="O122" s="75">
        <v>2491.22802734375</v>
      </c>
      <c r="P122" s="76"/>
      <c r="Q122" s="77"/>
      <c r="R122" s="77"/>
      <c r="S122" s="101"/>
      <c r="T122" s="48">
        <v>1</v>
      </c>
      <c r="U122" s="48">
        <v>1</v>
      </c>
      <c r="V122" s="49">
        <v>0</v>
      </c>
      <c r="W122" s="49">
        <v>0</v>
      </c>
      <c r="X122" s="49">
        <v>0</v>
      </c>
      <c r="Y122" s="49">
        <v>0.999997</v>
      </c>
      <c r="Z122" s="49">
        <v>0</v>
      </c>
      <c r="AA122" s="49" t="s">
        <v>2990</v>
      </c>
      <c r="AB122" s="72">
        <v>122</v>
      </c>
      <c r="AC122" s="72"/>
      <c r="AD122" s="73"/>
      <c r="AE122" s="86" t="s">
        <v>1775</v>
      </c>
      <c r="AF122" s="86">
        <v>178</v>
      </c>
      <c r="AG122" s="86">
        <v>28</v>
      </c>
      <c r="AH122" s="86">
        <v>401</v>
      </c>
      <c r="AI122" s="86">
        <v>966</v>
      </c>
      <c r="AJ122" s="86"/>
      <c r="AK122" s="86"/>
      <c r="AL122" s="86"/>
      <c r="AM122" s="93" t="s">
        <v>2191</v>
      </c>
      <c r="AN122" s="86"/>
      <c r="AO122" s="89">
        <v>42479.80268518518</v>
      </c>
      <c r="AP122" s="93" t="s">
        <v>2322</v>
      </c>
      <c r="AQ122" s="86" t="b">
        <v>1</v>
      </c>
      <c r="AR122" s="86" t="b">
        <v>0</v>
      </c>
      <c r="AS122" s="86" t="b">
        <v>0</v>
      </c>
      <c r="AT122" s="86"/>
      <c r="AU122" s="86">
        <v>0</v>
      </c>
      <c r="AV122" s="86"/>
      <c r="AW122" s="86" t="b">
        <v>0</v>
      </c>
      <c r="AX122" s="86" t="s">
        <v>2503</v>
      </c>
      <c r="AY122" s="93" t="s">
        <v>2623</v>
      </c>
      <c r="AZ122" s="86" t="s">
        <v>66</v>
      </c>
      <c r="BA122" s="86" t="str">
        <f>REPLACE(INDEX(GroupVertices[Group],MATCH(Vertices[[#This Row],[Vertex]],GroupVertices[Vertex],0)),1,1,"")</f>
        <v>3</v>
      </c>
      <c r="BB122" s="48"/>
      <c r="BC122" s="48"/>
      <c r="BD122" s="48"/>
      <c r="BE122" s="48"/>
      <c r="BF122" s="48"/>
      <c r="BG122" s="48"/>
      <c r="BH122" s="120" t="s">
        <v>3407</v>
      </c>
      <c r="BI122" s="120" t="s">
        <v>3407</v>
      </c>
      <c r="BJ122" s="120" t="s">
        <v>3489</v>
      </c>
      <c r="BK122" s="120" t="s">
        <v>3489</v>
      </c>
      <c r="BL122" s="120">
        <v>0</v>
      </c>
      <c r="BM122" s="123">
        <v>0</v>
      </c>
      <c r="BN122" s="120">
        <v>0</v>
      </c>
      <c r="BO122" s="123">
        <v>0</v>
      </c>
      <c r="BP122" s="120">
        <v>0</v>
      </c>
      <c r="BQ122" s="123">
        <v>0</v>
      </c>
      <c r="BR122" s="120">
        <v>47</v>
      </c>
      <c r="BS122" s="123">
        <v>100</v>
      </c>
      <c r="BT122" s="120">
        <v>47</v>
      </c>
      <c r="BU122" s="2"/>
      <c r="BV122" s="3"/>
      <c r="BW122" s="3"/>
      <c r="BX122" s="3"/>
      <c r="BY122" s="3"/>
    </row>
    <row r="123" spans="1:77" ht="41.45" customHeight="1">
      <c r="A123" s="65" t="s">
        <v>301</v>
      </c>
      <c r="C123" s="66"/>
      <c r="D123" s="66" t="s">
        <v>64</v>
      </c>
      <c r="E123" s="67">
        <v>315.9904145119456</v>
      </c>
      <c r="F123" s="69"/>
      <c r="G123" s="107" t="s">
        <v>745</v>
      </c>
      <c r="H123" s="66"/>
      <c r="I123" s="70" t="s">
        <v>301</v>
      </c>
      <c r="J123" s="71"/>
      <c r="K123" s="71"/>
      <c r="L123" s="70" t="s">
        <v>2837</v>
      </c>
      <c r="M123" s="74">
        <v>118.39396066801277</v>
      </c>
      <c r="N123" s="75">
        <v>6928.44287109375</v>
      </c>
      <c r="O123" s="75">
        <v>8794.720703125</v>
      </c>
      <c r="P123" s="76"/>
      <c r="Q123" s="77"/>
      <c r="R123" s="77"/>
      <c r="S123" s="101"/>
      <c r="T123" s="48">
        <v>0</v>
      </c>
      <c r="U123" s="48">
        <v>1</v>
      </c>
      <c r="V123" s="49">
        <v>0</v>
      </c>
      <c r="W123" s="49">
        <v>0.008403</v>
      </c>
      <c r="X123" s="49">
        <v>0.006451</v>
      </c>
      <c r="Y123" s="49">
        <v>0.530324</v>
      </c>
      <c r="Z123" s="49">
        <v>0</v>
      </c>
      <c r="AA123" s="49">
        <v>0</v>
      </c>
      <c r="AB123" s="72">
        <v>123</v>
      </c>
      <c r="AC123" s="72"/>
      <c r="AD123" s="73"/>
      <c r="AE123" s="86" t="s">
        <v>1776</v>
      </c>
      <c r="AF123" s="86">
        <v>2851</v>
      </c>
      <c r="AG123" s="86">
        <v>22820</v>
      </c>
      <c r="AH123" s="86">
        <v>110687</v>
      </c>
      <c r="AI123" s="86">
        <v>50028</v>
      </c>
      <c r="AJ123" s="86"/>
      <c r="AK123" s="86" t="s">
        <v>1979</v>
      </c>
      <c r="AL123" s="86" t="s">
        <v>1624</v>
      </c>
      <c r="AM123" s="93" t="s">
        <v>2192</v>
      </c>
      <c r="AN123" s="86"/>
      <c r="AO123" s="89">
        <v>39843.46306712963</v>
      </c>
      <c r="AP123" s="93" t="s">
        <v>2323</v>
      </c>
      <c r="AQ123" s="86" t="b">
        <v>0</v>
      </c>
      <c r="AR123" s="86" t="b">
        <v>0</v>
      </c>
      <c r="AS123" s="86" t="b">
        <v>1</v>
      </c>
      <c r="AT123" s="86"/>
      <c r="AU123" s="86">
        <v>182</v>
      </c>
      <c r="AV123" s="93" t="s">
        <v>2392</v>
      </c>
      <c r="AW123" s="86" t="b">
        <v>0</v>
      </c>
      <c r="AX123" s="86" t="s">
        <v>2503</v>
      </c>
      <c r="AY123" s="93" t="s">
        <v>2624</v>
      </c>
      <c r="AZ123" s="86" t="s">
        <v>66</v>
      </c>
      <c r="BA123" s="86" t="str">
        <f>REPLACE(INDEX(GroupVertices[Group],MATCH(Vertices[[#This Row],[Vertex]],GroupVertices[Vertex],0)),1,1,"")</f>
        <v>6</v>
      </c>
      <c r="BB123" s="48"/>
      <c r="BC123" s="48"/>
      <c r="BD123" s="48"/>
      <c r="BE123" s="48"/>
      <c r="BF123" s="48"/>
      <c r="BG123" s="48"/>
      <c r="BH123" s="120" t="s">
        <v>3401</v>
      </c>
      <c r="BI123" s="120" t="s">
        <v>3401</v>
      </c>
      <c r="BJ123" s="120" t="s">
        <v>3483</v>
      </c>
      <c r="BK123" s="120" t="s">
        <v>3483</v>
      </c>
      <c r="BL123" s="120">
        <v>0</v>
      </c>
      <c r="BM123" s="123">
        <v>0</v>
      </c>
      <c r="BN123" s="120">
        <v>0</v>
      </c>
      <c r="BO123" s="123">
        <v>0</v>
      </c>
      <c r="BP123" s="120">
        <v>0</v>
      </c>
      <c r="BQ123" s="123">
        <v>0</v>
      </c>
      <c r="BR123" s="120">
        <v>41</v>
      </c>
      <c r="BS123" s="123">
        <v>100</v>
      </c>
      <c r="BT123" s="120">
        <v>41</v>
      </c>
      <c r="BU123" s="2"/>
      <c r="BV123" s="3"/>
      <c r="BW123" s="3"/>
      <c r="BX123" s="3"/>
      <c r="BY123" s="3"/>
    </row>
    <row r="124" spans="1:77" ht="41.45" customHeight="1">
      <c r="A124" s="65" t="s">
        <v>303</v>
      </c>
      <c r="C124" s="66"/>
      <c r="D124" s="66" t="s">
        <v>64</v>
      </c>
      <c r="E124" s="67">
        <v>162.67501167979637</v>
      </c>
      <c r="F124" s="69"/>
      <c r="G124" s="107" t="s">
        <v>747</v>
      </c>
      <c r="H124" s="66"/>
      <c r="I124" s="70" t="s">
        <v>303</v>
      </c>
      <c r="J124" s="71"/>
      <c r="K124" s="71"/>
      <c r="L124" s="70" t="s">
        <v>2838</v>
      </c>
      <c r="M124" s="74">
        <v>1.514592384465054</v>
      </c>
      <c r="N124" s="75">
        <v>6782.05322265625</v>
      </c>
      <c r="O124" s="75">
        <v>7695.81396484375</v>
      </c>
      <c r="P124" s="76"/>
      <c r="Q124" s="77"/>
      <c r="R124" s="77"/>
      <c r="S124" s="101"/>
      <c r="T124" s="48">
        <v>0</v>
      </c>
      <c r="U124" s="48">
        <v>1</v>
      </c>
      <c r="V124" s="49">
        <v>0</v>
      </c>
      <c r="W124" s="49">
        <v>0.008403</v>
      </c>
      <c r="X124" s="49">
        <v>0.006451</v>
      </c>
      <c r="Y124" s="49">
        <v>0.530324</v>
      </c>
      <c r="Z124" s="49">
        <v>0</v>
      </c>
      <c r="AA124" s="49">
        <v>0</v>
      </c>
      <c r="AB124" s="72">
        <v>124</v>
      </c>
      <c r="AC124" s="72"/>
      <c r="AD124" s="73"/>
      <c r="AE124" s="86" t="s">
        <v>1777</v>
      </c>
      <c r="AF124" s="86">
        <v>84</v>
      </c>
      <c r="AG124" s="86">
        <v>107</v>
      </c>
      <c r="AH124" s="86">
        <v>1940</v>
      </c>
      <c r="AI124" s="86">
        <v>4198</v>
      </c>
      <c r="AJ124" s="86"/>
      <c r="AK124" s="86" t="s">
        <v>1980</v>
      </c>
      <c r="AL124" s="86" t="s">
        <v>1618</v>
      </c>
      <c r="AM124" s="86"/>
      <c r="AN124" s="86"/>
      <c r="AO124" s="89">
        <v>43561.861226851855</v>
      </c>
      <c r="AP124" s="93" t="s">
        <v>2324</v>
      </c>
      <c r="AQ124" s="86" t="b">
        <v>0</v>
      </c>
      <c r="AR124" s="86" t="b">
        <v>0</v>
      </c>
      <c r="AS124" s="86" t="b">
        <v>0</v>
      </c>
      <c r="AT124" s="86"/>
      <c r="AU124" s="86">
        <v>0</v>
      </c>
      <c r="AV124" s="93" t="s">
        <v>2392</v>
      </c>
      <c r="AW124" s="86" t="b">
        <v>0</v>
      </c>
      <c r="AX124" s="86" t="s">
        <v>2503</v>
      </c>
      <c r="AY124" s="93" t="s">
        <v>2625</v>
      </c>
      <c r="AZ124" s="86" t="s">
        <v>66</v>
      </c>
      <c r="BA124" s="86" t="str">
        <f>REPLACE(INDEX(GroupVertices[Group],MATCH(Vertices[[#This Row],[Vertex]],GroupVertices[Vertex],0)),1,1,"")</f>
        <v>6</v>
      </c>
      <c r="BB124" s="48"/>
      <c r="BC124" s="48"/>
      <c r="BD124" s="48"/>
      <c r="BE124" s="48"/>
      <c r="BF124" s="48"/>
      <c r="BG124" s="48"/>
      <c r="BH124" s="120" t="s">
        <v>3401</v>
      </c>
      <c r="BI124" s="120" t="s">
        <v>3401</v>
      </c>
      <c r="BJ124" s="120" t="s">
        <v>3483</v>
      </c>
      <c r="BK124" s="120" t="s">
        <v>3483</v>
      </c>
      <c r="BL124" s="120">
        <v>0</v>
      </c>
      <c r="BM124" s="123">
        <v>0</v>
      </c>
      <c r="BN124" s="120">
        <v>0</v>
      </c>
      <c r="BO124" s="123">
        <v>0</v>
      </c>
      <c r="BP124" s="120">
        <v>0</v>
      </c>
      <c r="BQ124" s="123">
        <v>0</v>
      </c>
      <c r="BR124" s="120">
        <v>41</v>
      </c>
      <c r="BS124" s="123">
        <v>100</v>
      </c>
      <c r="BT124" s="120">
        <v>41</v>
      </c>
      <c r="BU124" s="2"/>
      <c r="BV124" s="3"/>
      <c r="BW124" s="3"/>
      <c r="BX124" s="3"/>
      <c r="BY124" s="3"/>
    </row>
    <row r="125" spans="1:77" ht="41.45" customHeight="1">
      <c r="A125" s="65" t="s">
        <v>304</v>
      </c>
      <c r="C125" s="66"/>
      <c r="D125" s="66" t="s">
        <v>64</v>
      </c>
      <c r="E125" s="67">
        <v>176.41824948045044</v>
      </c>
      <c r="F125" s="69"/>
      <c r="G125" s="107" t="s">
        <v>748</v>
      </c>
      <c r="H125" s="66"/>
      <c r="I125" s="70" t="s">
        <v>304</v>
      </c>
      <c r="J125" s="71"/>
      <c r="K125" s="71"/>
      <c r="L125" s="70" t="s">
        <v>2839</v>
      </c>
      <c r="M125" s="74">
        <v>11.991693332173552</v>
      </c>
      <c r="N125" s="75">
        <v>726.7401123046875</v>
      </c>
      <c r="O125" s="75">
        <v>940.2468872070312</v>
      </c>
      <c r="P125" s="76"/>
      <c r="Q125" s="77"/>
      <c r="R125" s="77"/>
      <c r="S125" s="101"/>
      <c r="T125" s="48">
        <v>1</v>
      </c>
      <c r="U125" s="48">
        <v>1</v>
      </c>
      <c r="V125" s="49">
        <v>0</v>
      </c>
      <c r="W125" s="49">
        <v>0</v>
      </c>
      <c r="X125" s="49">
        <v>0</v>
      </c>
      <c r="Y125" s="49">
        <v>0.999997</v>
      </c>
      <c r="Z125" s="49">
        <v>0</v>
      </c>
      <c r="AA125" s="49" t="s">
        <v>2990</v>
      </c>
      <c r="AB125" s="72">
        <v>125</v>
      </c>
      <c r="AC125" s="72"/>
      <c r="AD125" s="73"/>
      <c r="AE125" s="86" t="s">
        <v>1778</v>
      </c>
      <c r="AF125" s="86">
        <v>3495</v>
      </c>
      <c r="AG125" s="86">
        <v>2143</v>
      </c>
      <c r="AH125" s="86">
        <v>3476</v>
      </c>
      <c r="AI125" s="86">
        <v>11520</v>
      </c>
      <c r="AJ125" s="86"/>
      <c r="AK125" s="86" t="s">
        <v>1981</v>
      </c>
      <c r="AL125" s="86" t="s">
        <v>2105</v>
      </c>
      <c r="AM125" s="93" t="s">
        <v>2193</v>
      </c>
      <c r="AN125" s="86"/>
      <c r="AO125" s="89">
        <v>43375.994097222225</v>
      </c>
      <c r="AP125" s="93" t="s">
        <v>2325</v>
      </c>
      <c r="AQ125" s="86" t="b">
        <v>1</v>
      </c>
      <c r="AR125" s="86" t="b">
        <v>0</v>
      </c>
      <c r="AS125" s="86" t="b">
        <v>0</v>
      </c>
      <c r="AT125" s="86"/>
      <c r="AU125" s="86">
        <v>2</v>
      </c>
      <c r="AV125" s="86"/>
      <c r="AW125" s="86" t="b">
        <v>0</v>
      </c>
      <c r="AX125" s="86" t="s">
        <v>2503</v>
      </c>
      <c r="AY125" s="93" t="s">
        <v>2626</v>
      </c>
      <c r="AZ125" s="86" t="s">
        <v>66</v>
      </c>
      <c r="BA125" s="86" t="str">
        <f>REPLACE(INDEX(GroupVertices[Group],MATCH(Vertices[[#This Row],[Vertex]],GroupVertices[Vertex],0)),1,1,"")</f>
        <v>3</v>
      </c>
      <c r="BB125" s="48" t="s">
        <v>607</v>
      </c>
      <c r="BC125" s="48" t="s">
        <v>607</v>
      </c>
      <c r="BD125" s="48" t="s">
        <v>647</v>
      </c>
      <c r="BE125" s="48" t="s">
        <v>647</v>
      </c>
      <c r="BF125" s="48"/>
      <c r="BG125" s="48"/>
      <c r="BH125" s="120" t="s">
        <v>3408</v>
      </c>
      <c r="BI125" s="120" t="s">
        <v>3408</v>
      </c>
      <c r="BJ125" s="120" t="s">
        <v>3490</v>
      </c>
      <c r="BK125" s="120" t="s">
        <v>3490</v>
      </c>
      <c r="BL125" s="120">
        <v>0</v>
      </c>
      <c r="BM125" s="123">
        <v>0</v>
      </c>
      <c r="BN125" s="120">
        <v>0</v>
      </c>
      <c r="BO125" s="123">
        <v>0</v>
      </c>
      <c r="BP125" s="120">
        <v>0</v>
      </c>
      <c r="BQ125" s="123">
        <v>0</v>
      </c>
      <c r="BR125" s="120">
        <v>6</v>
      </c>
      <c r="BS125" s="123">
        <v>100</v>
      </c>
      <c r="BT125" s="120">
        <v>6</v>
      </c>
      <c r="BU125" s="2"/>
      <c r="BV125" s="3"/>
      <c r="BW125" s="3"/>
      <c r="BX125" s="3"/>
      <c r="BY125" s="3"/>
    </row>
    <row r="126" spans="1:77" ht="41.45" customHeight="1">
      <c r="A126" s="65" t="s">
        <v>305</v>
      </c>
      <c r="C126" s="66"/>
      <c r="D126" s="66" t="s">
        <v>64</v>
      </c>
      <c r="E126" s="67">
        <v>167.45409437275467</v>
      </c>
      <c r="F126" s="69"/>
      <c r="G126" s="107" t="s">
        <v>749</v>
      </c>
      <c r="H126" s="66"/>
      <c r="I126" s="70" t="s">
        <v>305</v>
      </c>
      <c r="J126" s="71"/>
      <c r="K126" s="71"/>
      <c r="L126" s="70" t="s">
        <v>2840</v>
      </c>
      <c r="M126" s="74">
        <v>5.157906466477637</v>
      </c>
      <c r="N126" s="75">
        <v>1610.2943115234375</v>
      </c>
      <c r="O126" s="75">
        <v>1457.2406005859375</v>
      </c>
      <c r="P126" s="76"/>
      <c r="Q126" s="77"/>
      <c r="R126" s="77"/>
      <c r="S126" s="101"/>
      <c r="T126" s="48">
        <v>1</v>
      </c>
      <c r="U126" s="48">
        <v>1</v>
      </c>
      <c r="V126" s="49">
        <v>0</v>
      </c>
      <c r="W126" s="49">
        <v>0</v>
      </c>
      <c r="X126" s="49">
        <v>0</v>
      </c>
      <c r="Y126" s="49">
        <v>0.999997</v>
      </c>
      <c r="Z126" s="49">
        <v>0</v>
      </c>
      <c r="AA126" s="49" t="s">
        <v>2990</v>
      </c>
      <c r="AB126" s="72">
        <v>126</v>
      </c>
      <c r="AC126" s="72"/>
      <c r="AD126" s="73"/>
      <c r="AE126" s="86" t="s">
        <v>1779</v>
      </c>
      <c r="AF126" s="86">
        <v>884</v>
      </c>
      <c r="AG126" s="86">
        <v>815</v>
      </c>
      <c r="AH126" s="86">
        <v>4224</v>
      </c>
      <c r="AI126" s="86">
        <v>16949</v>
      </c>
      <c r="AJ126" s="86"/>
      <c r="AK126" s="86" t="s">
        <v>1982</v>
      </c>
      <c r="AL126" s="86"/>
      <c r="AM126" s="86"/>
      <c r="AN126" s="86"/>
      <c r="AO126" s="89">
        <v>42381.905335648145</v>
      </c>
      <c r="AP126" s="93" t="s">
        <v>2326</v>
      </c>
      <c r="AQ126" s="86" t="b">
        <v>1</v>
      </c>
      <c r="AR126" s="86" t="b">
        <v>0</v>
      </c>
      <c r="AS126" s="86" t="b">
        <v>0</v>
      </c>
      <c r="AT126" s="86"/>
      <c r="AU126" s="86">
        <v>0</v>
      </c>
      <c r="AV126" s="86"/>
      <c r="AW126" s="86" t="b">
        <v>0</v>
      </c>
      <c r="AX126" s="86" t="s">
        <v>2503</v>
      </c>
      <c r="AY126" s="93" t="s">
        <v>2627</v>
      </c>
      <c r="AZ126" s="86" t="s">
        <v>66</v>
      </c>
      <c r="BA126" s="86" t="str">
        <f>REPLACE(INDEX(GroupVertices[Group],MATCH(Vertices[[#This Row],[Vertex]],GroupVertices[Vertex],0)),1,1,"")</f>
        <v>3</v>
      </c>
      <c r="BB126" s="48"/>
      <c r="BC126" s="48"/>
      <c r="BD126" s="48"/>
      <c r="BE126" s="48"/>
      <c r="BF126" s="48"/>
      <c r="BG126" s="48"/>
      <c r="BH126" s="120" t="s">
        <v>3409</v>
      </c>
      <c r="BI126" s="120" t="s">
        <v>3409</v>
      </c>
      <c r="BJ126" s="120" t="s">
        <v>3491</v>
      </c>
      <c r="BK126" s="120" t="s">
        <v>3491</v>
      </c>
      <c r="BL126" s="120">
        <v>0</v>
      </c>
      <c r="BM126" s="123">
        <v>0</v>
      </c>
      <c r="BN126" s="120">
        <v>0</v>
      </c>
      <c r="BO126" s="123">
        <v>0</v>
      </c>
      <c r="BP126" s="120">
        <v>0</v>
      </c>
      <c r="BQ126" s="123">
        <v>0</v>
      </c>
      <c r="BR126" s="120">
        <v>7</v>
      </c>
      <c r="BS126" s="123">
        <v>100</v>
      </c>
      <c r="BT126" s="120">
        <v>7</v>
      </c>
      <c r="BU126" s="2"/>
      <c r="BV126" s="3"/>
      <c r="BW126" s="3"/>
      <c r="BX126" s="3"/>
      <c r="BY126" s="3"/>
    </row>
    <row r="127" spans="1:77" ht="41.45" customHeight="1">
      <c r="A127" s="65" t="s">
        <v>306</v>
      </c>
      <c r="C127" s="66"/>
      <c r="D127" s="66" t="s">
        <v>64</v>
      </c>
      <c r="E127" s="67">
        <v>162.40500700787783</v>
      </c>
      <c r="F127" s="69"/>
      <c r="G127" s="107" t="s">
        <v>750</v>
      </c>
      <c r="H127" s="66"/>
      <c r="I127" s="70" t="s">
        <v>306</v>
      </c>
      <c r="J127" s="71"/>
      <c r="K127" s="71"/>
      <c r="L127" s="70" t="s">
        <v>2841</v>
      </c>
      <c r="M127" s="74">
        <v>1.3087554306790323</v>
      </c>
      <c r="N127" s="75">
        <v>2052.0712890625</v>
      </c>
      <c r="O127" s="75">
        <v>2491.22802734375</v>
      </c>
      <c r="P127" s="76"/>
      <c r="Q127" s="77"/>
      <c r="R127" s="77"/>
      <c r="S127" s="101"/>
      <c r="T127" s="48">
        <v>1</v>
      </c>
      <c r="U127" s="48">
        <v>1</v>
      </c>
      <c r="V127" s="49">
        <v>0</v>
      </c>
      <c r="W127" s="49">
        <v>0</v>
      </c>
      <c r="X127" s="49">
        <v>0</v>
      </c>
      <c r="Y127" s="49">
        <v>0.999997</v>
      </c>
      <c r="Z127" s="49">
        <v>0</v>
      </c>
      <c r="AA127" s="49" t="s">
        <v>2990</v>
      </c>
      <c r="AB127" s="72">
        <v>127</v>
      </c>
      <c r="AC127" s="72"/>
      <c r="AD127" s="73"/>
      <c r="AE127" s="86" t="s">
        <v>1780</v>
      </c>
      <c r="AF127" s="86">
        <v>455</v>
      </c>
      <c r="AG127" s="86">
        <v>67</v>
      </c>
      <c r="AH127" s="86">
        <v>1593</v>
      </c>
      <c r="AI127" s="86">
        <v>156</v>
      </c>
      <c r="AJ127" s="86"/>
      <c r="AK127" s="86" t="s">
        <v>1983</v>
      </c>
      <c r="AL127" s="86" t="s">
        <v>2106</v>
      </c>
      <c r="AM127" s="86"/>
      <c r="AN127" s="86"/>
      <c r="AO127" s="89">
        <v>41594.45025462963</v>
      </c>
      <c r="AP127" s="86"/>
      <c r="AQ127" s="86" t="b">
        <v>0</v>
      </c>
      <c r="AR127" s="86" t="b">
        <v>0</v>
      </c>
      <c r="AS127" s="86" t="b">
        <v>0</v>
      </c>
      <c r="AT127" s="86"/>
      <c r="AU127" s="86">
        <v>0</v>
      </c>
      <c r="AV127" s="93" t="s">
        <v>2392</v>
      </c>
      <c r="AW127" s="86" t="b">
        <v>0</v>
      </c>
      <c r="AX127" s="86" t="s">
        <v>2503</v>
      </c>
      <c r="AY127" s="93" t="s">
        <v>2628</v>
      </c>
      <c r="AZ127" s="86" t="s">
        <v>66</v>
      </c>
      <c r="BA127" s="86" t="str">
        <f>REPLACE(INDEX(GroupVertices[Group],MATCH(Vertices[[#This Row],[Vertex]],GroupVertices[Vertex],0)),1,1,"")</f>
        <v>3</v>
      </c>
      <c r="BB127" s="48" t="s">
        <v>608</v>
      </c>
      <c r="BC127" s="48" t="s">
        <v>608</v>
      </c>
      <c r="BD127" s="48" t="s">
        <v>647</v>
      </c>
      <c r="BE127" s="48" t="s">
        <v>647</v>
      </c>
      <c r="BF127" s="48"/>
      <c r="BG127" s="48"/>
      <c r="BH127" s="120" t="s">
        <v>3410</v>
      </c>
      <c r="BI127" s="120" t="s">
        <v>3410</v>
      </c>
      <c r="BJ127" s="120" t="s">
        <v>3492</v>
      </c>
      <c r="BK127" s="120" t="s">
        <v>3492</v>
      </c>
      <c r="BL127" s="120">
        <v>0</v>
      </c>
      <c r="BM127" s="123">
        <v>0</v>
      </c>
      <c r="BN127" s="120">
        <v>0</v>
      </c>
      <c r="BO127" s="123">
        <v>0</v>
      </c>
      <c r="BP127" s="120">
        <v>0</v>
      </c>
      <c r="BQ127" s="123">
        <v>0</v>
      </c>
      <c r="BR127" s="120">
        <v>8</v>
      </c>
      <c r="BS127" s="123">
        <v>100</v>
      </c>
      <c r="BT127" s="120">
        <v>8</v>
      </c>
      <c r="BU127" s="2"/>
      <c r="BV127" s="3"/>
      <c r="BW127" s="3"/>
      <c r="BX127" s="3"/>
      <c r="BY127" s="3"/>
    </row>
    <row r="128" spans="1:77" ht="41.45" customHeight="1">
      <c r="A128" s="65" t="s">
        <v>307</v>
      </c>
      <c r="C128" s="66"/>
      <c r="D128" s="66" t="s">
        <v>64</v>
      </c>
      <c r="E128" s="67">
        <v>162.71551238058416</v>
      </c>
      <c r="F128" s="69"/>
      <c r="G128" s="107" t="s">
        <v>751</v>
      </c>
      <c r="H128" s="66"/>
      <c r="I128" s="70" t="s">
        <v>307</v>
      </c>
      <c r="J128" s="71"/>
      <c r="K128" s="71"/>
      <c r="L128" s="70" t="s">
        <v>2842</v>
      </c>
      <c r="M128" s="74">
        <v>1.5454679275329573</v>
      </c>
      <c r="N128" s="75">
        <v>726.7401123046875</v>
      </c>
      <c r="O128" s="75">
        <v>1974.234375</v>
      </c>
      <c r="P128" s="76"/>
      <c r="Q128" s="77"/>
      <c r="R128" s="77"/>
      <c r="S128" s="101"/>
      <c r="T128" s="48">
        <v>1</v>
      </c>
      <c r="U128" s="48">
        <v>1</v>
      </c>
      <c r="V128" s="49">
        <v>0</v>
      </c>
      <c r="W128" s="49">
        <v>0</v>
      </c>
      <c r="X128" s="49">
        <v>0</v>
      </c>
      <c r="Y128" s="49">
        <v>0.999997</v>
      </c>
      <c r="Z128" s="49">
        <v>0</v>
      </c>
      <c r="AA128" s="49" t="s">
        <v>2990</v>
      </c>
      <c r="AB128" s="72">
        <v>128</v>
      </c>
      <c r="AC128" s="72"/>
      <c r="AD128" s="73"/>
      <c r="AE128" s="86" t="s">
        <v>1781</v>
      </c>
      <c r="AF128" s="86">
        <v>163</v>
      </c>
      <c r="AG128" s="86">
        <v>113</v>
      </c>
      <c r="AH128" s="86">
        <v>3458</v>
      </c>
      <c r="AI128" s="86">
        <v>635</v>
      </c>
      <c r="AJ128" s="86"/>
      <c r="AK128" s="86" t="s">
        <v>1984</v>
      </c>
      <c r="AL128" s="86" t="s">
        <v>2107</v>
      </c>
      <c r="AM128" s="86"/>
      <c r="AN128" s="86"/>
      <c r="AO128" s="89">
        <v>41745.74943287037</v>
      </c>
      <c r="AP128" s="93" t="s">
        <v>2327</v>
      </c>
      <c r="AQ128" s="86" t="b">
        <v>0</v>
      </c>
      <c r="AR128" s="86" t="b">
        <v>0</v>
      </c>
      <c r="AS128" s="86" t="b">
        <v>0</v>
      </c>
      <c r="AT128" s="86"/>
      <c r="AU128" s="86">
        <v>0</v>
      </c>
      <c r="AV128" s="93" t="s">
        <v>2392</v>
      </c>
      <c r="AW128" s="86" t="b">
        <v>0</v>
      </c>
      <c r="AX128" s="86" t="s">
        <v>2503</v>
      </c>
      <c r="AY128" s="93" t="s">
        <v>2629</v>
      </c>
      <c r="AZ128" s="86" t="s">
        <v>66</v>
      </c>
      <c r="BA128" s="86" t="str">
        <f>REPLACE(INDEX(GroupVertices[Group],MATCH(Vertices[[#This Row],[Vertex]],GroupVertices[Vertex],0)),1,1,"")</f>
        <v>3</v>
      </c>
      <c r="BB128" s="48" t="s">
        <v>609</v>
      </c>
      <c r="BC128" s="48" t="s">
        <v>609</v>
      </c>
      <c r="BD128" s="48" t="s">
        <v>647</v>
      </c>
      <c r="BE128" s="48" t="s">
        <v>647</v>
      </c>
      <c r="BF128" s="48" t="s">
        <v>661</v>
      </c>
      <c r="BG128" s="48" t="s">
        <v>661</v>
      </c>
      <c r="BH128" s="120" t="s">
        <v>3411</v>
      </c>
      <c r="BI128" s="120" t="s">
        <v>3411</v>
      </c>
      <c r="BJ128" s="120" t="s">
        <v>3493</v>
      </c>
      <c r="BK128" s="120" t="s">
        <v>3493</v>
      </c>
      <c r="BL128" s="120">
        <v>0</v>
      </c>
      <c r="BM128" s="123">
        <v>0</v>
      </c>
      <c r="BN128" s="120">
        <v>0</v>
      </c>
      <c r="BO128" s="123">
        <v>0</v>
      </c>
      <c r="BP128" s="120">
        <v>0</v>
      </c>
      <c r="BQ128" s="123">
        <v>0</v>
      </c>
      <c r="BR128" s="120">
        <v>11</v>
      </c>
      <c r="BS128" s="123">
        <v>100</v>
      </c>
      <c r="BT128" s="120">
        <v>11</v>
      </c>
      <c r="BU128" s="2"/>
      <c r="BV128" s="3"/>
      <c r="BW128" s="3"/>
      <c r="BX128" s="3"/>
      <c r="BY128" s="3"/>
    </row>
    <row r="129" spans="1:77" ht="41.45" customHeight="1">
      <c r="A129" s="65" t="s">
        <v>308</v>
      </c>
      <c r="C129" s="66"/>
      <c r="D129" s="66" t="s">
        <v>64</v>
      </c>
      <c r="E129" s="67">
        <v>162.23625408792873</v>
      </c>
      <c r="F129" s="69"/>
      <c r="G129" s="107" t="s">
        <v>752</v>
      </c>
      <c r="H129" s="66"/>
      <c r="I129" s="70" t="s">
        <v>308</v>
      </c>
      <c r="J129" s="71"/>
      <c r="K129" s="71"/>
      <c r="L129" s="70" t="s">
        <v>2843</v>
      </c>
      <c r="M129" s="74">
        <v>1.1801073345627688</v>
      </c>
      <c r="N129" s="75">
        <v>5454.7666015625</v>
      </c>
      <c r="O129" s="75">
        <v>1170.3375244140625</v>
      </c>
      <c r="P129" s="76"/>
      <c r="Q129" s="77"/>
      <c r="R129" s="77"/>
      <c r="S129" s="101"/>
      <c r="T129" s="48">
        <v>0</v>
      </c>
      <c r="U129" s="48">
        <v>6</v>
      </c>
      <c r="V129" s="49">
        <v>30</v>
      </c>
      <c r="W129" s="49">
        <v>0.166667</v>
      </c>
      <c r="X129" s="49">
        <v>0</v>
      </c>
      <c r="Y129" s="49">
        <v>3.297288</v>
      </c>
      <c r="Z129" s="49">
        <v>0</v>
      </c>
      <c r="AA129" s="49">
        <v>0</v>
      </c>
      <c r="AB129" s="72">
        <v>129</v>
      </c>
      <c r="AC129" s="72"/>
      <c r="AD129" s="73"/>
      <c r="AE129" s="86" t="s">
        <v>1782</v>
      </c>
      <c r="AF129" s="86">
        <v>321</v>
      </c>
      <c r="AG129" s="86">
        <v>42</v>
      </c>
      <c r="AH129" s="86">
        <v>4859</v>
      </c>
      <c r="AI129" s="86">
        <v>216</v>
      </c>
      <c r="AJ129" s="86"/>
      <c r="AK129" s="86" t="s">
        <v>1985</v>
      </c>
      <c r="AL129" s="86"/>
      <c r="AM129" s="86"/>
      <c r="AN129" s="86"/>
      <c r="AO129" s="89">
        <v>43326.57164351852</v>
      </c>
      <c r="AP129" s="86"/>
      <c r="AQ129" s="86" t="b">
        <v>1</v>
      </c>
      <c r="AR129" s="86" t="b">
        <v>1</v>
      </c>
      <c r="AS129" s="86" t="b">
        <v>0</v>
      </c>
      <c r="AT129" s="86"/>
      <c r="AU129" s="86">
        <v>3</v>
      </c>
      <c r="AV129" s="86"/>
      <c r="AW129" s="86" t="b">
        <v>0</v>
      </c>
      <c r="AX129" s="86" t="s">
        <v>2503</v>
      </c>
      <c r="AY129" s="93" t="s">
        <v>2630</v>
      </c>
      <c r="AZ129" s="86" t="s">
        <v>66</v>
      </c>
      <c r="BA129" s="86" t="str">
        <f>REPLACE(INDEX(GroupVertices[Group],MATCH(Vertices[[#This Row],[Vertex]],GroupVertices[Vertex],0)),1,1,"")</f>
        <v>11</v>
      </c>
      <c r="BB129" s="48"/>
      <c r="BC129" s="48"/>
      <c r="BD129" s="48"/>
      <c r="BE129" s="48"/>
      <c r="BF129" s="48"/>
      <c r="BG129" s="48"/>
      <c r="BH129" s="120" t="s">
        <v>3412</v>
      </c>
      <c r="BI129" s="120" t="s">
        <v>3450</v>
      </c>
      <c r="BJ129" s="120" t="s">
        <v>3494</v>
      </c>
      <c r="BK129" s="120" t="s">
        <v>3527</v>
      </c>
      <c r="BL129" s="120">
        <v>0</v>
      </c>
      <c r="BM129" s="123">
        <v>0</v>
      </c>
      <c r="BN129" s="120">
        <v>0</v>
      </c>
      <c r="BO129" s="123">
        <v>0</v>
      </c>
      <c r="BP129" s="120">
        <v>0</v>
      </c>
      <c r="BQ129" s="123">
        <v>0</v>
      </c>
      <c r="BR129" s="120">
        <v>78</v>
      </c>
      <c r="BS129" s="123">
        <v>100</v>
      </c>
      <c r="BT129" s="120">
        <v>78</v>
      </c>
      <c r="BU129" s="2"/>
      <c r="BV129" s="3"/>
      <c r="BW129" s="3"/>
      <c r="BX129" s="3"/>
      <c r="BY129" s="3"/>
    </row>
    <row r="130" spans="1:77" ht="41.45" customHeight="1">
      <c r="A130" s="65" t="s">
        <v>412</v>
      </c>
      <c r="C130" s="66"/>
      <c r="D130" s="66" t="s">
        <v>64</v>
      </c>
      <c r="E130" s="67">
        <v>1000</v>
      </c>
      <c r="F130" s="69"/>
      <c r="G130" s="107" t="s">
        <v>2460</v>
      </c>
      <c r="H130" s="66"/>
      <c r="I130" s="70" t="s">
        <v>412</v>
      </c>
      <c r="J130" s="71"/>
      <c r="K130" s="71"/>
      <c r="L130" s="70" t="s">
        <v>2844</v>
      </c>
      <c r="M130" s="74">
        <v>1158.8277191225268</v>
      </c>
      <c r="N130" s="75">
        <v>4839.3134765625</v>
      </c>
      <c r="O130" s="75">
        <v>1066.16650390625</v>
      </c>
      <c r="P130" s="76"/>
      <c r="Q130" s="77"/>
      <c r="R130" s="77"/>
      <c r="S130" s="101"/>
      <c r="T130" s="48">
        <v>1</v>
      </c>
      <c r="U130" s="48">
        <v>0</v>
      </c>
      <c r="V130" s="49">
        <v>0</v>
      </c>
      <c r="W130" s="49">
        <v>0.090909</v>
      </c>
      <c r="X130" s="49">
        <v>0</v>
      </c>
      <c r="Y130" s="49">
        <v>0.617116</v>
      </c>
      <c r="Z130" s="49">
        <v>0</v>
      </c>
      <c r="AA130" s="49">
        <v>0</v>
      </c>
      <c r="AB130" s="72">
        <v>130</v>
      </c>
      <c r="AC130" s="72"/>
      <c r="AD130" s="73"/>
      <c r="AE130" s="86" t="s">
        <v>1783</v>
      </c>
      <c r="AF130" s="86">
        <v>755</v>
      </c>
      <c r="AG130" s="86">
        <v>225006</v>
      </c>
      <c r="AH130" s="86">
        <v>29087</v>
      </c>
      <c r="AI130" s="86">
        <v>8257</v>
      </c>
      <c r="AJ130" s="86"/>
      <c r="AK130" s="86" t="s">
        <v>1986</v>
      </c>
      <c r="AL130" s="86" t="s">
        <v>2108</v>
      </c>
      <c r="AM130" s="93" t="s">
        <v>2194</v>
      </c>
      <c r="AN130" s="86"/>
      <c r="AO130" s="89">
        <v>40429.45327546296</v>
      </c>
      <c r="AP130" s="93" t="s">
        <v>2328</v>
      </c>
      <c r="AQ130" s="86" t="b">
        <v>0</v>
      </c>
      <c r="AR130" s="86" t="b">
        <v>0</v>
      </c>
      <c r="AS130" s="86" t="b">
        <v>0</v>
      </c>
      <c r="AT130" s="86"/>
      <c r="AU130" s="86">
        <v>853</v>
      </c>
      <c r="AV130" s="93" t="s">
        <v>2392</v>
      </c>
      <c r="AW130" s="86" t="b">
        <v>1</v>
      </c>
      <c r="AX130" s="86" t="s">
        <v>2503</v>
      </c>
      <c r="AY130" s="93" t="s">
        <v>2631</v>
      </c>
      <c r="AZ130" s="86" t="s">
        <v>65</v>
      </c>
      <c r="BA130" s="86" t="str">
        <f>REPLACE(INDEX(GroupVertices[Group],MATCH(Vertices[[#This Row],[Vertex]],GroupVertices[Vertex],0)),1,1,"")</f>
        <v>11</v>
      </c>
      <c r="BB130" s="48"/>
      <c r="BC130" s="48"/>
      <c r="BD130" s="48"/>
      <c r="BE130" s="48"/>
      <c r="BF130" s="48"/>
      <c r="BG130" s="48"/>
      <c r="BH130" s="48"/>
      <c r="BI130" s="48"/>
      <c r="BJ130" s="48"/>
      <c r="BK130" s="48"/>
      <c r="BL130" s="48"/>
      <c r="BM130" s="49"/>
      <c r="BN130" s="48"/>
      <c r="BO130" s="49"/>
      <c r="BP130" s="48"/>
      <c r="BQ130" s="49"/>
      <c r="BR130" s="48"/>
      <c r="BS130" s="49"/>
      <c r="BT130" s="48"/>
      <c r="BU130" s="2"/>
      <c r="BV130" s="3"/>
      <c r="BW130" s="3"/>
      <c r="BX130" s="3"/>
      <c r="BY130" s="3"/>
    </row>
    <row r="131" spans="1:77" ht="41.45" customHeight="1">
      <c r="A131" s="65" t="s">
        <v>413</v>
      </c>
      <c r="C131" s="66"/>
      <c r="D131" s="66" t="s">
        <v>64</v>
      </c>
      <c r="E131" s="67">
        <v>200.9616741578464</v>
      </c>
      <c r="F131" s="69"/>
      <c r="G131" s="107" t="s">
        <v>2461</v>
      </c>
      <c r="H131" s="66"/>
      <c r="I131" s="70" t="s">
        <v>413</v>
      </c>
      <c r="J131" s="71"/>
      <c r="K131" s="71"/>
      <c r="L131" s="70" t="s">
        <v>2845</v>
      </c>
      <c r="M131" s="74">
        <v>30.702272431322918</v>
      </c>
      <c r="N131" s="75">
        <v>5257.1982421875</v>
      </c>
      <c r="O131" s="75">
        <v>681.75</v>
      </c>
      <c r="P131" s="76"/>
      <c r="Q131" s="77"/>
      <c r="R131" s="77"/>
      <c r="S131" s="101"/>
      <c r="T131" s="48">
        <v>1</v>
      </c>
      <c r="U131" s="48">
        <v>0</v>
      </c>
      <c r="V131" s="49">
        <v>0</v>
      </c>
      <c r="W131" s="49">
        <v>0.090909</v>
      </c>
      <c r="X131" s="49">
        <v>0</v>
      </c>
      <c r="Y131" s="49">
        <v>0.617116</v>
      </c>
      <c r="Z131" s="49">
        <v>0</v>
      </c>
      <c r="AA131" s="49">
        <v>0</v>
      </c>
      <c r="AB131" s="72">
        <v>131</v>
      </c>
      <c r="AC131" s="72"/>
      <c r="AD131" s="73"/>
      <c r="AE131" s="86" t="s">
        <v>1784</v>
      </c>
      <c r="AF131" s="86">
        <v>821</v>
      </c>
      <c r="AG131" s="86">
        <v>5779</v>
      </c>
      <c r="AH131" s="86">
        <v>3332</v>
      </c>
      <c r="AI131" s="86">
        <v>62</v>
      </c>
      <c r="AJ131" s="86"/>
      <c r="AK131" s="86" t="s">
        <v>1987</v>
      </c>
      <c r="AL131" s="86" t="s">
        <v>2064</v>
      </c>
      <c r="AM131" s="93" t="s">
        <v>2195</v>
      </c>
      <c r="AN131" s="86"/>
      <c r="AO131" s="89">
        <v>41177.518379629626</v>
      </c>
      <c r="AP131" s="93" t="s">
        <v>2329</v>
      </c>
      <c r="AQ131" s="86" t="b">
        <v>1</v>
      </c>
      <c r="AR131" s="86" t="b">
        <v>0</v>
      </c>
      <c r="AS131" s="86" t="b">
        <v>0</v>
      </c>
      <c r="AT131" s="86"/>
      <c r="AU131" s="86">
        <v>61</v>
      </c>
      <c r="AV131" s="93" t="s">
        <v>2392</v>
      </c>
      <c r="AW131" s="86" t="b">
        <v>0</v>
      </c>
      <c r="AX131" s="86" t="s">
        <v>2503</v>
      </c>
      <c r="AY131" s="93" t="s">
        <v>2632</v>
      </c>
      <c r="AZ131" s="86" t="s">
        <v>65</v>
      </c>
      <c r="BA131" s="86" t="str">
        <f>REPLACE(INDEX(GroupVertices[Group],MATCH(Vertices[[#This Row],[Vertex]],GroupVertices[Vertex],0)),1,1,"")</f>
        <v>11</v>
      </c>
      <c r="BB131" s="48"/>
      <c r="BC131" s="48"/>
      <c r="BD131" s="48"/>
      <c r="BE131" s="48"/>
      <c r="BF131" s="48"/>
      <c r="BG131" s="48"/>
      <c r="BH131" s="48"/>
      <c r="BI131" s="48"/>
      <c r="BJ131" s="48"/>
      <c r="BK131" s="48"/>
      <c r="BL131" s="48"/>
      <c r="BM131" s="49"/>
      <c r="BN131" s="48"/>
      <c r="BO131" s="49"/>
      <c r="BP131" s="48"/>
      <c r="BQ131" s="49"/>
      <c r="BR131" s="48"/>
      <c r="BS131" s="49"/>
      <c r="BT131" s="48"/>
      <c r="BU131" s="2"/>
      <c r="BV131" s="3"/>
      <c r="BW131" s="3"/>
      <c r="BX131" s="3"/>
      <c r="BY131" s="3"/>
    </row>
    <row r="132" spans="1:77" ht="41.45" customHeight="1">
      <c r="A132" s="65" t="s">
        <v>414</v>
      </c>
      <c r="C132" s="66"/>
      <c r="D132" s="66" t="s">
        <v>64</v>
      </c>
      <c r="E132" s="67">
        <v>1000</v>
      </c>
      <c r="F132" s="69"/>
      <c r="G132" s="107" t="s">
        <v>2462</v>
      </c>
      <c r="H132" s="66"/>
      <c r="I132" s="70" t="s">
        <v>414</v>
      </c>
      <c r="J132" s="71"/>
      <c r="K132" s="71"/>
      <c r="L132" s="70" t="s">
        <v>2846</v>
      </c>
      <c r="M132" s="74">
        <v>1115.1542634529776</v>
      </c>
      <c r="N132" s="75">
        <v>5652.33349609375</v>
      </c>
      <c r="O132" s="75">
        <v>1658.925048828125</v>
      </c>
      <c r="P132" s="76"/>
      <c r="Q132" s="77"/>
      <c r="R132" s="77"/>
      <c r="S132" s="101"/>
      <c r="T132" s="48">
        <v>1</v>
      </c>
      <c r="U132" s="48">
        <v>0</v>
      </c>
      <c r="V132" s="49">
        <v>0</v>
      </c>
      <c r="W132" s="49">
        <v>0.090909</v>
      </c>
      <c r="X132" s="49">
        <v>0</v>
      </c>
      <c r="Y132" s="49">
        <v>0.617116</v>
      </c>
      <c r="Z132" s="49">
        <v>0</v>
      </c>
      <c r="AA132" s="49">
        <v>0</v>
      </c>
      <c r="AB132" s="72">
        <v>132</v>
      </c>
      <c r="AC132" s="72"/>
      <c r="AD132" s="73"/>
      <c r="AE132" s="86" t="s">
        <v>1785</v>
      </c>
      <c r="AF132" s="86">
        <v>39328</v>
      </c>
      <c r="AG132" s="86">
        <v>216519</v>
      </c>
      <c r="AH132" s="86">
        <v>50599</v>
      </c>
      <c r="AI132" s="86">
        <v>439</v>
      </c>
      <c r="AJ132" s="86"/>
      <c r="AK132" s="86" t="s">
        <v>1988</v>
      </c>
      <c r="AL132" s="86"/>
      <c r="AM132" s="93" t="s">
        <v>2145</v>
      </c>
      <c r="AN132" s="86"/>
      <c r="AO132" s="89">
        <v>41057.29336805556</v>
      </c>
      <c r="AP132" s="93" t="s">
        <v>2330</v>
      </c>
      <c r="AQ132" s="86" t="b">
        <v>0</v>
      </c>
      <c r="AR132" s="86" t="b">
        <v>0</v>
      </c>
      <c r="AS132" s="86" t="b">
        <v>1</v>
      </c>
      <c r="AT132" s="86"/>
      <c r="AU132" s="86">
        <v>1358</v>
      </c>
      <c r="AV132" s="93" t="s">
        <v>2392</v>
      </c>
      <c r="AW132" s="86" t="b">
        <v>1</v>
      </c>
      <c r="AX132" s="86" t="s">
        <v>2503</v>
      </c>
      <c r="AY132" s="93" t="s">
        <v>2633</v>
      </c>
      <c r="AZ132" s="86" t="s">
        <v>65</v>
      </c>
      <c r="BA132" s="86" t="str">
        <f>REPLACE(INDEX(GroupVertices[Group],MATCH(Vertices[[#This Row],[Vertex]],GroupVertices[Vertex],0)),1,1,"")</f>
        <v>11</v>
      </c>
      <c r="BB132" s="48"/>
      <c r="BC132" s="48"/>
      <c r="BD132" s="48"/>
      <c r="BE132" s="48"/>
      <c r="BF132" s="48"/>
      <c r="BG132" s="48"/>
      <c r="BH132" s="48"/>
      <c r="BI132" s="48"/>
      <c r="BJ132" s="48"/>
      <c r="BK132" s="48"/>
      <c r="BL132" s="48"/>
      <c r="BM132" s="49"/>
      <c r="BN132" s="48"/>
      <c r="BO132" s="49"/>
      <c r="BP132" s="48"/>
      <c r="BQ132" s="49"/>
      <c r="BR132" s="48"/>
      <c r="BS132" s="49"/>
      <c r="BT132" s="48"/>
      <c r="BU132" s="2"/>
      <c r="BV132" s="3"/>
      <c r="BW132" s="3"/>
      <c r="BX132" s="3"/>
      <c r="BY132" s="3"/>
    </row>
    <row r="133" spans="1:77" ht="41.45" customHeight="1">
      <c r="A133" s="65" t="s">
        <v>415</v>
      </c>
      <c r="C133" s="66"/>
      <c r="D133" s="66" t="s">
        <v>64</v>
      </c>
      <c r="E133" s="67">
        <v>266.836063989174</v>
      </c>
      <c r="F133" s="69"/>
      <c r="G133" s="107" t="s">
        <v>2463</v>
      </c>
      <c r="H133" s="66"/>
      <c r="I133" s="70" t="s">
        <v>415</v>
      </c>
      <c r="J133" s="71"/>
      <c r="K133" s="71"/>
      <c r="L133" s="70" t="s">
        <v>2847</v>
      </c>
      <c r="M133" s="74">
        <v>80.92134323126753</v>
      </c>
      <c r="N133" s="75">
        <v>6070.21923828125</v>
      </c>
      <c r="O133" s="75">
        <v>1274.50927734375</v>
      </c>
      <c r="P133" s="76"/>
      <c r="Q133" s="77"/>
      <c r="R133" s="77"/>
      <c r="S133" s="101"/>
      <c r="T133" s="48">
        <v>1</v>
      </c>
      <c r="U133" s="48">
        <v>0</v>
      </c>
      <c r="V133" s="49">
        <v>0</v>
      </c>
      <c r="W133" s="49">
        <v>0.090909</v>
      </c>
      <c r="X133" s="49">
        <v>0</v>
      </c>
      <c r="Y133" s="49">
        <v>0.617116</v>
      </c>
      <c r="Z133" s="49">
        <v>0</v>
      </c>
      <c r="AA133" s="49">
        <v>0</v>
      </c>
      <c r="AB133" s="72">
        <v>133</v>
      </c>
      <c r="AC133" s="72"/>
      <c r="AD133" s="73"/>
      <c r="AE133" s="86" t="s">
        <v>1786</v>
      </c>
      <c r="AF133" s="86">
        <v>16856</v>
      </c>
      <c r="AG133" s="86">
        <v>15538</v>
      </c>
      <c r="AH133" s="86">
        <v>298527</v>
      </c>
      <c r="AI133" s="86">
        <v>185966</v>
      </c>
      <c r="AJ133" s="86"/>
      <c r="AK133" s="86" t="s">
        <v>1989</v>
      </c>
      <c r="AL133" s="86" t="s">
        <v>2109</v>
      </c>
      <c r="AM133" s="93" t="s">
        <v>2196</v>
      </c>
      <c r="AN133" s="86"/>
      <c r="AO133" s="89">
        <v>40677.88847222222</v>
      </c>
      <c r="AP133" s="93" t="s">
        <v>2331</v>
      </c>
      <c r="AQ133" s="86" t="b">
        <v>1</v>
      </c>
      <c r="AR133" s="86" t="b">
        <v>0</v>
      </c>
      <c r="AS133" s="86" t="b">
        <v>1</v>
      </c>
      <c r="AT133" s="86"/>
      <c r="AU133" s="86">
        <v>186</v>
      </c>
      <c r="AV133" s="93" t="s">
        <v>2392</v>
      </c>
      <c r="AW133" s="86" t="b">
        <v>0</v>
      </c>
      <c r="AX133" s="86" t="s">
        <v>2503</v>
      </c>
      <c r="AY133" s="93" t="s">
        <v>2634</v>
      </c>
      <c r="AZ133" s="86" t="s">
        <v>65</v>
      </c>
      <c r="BA133" s="86" t="str">
        <f>REPLACE(INDEX(GroupVertices[Group],MATCH(Vertices[[#This Row],[Vertex]],GroupVertices[Vertex],0)),1,1,"")</f>
        <v>11</v>
      </c>
      <c r="BB133" s="48"/>
      <c r="BC133" s="48"/>
      <c r="BD133" s="48"/>
      <c r="BE133" s="48"/>
      <c r="BF133" s="48"/>
      <c r="BG133" s="48"/>
      <c r="BH133" s="48"/>
      <c r="BI133" s="48"/>
      <c r="BJ133" s="48"/>
      <c r="BK133" s="48"/>
      <c r="BL133" s="48"/>
      <c r="BM133" s="49"/>
      <c r="BN133" s="48"/>
      <c r="BO133" s="49"/>
      <c r="BP133" s="48"/>
      <c r="BQ133" s="49"/>
      <c r="BR133" s="48"/>
      <c r="BS133" s="49"/>
      <c r="BT133" s="48"/>
      <c r="BU133" s="2"/>
      <c r="BV133" s="3"/>
      <c r="BW133" s="3"/>
      <c r="BX133" s="3"/>
      <c r="BY133" s="3"/>
    </row>
    <row r="134" spans="1:77" ht="41.45" customHeight="1">
      <c r="A134" s="65" t="s">
        <v>416</v>
      </c>
      <c r="C134" s="66"/>
      <c r="D134" s="66" t="s">
        <v>64</v>
      </c>
      <c r="E134" s="67">
        <v>273.00567074251285</v>
      </c>
      <c r="F134" s="69"/>
      <c r="G134" s="107" t="s">
        <v>2464</v>
      </c>
      <c r="H134" s="66"/>
      <c r="I134" s="70" t="s">
        <v>416</v>
      </c>
      <c r="J134" s="71"/>
      <c r="K134" s="71"/>
      <c r="L134" s="70" t="s">
        <v>2848</v>
      </c>
      <c r="M134" s="74">
        <v>85.62471762527812</v>
      </c>
      <c r="N134" s="75">
        <v>5036.88134765625</v>
      </c>
      <c r="O134" s="75">
        <v>1554.7540283203125</v>
      </c>
      <c r="P134" s="76"/>
      <c r="Q134" s="77"/>
      <c r="R134" s="77"/>
      <c r="S134" s="101"/>
      <c r="T134" s="48">
        <v>1</v>
      </c>
      <c r="U134" s="48">
        <v>0</v>
      </c>
      <c r="V134" s="49">
        <v>0</v>
      </c>
      <c r="W134" s="49">
        <v>0.090909</v>
      </c>
      <c r="X134" s="49">
        <v>0</v>
      </c>
      <c r="Y134" s="49">
        <v>0.617116</v>
      </c>
      <c r="Z134" s="49">
        <v>0</v>
      </c>
      <c r="AA134" s="49">
        <v>0</v>
      </c>
      <c r="AB134" s="72">
        <v>134</v>
      </c>
      <c r="AC134" s="72"/>
      <c r="AD134" s="73"/>
      <c r="AE134" s="86" t="s">
        <v>1787</v>
      </c>
      <c r="AF134" s="86">
        <v>1356</v>
      </c>
      <c r="AG134" s="86">
        <v>16452</v>
      </c>
      <c r="AH134" s="86">
        <v>30119</v>
      </c>
      <c r="AI134" s="86">
        <v>15115</v>
      </c>
      <c r="AJ134" s="86"/>
      <c r="AK134" s="86" t="s">
        <v>1990</v>
      </c>
      <c r="AL134" s="86"/>
      <c r="AM134" s="93" t="s">
        <v>2197</v>
      </c>
      <c r="AN134" s="86"/>
      <c r="AO134" s="89">
        <v>41381.920902777776</v>
      </c>
      <c r="AP134" s="93" t="s">
        <v>2332</v>
      </c>
      <c r="AQ134" s="86" t="b">
        <v>0</v>
      </c>
      <c r="AR134" s="86" t="b">
        <v>0</v>
      </c>
      <c r="AS134" s="86" t="b">
        <v>1</v>
      </c>
      <c r="AT134" s="86"/>
      <c r="AU134" s="86">
        <v>78</v>
      </c>
      <c r="AV134" s="93" t="s">
        <v>2392</v>
      </c>
      <c r="AW134" s="86" t="b">
        <v>0</v>
      </c>
      <c r="AX134" s="86" t="s">
        <v>2503</v>
      </c>
      <c r="AY134" s="93" t="s">
        <v>2635</v>
      </c>
      <c r="AZ134" s="86" t="s">
        <v>65</v>
      </c>
      <c r="BA134" s="86" t="str">
        <f>REPLACE(INDEX(GroupVertices[Group],MATCH(Vertices[[#This Row],[Vertex]],GroupVertices[Vertex],0)),1,1,"")</f>
        <v>11</v>
      </c>
      <c r="BB134" s="48"/>
      <c r="BC134" s="48"/>
      <c r="BD134" s="48"/>
      <c r="BE134" s="48"/>
      <c r="BF134" s="48"/>
      <c r="BG134" s="48"/>
      <c r="BH134" s="48"/>
      <c r="BI134" s="48"/>
      <c r="BJ134" s="48"/>
      <c r="BK134" s="48"/>
      <c r="BL134" s="48"/>
      <c r="BM134" s="49"/>
      <c r="BN134" s="48"/>
      <c r="BO134" s="49"/>
      <c r="BP134" s="48"/>
      <c r="BQ134" s="49"/>
      <c r="BR134" s="48"/>
      <c r="BS134" s="49"/>
      <c r="BT134" s="48"/>
      <c r="BU134" s="2"/>
      <c r="BV134" s="3"/>
      <c r="BW134" s="3"/>
      <c r="BX134" s="3"/>
      <c r="BY134" s="3"/>
    </row>
    <row r="135" spans="1:77" ht="41.45" customHeight="1">
      <c r="A135" s="65" t="s">
        <v>417</v>
      </c>
      <c r="C135" s="66"/>
      <c r="D135" s="66" t="s">
        <v>64</v>
      </c>
      <c r="E135" s="67">
        <v>162.7830135485638</v>
      </c>
      <c r="F135" s="69"/>
      <c r="G135" s="107" t="s">
        <v>2465</v>
      </c>
      <c r="H135" s="66"/>
      <c r="I135" s="70" t="s">
        <v>417</v>
      </c>
      <c r="J135" s="71"/>
      <c r="K135" s="71"/>
      <c r="L135" s="70" t="s">
        <v>2849</v>
      </c>
      <c r="M135" s="74">
        <v>1.5969271659794626</v>
      </c>
      <c r="N135" s="75">
        <v>5872.6513671875</v>
      </c>
      <c r="O135" s="75">
        <v>785.9217529296875</v>
      </c>
      <c r="P135" s="76"/>
      <c r="Q135" s="77"/>
      <c r="R135" s="77"/>
      <c r="S135" s="101"/>
      <c r="T135" s="48">
        <v>1</v>
      </c>
      <c r="U135" s="48">
        <v>0</v>
      </c>
      <c r="V135" s="49">
        <v>0</v>
      </c>
      <c r="W135" s="49">
        <v>0.090909</v>
      </c>
      <c r="X135" s="49">
        <v>0</v>
      </c>
      <c r="Y135" s="49">
        <v>0.617116</v>
      </c>
      <c r="Z135" s="49">
        <v>0</v>
      </c>
      <c r="AA135" s="49">
        <v>0</v>
      </c>
      <c r="AB135" s="72">
        <v>135</v>
      </c>
      <c r="AC135" s="72"/>
      <c r="AD135" s="73"/>
      <c r="AE135" s="86" t="s">
        <v>1788</v>
      </c>
      <c r="AF135" s="86">
        <v>277</v>
      </c>
      <c r="AG135" s="86">
        <v>123</v>
      </c>
      <c r="AH135" s="86">
        <v>11851</v>
      </c>
      <c r="AI135" s="86">
        <v>1013</v>
      </c>
      <c r="AJ135" s="86"/>
      <c r="AK135" s="86" t="s">
        <v>1991</v>
      </c>
      <c r="AL135" s="86" t="s">
        <v>2110</v>
      </c>
      <c r="AM135" s="86"/>
      <c r="AN135" s="86"/>
      <c r="AO135" s="89">
        <v>42344.804143518515</v>
      </c>
      <c r="AP135" s="86"/>
      <c r="AQ135" s="86" t="b">
        <v>1</v>
      </c>
      <c r="AR135" s="86" t="b">
        <v>0</v>
      </c>
      <c r="AS135" s="86" t="b">
        <v>0</v>
      </c>
      <c r="AT135" s="86"/>
      <c r="AU135" s="86">
        <v>2</v>
      </c>
      <c r="AV135" s="93" t="s">
        <v>2392</v>
      </c>
      <c r="AW135" s="86" t="b">
        <v>0</v>
      </c>
      <c r="AX135" s="86" t="s">
        <v>2503</v>
      </c>
      <c r="AY135" s="93" t="s">
        <v>2636</v>
      </c>
      <c r="AZ135" s="86" t="s">
        <v>65</v>
      </c>
      <c r="BA135" s="86" t="str">
        <f>REPLACE(INDEX(GroupVertices[Group],MATCH(Vertices[[#This Row],[Vertex]],GroupVertices[Vertex],0)),1,1,"")</f>
        <v>11</v>
      </c>
      <c r="BB135" s="48"/>
      <c r="BC135" s="48"/>
      <c r="BD135" s="48"/>
      <c r="BE135" s="48"/>
      <c r="BF135" s="48"/>
      <c r="BG135" s="48"/>
      <c r="BH135" s="48"/>
      <c r="BI135" s="48"/>
      <c r="BJ135" s="48"/>
      <c r="BK135" s="48"/>
      <c r="BL135" s="48"/>
      <c r="BM135" s="49"/>
      <c r="BN135" s="48"/>
      <c r="BO135" s="49"/>
      <c r="BP135" s="48"/>
      <c r="BQ135" s="49"/>
      <c r="BR135" s="48"/>
      <c r="BS135" s="49"/>
      <c r="BT135" s="48"/>
      <c r="BU135" s="2"/>
      <c r="BV135" s="3"/>
      <c r="BW135" s="3"/>
      <c r="BX135" s="3"/>
      <c r="BY135" s="3"/>
    </row>
    <row r="136" spans="1:77" ht="41.45" customHeight="1">
      <c r="A136" s="65" t="s">
        <v>309</v>
      </c>
      <c r="C136" s="66"/>
      <c r="D136" s="66" t="s">
        <v>64</v>
      </c>
      <c r="E136" s="67">
        <v>162.2632545551206</v>
      </c>
      <c r="F136" s="69"/>
      <c r="G136" s="107" t="s">
        <v>753</v>
      </c>
      <c r="H136" s="66"/>
      <c r="I136" s="70" t="s">
        <v>309</v>
      </c>
      <c r="J136" s="71"/>
      <c r="K136" s="71"/>
      <c r="L136" s="70" t="s">
        <v>2850</v>
      </c>
      <c r="M136" s="74">
        <v>1.2006910299413711</v>
      </c>
      <c r="N136" s="75">
        <v>1610.2943115234375</v>
      </c>
      <c r="O136" s="75">
        <v>2491.22802734375</v>
      </c>
      <c r="P136" s="76"/>
      <c r="Q136" s="77"/>
      <c r="R136" s="77"/>
      <c r="S136" s="101"/>
      <c r="T136" s="48">
        <v>1</v>
      </c>
      <c r="U136" s="48">
        <v>1</v>
      </c>
      <c r="V136" s="49">
        <v>0</v>
      </c>
      <c r="W136" s="49">
        <v>0</v>
      </c>
      <c r="X136" s="49">
        <v>0</v>
      </c>
      <c r="Y136" s="49">
        <v>0.999997</v>
      </c>
      <c r="Z136" s="49">
        <v>0</v>
      </c>
      <c r="AA136" s="49" t="s">
        <v>2990</v>
      </c>
      <c r="AB136" s="72">
        <v>136</v>
      </c>
      <c r="AC136" s="72"/>
      <c r="AD136" s="73"/>
      <c r="AE136" s="86" t="s">
        <v>1789</v>
      </c>
      <c r="AF136" s="86">
        <v>306</v>
      </c>
      <c r="AG136" s="86">
        <v>46</v>
      </c>
      <c r="AH136" s="86">
        <v>1327</v>
      </c>
      <c r="AI136" s="86">
        <v>467</v>
      </c>
      <c r="AJ136" s="86"/>
      <c r="AK136" s="86" t="s">
        <v>1992</v>
      </c>
      <c r="AL136" s="86" t="s">
        <v>2111</v>
      </c>
      <c r="AM136" s="93" t="s">
        <v>2198</v>
      </c>
      <c r="AN136" s="86"/>
      <c r="AO136" s="89">
        <v>43387.336435185185</v>
      </c>
      <c r="AP136" s="93" t="s">
        <v>2333</v>
      </c>
      <c r="AQ136" s="86" t="b">
        <v>0</v>
      </c>
      <c r="AR136" s="86" t="b">
        <v>0</v>
      </c>
      <c r="AS136" s="86" t="b">
        <v>0</v>
      </c>
      <c r="AT136" s="86"/>
      <c r="AU136" s="86">
        <v>1</v>
      </c>
      <c r="AV136" s="93" t="s">
        <v>2392</v>
      </c>
      <c r="AW136" s="86" t="b">
        <v>0</v>
      </c>
      <c r="AX136" s="86" t="s">
        <v>2503</v>
      </c>
      <c r="AY136" s="93" t="s">
        <v>2637</v>
      </c>
      <c r="AZ136" s="86" t="s">
        <v>66</v>
      </c>
      <c r="BA136" s="86" t="str">
        <f>REPLACE(INDEX(GroupVertices[Group],MATCH(Vertices[[#This Row],[Vertex]],GroupVertices[Vertex],0)),1,1,"")</f>
        <v>3</v>
      </c>
      <c r="BB136" s="48" t="s">
        <v>610</v>
      </c>
      <c r="BC136" s="48" t="s">
        <v>610</v>
      </c>
      <c r="BD136" s="48" t="s">
        <v>652</v>
      </c>
      <c r="BE136" s="48" t="s">
        <v>652</v>
      </c>
      <c r="BF136" s="48" t="s">
        <v>3369</v>
      </c>
      <c r="BG136" s="48" t="s">
        <v>3369</v>
      </c>
      <c r="BH136" s="120" t="s">
        <v>3413</v>
      </c>
      <c r="BI136" s="120" t="s">
        <v>3413</v>
      </c>
      <c r="BJ136" s="120" t="s">
        <v>3495</v>
      </c>
      <c r="BK136" s="120" t="s">
        <v>3495</v>
      </c>
      <c r="BL136" s="120">
        <v>0</v>
      </c>
      <c r="BM136" s="123">
        <v>0</v>
      </c>
      <c r="BN136" s="120">
        <v>0</v>
      </c>
      <c r="BO136" s="123">
        <v>0</v>
      </c>
      <c r="BP136" s="120">
        <v>0</v>
      </c>
      <c r="BQ136" s="123">
        <v>0</v>
      </c>
      <c r="BR136" s="120">
        <v>12</v>
      </c>
      <c r="BS136" s="123">
        <v>100</v>
      </c>
      <c r="BT136" s="120">
        <v>12</v>
      </c>
      <c r="BU136" s="2"/>
      <c r="BV136" s="3"/>
      <c r="BW136" s="3"/>
      <c r="BX136" s="3"/>
      <c r="BY136" s="3"/>
    </row>
    <row r="137" spans="1:77" ht="41.45" customHeight="1">
      <c r="A137" s="65" t="s">
        <v>310</v>
      </c>
      <c r="C137" s="66"/>
      <c r="D137" s="66" t="s">
        <v>64</v>
      </c>
      <c r="E137" s="67">
        <v>194.39381051342775</v>
      </c>
      <c r="F137" s="69"/>
      <c r="G137" s="107" t="s">
        <v>754</v>
      </c>
      <c r="H137" s="66"/>
      <c r="I137" s="70" t="s">
        <v>310</v>
      </c>
      <c r="J137" s="71"/>
      <c r="K137" s="71"/>
      <c r="L137" s="70" t="s">
        <v>2851</v>
      </c>
      <c r="M137" s="74">
        <v>25.695288530477942</v>
      </c>
      <c r="N137" s="75">
        <v>5214.875</v>
      </c>
      <c r="O137" s="75">
        <v>2362.865966796875</v>
      </c>
      <c r="P137" s="76"/>
      <c r="Q137" s="77"/>
      <c r="R137" s="77"/>
      <c r="S137" s="101"/>
      <c r="T137" s="48">
        <v>0</v>
      </c>
      <c r="U137" s="48">
        <v>1</v>
      </c>
      <c r="V137" s="49">
        <v>0</v>
      </c>
      <c r="W137" s="49">
        <v>0.058824</v>
      </c>
      <c r="X137" s="49">
        <v>0</v>
      </c>
      <c r="Y137" s="49">
        <v>0.566571</v>
      </c>
      <c r="Z137" s="49">
        <v>0</v>
      </c>
      <c r="AA137" s="49">
        <v>0</v>
      </c>
      <c r="AB137" s="72">
        <v>137</v>
      </c>
      <c r="AC137" s="72"/>
      <c r="AD137" s="73"/>
      <c r="AE137" s="86" t="s">
        <v>1790</v>
      </c>
      <c r="AF137" s="86">
        <v>796</v>
      </c>
      <c r="AG137" s="86">
        <v>4806</v>
      </c>
      <c r="AH137" s="86">
        <v>41651</v>
      </c>
      <c r="AI137" s="86">
        <v>55917</v>
      </c>
      <c r="AJ137" s="86"/>
      <c r="AK137" s="86" t="s">
        <v>1993</v>
      </c>
      <c r="AL137" s="86" t="s">
        <v>2112</v>
      </c>
      <c r="AM137" s="86"/>
      <c r="AN137" s="86"/>
      <c r="AO137" s="89">
        <v>42283.85597222222</v>
      </c>
      <c r="AP137" s="93" t="s">
        <v>2334</v>
      </c>
      <c r="AQ137" s="86" t="b">
        <v>1</v>
      </c>
      <c r="AR137" s="86" t="b">
        <v>0</v>
      </c>
      <c r="AS137" s="86" t="b">
        <v>0</v>
      </c>
      <c r="AT137" s="86"/>
      <c r="AU137" s="86">
        <v>24</v>
      </c>
      <c r="AV137" s="93" t="s">
        <v>2392</v>
      </c>
      <c r="AW137" s="86" t="b">
        <v>0</v>
      </c>
      <c r="AX137" s="86" t="s">
        <v>2503</v>
      </c>
      <c r="AY137" s="93" t="s">
        <v>2638</v>
      </c>
      <c r="AZ137" s="86" t="s">
        <v>66</v>
      </c>
      <c r="BA137" s="86" t="str">
        <f>REPLACE(INDEX(GroupVertices[Group],MATCH(Vertices[[#This Row],[Vertex]],GroupVertices[Vertex],0)),1,1,"")</f>
        <v>9</v>
      </c>
      <c r="BB137" s="48"/>
      <c r="BC137" s="48"/>
      <c r="BD137" s="48"/>
      <c r="BE137" s="48"/>
      <c r="BF137" s="48"/>
      <c r="BG137" s="48"/>
      <c r="BH137" s="120" t="s">
        <v>3148</v>
      </c>
      <c r="BI137" s="120" t="s">
        <v>3148</v>
      </c>
      <c r="BJ137" s="120" t="s">
        <v>3260</v>
      </c>
      <c r="BK137" s="120" t="s">
        <v>3260</v>
      </c>
      <c r="BL137" s="120">
        <v>0</v>
      </c>
      <c r="BM137" s="123">
        <v>0</v>
      </c>
      <c r="BN137" s="120">
        <v>0</v>
      </c>
      <c r="BO137" s="123">
        <v>0</v>
      </c>
      <c r="BP137" s="120">
        <v>0</v>
      </c>
      <c r="BQ137" s="123">
        <v>0</v>
      </c>
      <c r="BR137" s="120">
        <v>24</v>
      </c>
      <c r="BS137" s="123">
        <v>100</v>
      </c>
      <c r="BT137" s="120">
        <v>24</v>
      </c>
      <c r="BU137" s="2"/>
      <c r="BV137" s="3"/>
      <c r="BW137" s="3"/>
      <c r="BX137" s="3"/>
      <c r="BY137" s="3"/>
    </row>
    <row r="138" spans="1:77" ht="41.45" customHeight="1">
      <c r="A138" s="65" t="s">
        <v>340</v>
      </c>
      <c r="C138" s="66"/>
      <c r="D138" s="66" t="s">
        <v>64</v>
      </c>
      <c r="E138" s="67">
        <v>221.3537770044947</v>
      </c>
      <c r="F138" s="69"/>
      <c r="G138" s="107" t="s">
        <v>779</v>
      </c>
      <c r="H138" s="66"/>
      <c r="I138" s="70" t="s">
        <v>340</v>
      </c>
      <c r="J138" s="71"/>
      <c r="K138" s="71"/>
      <c r="L138" s="70" t="s">
        <v>2852</v>
      </c>
      <c r="M138" s="74">
        <v>46.2481083660122</v>
      </c>
      <c r="N138" s="75">
        <v>5450.74755859375</v>
      </c>
      <c r="O138" s="75">
        <v>3172.032958984375</v>
      </c>
      <c r="P138" s="76"/>
      <c r="Q138" s="77"/>
      <c r="R138" s="77"/>
      <c r="S138" s="101"/>
      <c r="T138" s="48">
        <v>10</v>
      </c>
      <c r="U138" s="48">
        <v>1</v>
      </c>
      <c r="V138" s="49">
        <v>72</v>
      </c>
      <c r="W138" s="49">
        <v>0.111111</v>
      </c>
      <c r="X138" s="49">
        <v>0</v>
      </c>
      <c r="Y138" s="49">
        <v>4.900836</v>
      </c>
      <c r="Z138" s="49">
        <v>0</v>
      </c>
      <c r="AA138" s="49">
        <v>0</v>
      </c>
      <c r="AB138" s="72">
        <v>138</v>
      </c>
      <c r="AC138" s="72"/>
      <c r="AD138" s="73"/>
      <c r="AE138" s="86" t="s">
        <v>1791</v>
      </c>
      <c r="AF138" s="86">
        <v>493</v>
      </c>
      <c r="AG138" s="86">
        <v>8800</v>
      </c>
      <c r="AH138" s="86">
        <v>37970</v>
      </c>
      <c r="AI138" s="86">
        <v>87516</v>
      </c>
      <c r="AJ138" s="86"/>
      <c r="AK138" s="86" t="s">
        <v>1994</v>
      </c>
      <c r="AL138" s="86"/>
      <c r="AM138" s="93" t="s">
        <v>2199</v>
      </c>
      <c r="AN138" s="86"/>
      <c r="AO138" s="89">
        <v>39891.7891087963</v>
      </c>
      <c r="AP138" s="93" t="s">
        <v>2335</v>
      </c>
      <c r="AQ138" s="86" t="b">
        <v>0</v>
      </c>
      <c r="AR138" s="86" t="b">
        <v>0</v>
      </c>
      <c r="AS138" s="86" t="b">
        <v>1</v>
      </c>
      <c r="AT138" s="86"/>
      <c r="AU138" s="86">
        <v>68</v>
      </c>
      <c r="AV138" s="93" t="s">
        <v>2409</v>
      </c>
      <c r="AW138" s="86" t="b">
        <v>0</v>
      </c>
      <c r="AX138" s="86" t="s">
        <v>2503</v>
      </c>
      <c r="AY138" s="93" t="s">
        <v>2639</v>
      </c>
      <c r="AZ138" s="86" t="s">
        <v>66</v>
      </c>
      <c r="BA138" s="86" t="str">
        <f>REPLACE(INDEX(GroupVertices[Group],MATCH(Vertices[[#This Row],[Vertex]],GroupVertices[Vertex],0)),1,1,"")</f>
        <v>9</v>
      </c>
      <c r="BB138" s="48"/>
      <c r="BC138" s="48"/>
      <c r="BD138" s="48"/>
      <c r="BE138" s="48"/>
      <c r="BF138" s="48"/>
      <c r="BG138" s="48"/>
      <c r="BH138" s="120" t="s">
        <v>3148</v>
      </c>
      <c r="BI138" s="120" t="s">
        <v>3148</v>
      </c>
      <c r="BJ138" s="120" t="s">
        <v>3260</v>
      </c>
      <c r="BK138" s="120" t="s">
        <v>3260</v>
      </c>
      <c r="BL138" s="120">
        <v>0</v>
      </c>
      <c r="BM138" s="123">
        <v>0</v>
      </c>
      <c r="BN138" s="120">
        <v>0</v>
      </c>
      <c r="BO138" s="123">
        <v>0</v>
      </c>
      <c r="BP138" s="120">
        <v>0</v>
      </c>
      <c r="BQ138" s="123">
        <v>0</v>
      </c>
      <c r="BR138" s="120">
        <v>48</v>
      </c>
      <c r="BS138" s="123">
        <v>100</v>
      </c>
      <c r="BT138" s="120">
        <v>48</v>
      </c>
      <c r="BU138" s="2"/>
      <c r="BV138" s="3"/>
      <c r="BW138" s="3"/>
      <c r="BX138" s="3"/>
      <c r="BY138" s="3"/>
    </row>
    <row r="139" spans="1:77" ht="41.45" customHeight="1">
      <c r="A139" s="65" t="s">
        <v>311</v>
      </c>
      <c r="C139" s="66"/>
      <c r="D139" s="66" t="s">
        <v>64</v>
      </c>
      <c r="E139" s="67">
        <v>169.75588420086027</v>
      </c>
      <c r="F139" s="69"/>
      <c r="G139" s="107" t="s">
        <v>755</v>
      </c>
      <c r="H139" s="66"/>
      <c r="I139" s="70" t="s">
        <v>311</v>
      </c>
      <c r="J139" s="71"/>
      <c r="K139" s="71"/>
      <c r="L139" s="70" t="s">
        <v>2853</v>
      </c>
      <c r="M139" s="74">
        <v>6.91266649750347</v>
      </c>
      <c r="N139" s="75">
        <v>4897.9521484375</v>
      </c>
      <c r="O139" s="75">
        <v>2764.1904296875</v>
      </c>
      <c r="P139" s="76"/>
      <c r="Q139" s="77"/>
      <c r="R139" s="77"/>
      <c r="S139" s="101"/>
      <c r="T139" s="48">
        <v>0</v>
      </c>
      <c r="U139" s="48">
        <v>1</v>
      </c>
      <c r="V139" s="49">
        <v>0</v>
      </c>
      <c r="W139" s="49">
        <v>0.058824</v>
      </c>
      <c r="X139" s="49">
        <v>0</v>
      </c>
      <c r="Y139" s="49">
        <v>0.566571</v>
      </c>
      <c r="Z139" s="49">
        <v>0</v>
      </c>
      <c r="AA139" s="49">
        <v>0</v>
      </c>
      <c r="AB139" s="72">
        <v>139</v>
      </c>
      <c r="AC139" s="72"/>
      <c r="AD139" s="73"/>
      <c r="AE139" s="86" t="s">
        <v>1792</v>
      </c>
      <c r="AF139" s="86">
        <v>2867</v>
      </c>
      <c r="AG139" s="86">
        <v>1156</v>
      </c>
      <c r="AH139" s="86">
        <v>15048</v>
      </c>
      <c r="AI139" s="86">
        <v>6289</v>
      </c>
      <c r="AJ139" s="86"/>
      <c r="AK139" s="86" t="s">
        <v>1995</v>
      </c>
      <c r="AL139" s="86" t="s">
        <v>2113</v>
      </c>
      <c r="AM139" s="93" t="s">
        <v>2200</v>
      </c>
      <c r="AN139" s="86"/>
      <c r="AO139" s="89">
        <v>40071.43655092592</v>
      </c>
      <c r="AP139" s="93" t="s">
        <v>2336</v>
      </c>
      <c r="AQ139" s="86" t="b">
        <v>0</v>
      </c>
      <c r="AR139" s="86" t="b">
        <v>0</v>
      </c>
      <c r="AS139" s="86" t="b">
        <v>1</v>
      </c>
      <c r="AT139" s="86"/>
      <c r="AU139" s="86">
        <v>22</v>
      </c>
      <c r="AV139" s="93" t="s">
        <v>2392</v>
      </c>
      <c r="AW139" s="86" t="b">
        <v>0</v>
      </c>
      <c r="AX139" s="86" t="s">
        <v>2503</v>
      </c>
      <c r="AY139" s="93" t="s">
        <v>2640</v>
      </c>
      <c r="AZ139" s="86" t="s">
        <v>66</v>
      </c>
      <c r="BA139" s="86" t="str">
        <f>REPLACE(INDEX(GroupVertices[Group],MATCH(Vertices[[#This Row],[Vertex]],GroupVertices[Vertex],0)),1,1,"")</f>
        <v>9</v>
      </c>
      <c r="BB139" s="48"/>
      <c r="BC139" s="48"/>
      <c r="BD139" s="48"/>
      <c r="BE139" s="48"/>
      <c r="BF139" s="48"/>
      <c r="BG139" s="48"/>
      <c r="BH139" s="120" t="s">
        <v>3148</v>
      </c>
      <c r="BI139" s="120" t="s">
        <v>3148</v>
      </c>
      <c r="BJ139" s="120" t="s">
        <v>3260</v>
      </c>
      <c r="BK139" s="120" t="s">
        <v>3260</v>
      </c>
      <c r="BL139" s="120">
        <v>0</v>
      </c>
      <c r="BM139" s="123">
        <v>0</v>
      </c>
      <c r="BN139" s="120">
        <v>0</v>
      </c>
      <c r="BO139" s="123">
        <v>0</v>
      </c>
      <c r="BP139" s="120">
        <v>0</v>
      </c>
      <c r="BQ139" s="123">
        <v>0</v>
      </c>
      <c r="BR139" s="120">
        <v>24</v>
      </c>
      <c r="BS139" s="123">
        <v>100</v>
      </c>
      <c r="BT139" s="120">
        <v>24</v>
      </c>
      <c r="BU139" s="2"/>
      <c r="BV139" s="3"/>
      <c r="BW139" s="3"/>
      <c r="BX139" s="3"/>
      <c r="BY139" s="3"/>
    </row>
    <row r="140" spans="1:77" ht="41.45" customHeight="1">
      <c r="A140" s="65" t="s">
        <v>312</v>
      </c>
      <c r="C140" s="66"/>
      <c r="D140" s="66" t="s">
        <v>64</v>
      </c>
      <c r="E140" s="67">
        <v>164.25453901051986</v>
      </c>
      <c r="F140" s="69"/>
      <c r="G140" s="107" t="s">
        <v>756</v>
      </c>
      <c r="H140" s="66"/>
      <c r="I140" s="70" t="s">
        <v>312</v>
      </c>
      <c r="J140" s="71"/>
      <c r="K140" s="71"/>
      <c r="L140" s="70" t="s">
        <v>2854</v>
      </c>
      <c r="M140" s="74">
        <v>2.7187385641132806</v>
      </c>
      <c r="N140" s="75">
        <v>8607.908203125</v>
      </c>
      <c r="O140" s="75">
        <v>988.5374755859375</v>
      </c>
      <c r="P140" s="76"/>
      <c r="Q140" s="77"/>
      <c r="R140" s="77"/>
      <c r="S140" s="101"/>
      <c r="T140" s="48">
        <v>0</v>
      </c>
      <c r="U140" s="48">
        <v>1</v>
      </c>
      <c r="V140" s="49">
        <v>0</v>
      </c>
      <c r="W140" s="49">
        <v>1</v>
      </c>
      <c r="X140" s="49">
        <v>0</v>
      </c>
      <c r="Y140" s="49">
        <v>0.999997</v>
      </c>
      <c r="Z140" s="49">
        <v>0</v>
      </c>
      <c r="AA140" s="49">
        <v>0</v>
      </c>
      <c r="AB140" s="72">
        <v>140</v>
      </c>
      <c r="AC140" s="72"/>
      <c r="AD140" s="73"/>
      <c r="AE140" s="86" t="s">
        <v>1793</v>
      </c>
      <c r="AF140" s="86">
        <v>492</v>
      </c>
      <c r="AG140" s="86">
        <v>341</v>
      </c>
      <c r="AH140" s="86">
        <v>4902</v>
      </c>
      <c r="AI140" s="86">
        <v>1471</v>
      </c>
      <c r="AJ140" s="86"/>
      <c r="AK140" s="86" t="s">
        <v>1996</v>
      </c>
      <c r="AL140" s="86" t="s">
        <v>2114</v>
      </c>
      <c r="AM140" s="86"/>
      <c r="AN140" s="86"/>
      <c r="AO140" s="89">
        <v>40936.3740625</v>
      </c>
      <c r="AP140" s="86"/>
      <c r="AQ140" s="86" t="b">
        <v>0</v>
      </c>
      <c r="AR140" s="86" t="b">
        <v>0</v>
      </c>
      <c r="AS140" s="86" t="b">
        <v>1</v>
      </c>
      <c r="AT140" s="86"/>
      <c r="AU140" s="86">
        <v>3</v>
      </c>
      <c r="AV140" s="93" t="s">
        <v>2392</v>
      </c>
      <c r="AW140" s="86" t="b">
        <v>0</v>
      </c>
      <c r="AX140" s="86" t="s">
        <v>2503</v>
      </c>
      <c r="AY140" s="93" t="s">
        <v>2641</v>
      </c>
      <c r="AZ140" s="86" t="s">
        <v>66</v>
      </c>
      <c r="BA140" s="86" t="str">
        <f>REPLACE(INDEX(GroupVertices[Group],MATCH(Vertices[[#This Row],[Vertex]],GroupVertices[Vertex],0)),1,1,"")</f>
        <v>24</v>
      </c>
      <c r="BB140" s="48"/>
      <c r="BC140" s="48"/>
      <c r="BD140" s="48"/>
      <c r="BE140" s="48"/>
      <c r="BF140" s="48"/>
      <c r="BG140" s="48"/>
      <c r="BH140" s="120" t="s">
        <v>3414</v>
      </c>
      <c r="BI140" s="120" t="s">
        <v>3414</v>
      </c>
      <c r="BJ140" s="120" t="s">
        <v>3496</v>
      </c>
      <c r="BK140" s="120" t="s">
        <v>3496</v>
      </c>
      <c r="BL140" s="120">
        <v>0</v>
      </c>
      <c r="BM140" s="123">
        <v>0</v>
      </c>
      <c r="BN140" s="120">
        <v>0</v>
      </c>
      <c r="BO140" s="123">
        <v>0</v>
      </c>
      <c r="BP140" s="120">
        <v>0</v>
      </c>
      <c r="BQ140" s="123">
        <v>0</v>
      </c>
      <c r="BR140" s="120">
        <v>16</v>
      </c>
      <c r="BS140" s="123">
        <v>100</v>
      </c>
      <c r="BT140" s="120">
        <v>16</v>
      </c>
      <c r="BU140" s="2"/>
      <c r="BV140" s="3"/>
      <c r="BW140" s="3"/>
      <c r="BX140" s="3"/>
      <c r="BY140" s="3"/>
    </row>
    <row r="141" spans="1:77" ht="41.45" customHeight="1">
      <c r="A141" s="65" t="s">
        <v>418</v>
      </c>
      <c r="C141" s="66"/>
      <c r="D141" s="66" t="s">
        <v>64</v>
      </c>
      <c r="E141" s="67">
        <v>174.83872214972695</v>
      </c>
      <c r="F141" s="69"/>
      <c r="G141" s="107" t="s">
        <v>2466</v>
      </c>
      <c r="H141" s="66"/>
      <c r="I141" s="70" t="s">
        <v>418</v>
      </c>
      <c r="J141" s="71"/>
      <c r="K141" s="71"/>
      <c r="L141" s="70" t="s">
        <v>2855</v>
      </c>
      <c r="M141" s="74">
        <v>10.787547152525327</v>
      </c>
      <c r="N141" s="75">
        <v>8607.908203125</v>
      </c>
      <c r="O141" s="75">
        <v>784.0125122070312</v>
      </c>
      <c r="P141" s="76"/>
      <c r="Q141" s="77"/>
      <c r="R141" s="77"/>
      <c r="S141" s="101"/>
      <c r="T141" s="48">
        <v>1</v>
      </c>
      <c r="U141" s="48">
        <v>0</v>
      </c>
      <c r="V141" s="49">
        <v>0</v>
      </c>
      <c r="W141" s="49">
        <v>1</v>
      </c>
      <c r="X141" s="49">
        <v>0</v>
      </c>
      <c r="Y141" s="49">
        <v>0.999997</v>
      </c>
      <c r="Z141" s="49">
        <v>0</v>
      </c>
      <c r="AA141" s="49">
        <v>0</v>
      </c>
      <c r="AB141" s="72">
        <v>141</v>
      </c>
      <c r="AC141" s="72"/>
      <c r="AD141" s="73"/>
      <c r="AE141" s="86" t="s">
        <v>1794</v>
      </c>
      <c r="AF141" s="86">
        <v>597</v>
      </c>
      <c r="AG141" s="86">
        <v>1909</v>
      </c>
      <c r="AH141" s="86">
        <v>23646</v>
      </c>
      <c r="AI141" s="86">
        <v>39403</v>
      </c>
      <c r="AJ141" s="86"/>
      <c r="AK141" s="86" t="s">
        <v>1997</v>
      </c>
      <c r="AL141" s="86" t="s">
        <v>2115</v>
      </c>
      <c r="AM141" s="86"/>
      <c r="AN141" s="86"/>
      <c r="AO141" s="89">
        <v>41382.6784375</v>
      </c>
      <c r="AP141" s="93" t="s">
        <v>2337</v>
      </c>
      <c r="AQ141" s="86" t="b">
        <v>0</v>
      </c>
      <c r="AR141" s="86" t="b">
        <v>0</v>
      </c>
      <c r="AS141" s="86" t="b">
        <v>1</v>
      </c>
      <c r="AT141" s="86"/>
      <c r="AU141" s="86">
        <v>14</v>
      </c>
      <c r="AV141" s="93" t="s">
        <v>2392</v>
      </c>
      <c r="AW141" s="86" t="b">
        <v>0</v>
      </c>
      <c r="AX141" s="86" t="s">
        <v>2503</v>
      </c>
      <c r="AY141" s="93" t="s">
        <v>2642</v>
      </c>
      <c r="AZ141" s="86" t="s">
        <v>65</v>
      </c>
      <c r="BA141" s="86" t="str">
        <f>REPLACE(INDEX(GroupVertices[Group],MATCH(Vertices[[#This Row],[Vertex]],GroupVertices[Vertex],0)),1,1,"")</f>
        <v>24</v>
      </c>
      <c r="BB141" s="48"/>
      <c r="BC141" s="48"/>
      <c r="BD141" s="48"/>
      <c r="BE141" s="48"/>
      <c r="BF141" s="48"/>
      <c r="BG141" s="48"/>
      <c r="BH141" s="48"/>
      <c r="BI141" s="48"/>
      <c r="BJ141" s="48"/>
      <c r="BK141" s="48"/>
      <c r="BL141" s="48"/>
      <c r="BM141" s="49"/>
      <c r="BN141" s="48"/>
      <c r="BO141" s="49"/>
      <c r="BP141" s="48"/>
      <c r="BQ141" s="49"/>
      <c r="BR141" s="48"/>
      <c r="BS141" s="49"/>
      <c r="BT141" s="48"/>
      <c r="BU141" s="2"/>
      <c r="BV141" s="3"/>
      <c r="BW141" s="3"/>
      <c r="BX141" s="3"/>
      <c r="BY141" s="3"/>
    </row>
    <row r="142" spans="1:77" ht="41.45" customHeight="1">
      <c r="A142" s="65" t="s">
        <v>313</v>
      </c>
      <c r="C142" s="66"/>
      <c r="D142" s="66" t="s">
        <v>64</v>
      </c>
      <c r="E142" s="67">
        <v>164.05203550658095</v>
      </c>
      <c r="F142" s="69"/>
      <c r="G142" s="107" t="s">
        <v>757</v>
      </c>
      <c r="H142" s="66"/>
      <c r="I142" s="70" t="s">
        <v>313</v>
      </c>
      <c r="J142" s="71"/>
      <c r="K142" s="71"/>
      <c r="L142" s="70" t="s">
        <v>2856</v>
      </c>
      <c r="M142" s="74">
        <v>2.564360848773764</v>
      </c>
      <c r="N142" s="75">
        <v>5067.24853515625</v>
      </c>
      <c r="O142" s="75">
        <v>3861.71875</v>
      </c>
      <c r="P142" s="76"/>
      <c r="Q142" s="77"/>
      <c r="R142" s="77"/>
      <c r="S142" s="101"/>
      <c r="T142" s="48">
        <v>0</v>
      </c>
      <c r="U142" s="48">
        <v>1</v>
      </c>
      <c r="V142" s="49">
        <v>0</v>
      </c>
      <c r="W142" s="49">
        <v>0.058824</v>
      </c>
      <c r="X142" s="49">
        <v>0</v>
      </c>
      <c r="Y142" s="49">
        <v>0.566571</v>
      </c>
      <c r="Z142" s="49">
        <v>0</v>
      </c>
      <c r="AA142" s="49">
        <v>0</v>
      </c>
      <c r="AB142" s="72">
        <v>142</v>
      </c>
      <c r="AC142" s="72"/>
      <c r="AD142" s="73"/>
      <c r="AE142" s="86" t="s">
        <v>1795</v>
      </c>
      <c r="AF142" s="86">
        <v>613</v>
      </c>
      <c r="AG142" s="86">
        <v>311</v>
      </c>
      <c r="AH142" s="86">
        <v>2004</v>
      </c>
      <c r="AI142" s="86">
        <v>1028</v>
      </c>
      <c r="AJ142" s="86"/>
      <c r="AK142" s="86" t="s">
        <v>1998</v>
      </c>
      <c r="AL142" s="86"/>
      <c r="AM142" s="86"/>
      <c r="AN142" s="86"/>
      <c r="AO142" s="89">
        <v>39872.99667824074</v>
      </c>
      <c r="AP142" s="93" t="s">
        <v>2338</v>
      </c>
      <c r="AQ142" s="86" t="b">
        <v>0</v>
      </c>
      <c r="AR142" s="86" t="b">
        <v>0</v>
      </c>
      <c r="AS142" s="86" t="b">
        <v>0</v>
      </c>
      <c r="AT142" s="86"/>
      <c r="AU142" s="86">
        <v>6</v>
      </c>
      <c r="AV142" s="93" t="s">
        <v>2398</v>
      </c>
      <c r="AW142" s="86" t="b">
        <v>0</v>
      </c>
      <c r="AX142" s="86" t="s">
        <v>2503</v>
      </c>
      <c r="AY142" s="93" t="s">
        <v>2643</v>
      </c>
      <c r="AZ142" s="86" t="s">
        <v>66</v>
      </c>
      <c r="BA142" s="86" t="str">
        <f>REPLACE(INDEX(GroupVertices[Group],MATCH(Vertices[[#This Row],[Vertex]],GroupVertices[Vertex],0)),1,1,"")</f>
        <v>9</v>
      </c>
      <c r="BB142" s="48"/>
      <c r="BC142" s="48"/>
      <c r="BD142" s="48"/>
      <c r="BE142" s="48"/>
      <c r="BF142" s="48"/>
      <c r="BG142" s="48"/>
      <c r="BH142" s="120" t="s">
        <v>3148</v>
      </c>
      <c r="BI142" s="120" t="s">
        <v>3148</v>
      </c>
      <c r="BJ142" s="120" t="s">
        <v>3260</v>
      </c>
      <c r="BK142" s="120" t="s">
        <v>3260</v>
      </c>
      <c r="BL142" s="120">
        <v>0</v>
      </c>
      <c r="BM142" s="123">
        <v>0</v>
      </c>
      <c r="BN142" s="120">
        <v>0</v>
      </c>
      <c r="BO142" s="123">
        <v>0</v>
      </c>
      <c r="BP142" s="120">
        <v>0</v>
      </c>
      <c r="BQ142" s="123">
        <v>0</v>
      </c>
      <c r="BR142" s="120">
        <v>24</v>
      </c>
      <c r="BS142" s="123">
        <v>100</v>
      </c>
      <c r="BT142" s="120">
        <v>24</v>
      </c>
      <c r="BU142" s="2"/>
      <c r="BV142" s="3"/>
      <c r="BW142" s="3"/>
      <c r="BX142" s="3"/>
      <c r="BY142" s="3"/>
    </row>
    <row r="143" spans="1:77" ht="41.45" customHeight="1">
      <c r="A143" s="65" t="s">
        <v>314</v>
      </c>
      <c r="C143" s="66"/>
      <c r="D143" s="66" t="s">
        <v>64</v>
      </c>
      <c r="E143" s="67">
        <v>165.42230921656758</v>
      </c>
      <c r="F143" s="69"/>
      <c r="G143" s="107" t="s">
        <v>758</v>
      </c>
      <c r="H143" s="66"/>
      <c r="I143" s="70" t="s">
        <v>314</v>
      </c>
      <c r="J143" s="71"/>
      <c r="K143" s="71"/>
      <c r="L143" s="70" t="s">
        <v>2857</v>
      </c>
      <c r="M143" s="74">
        <v>3.6089833892378236</v>
      </c>
      <c r="N143" s="75">
        <v>5642.35009765625</v>
      </c>
      <c r="O143" s="75">
        <v>2340.675048828125</v>
      </c>
      <c r="P143" s="76"/>
      <c r="Q143" s="77"/>
      <c r="R143" s="77"/>
      <c r="S143" s="101"/>
      <c r="T143" s="48">
        <v>0</v>
      </c>
      <c r="U143" s="48">
        <v>1</v>
      </c>
      <c r="V143" s="49">
        <v>0</v>
      </c>
      <c r="W143" s="49">
        <v>0.058824</v>
      </c>
      <c r="X143" s="49">
        <v>0</v>
      </c>
      <c r="Y143" s="49">
        <v>0.566571</v>
      </c>
      <c r="Z143" s="49">
        <v>0</v>
      </c>
      <c r="AA143" s="49">
        <v>0</v>
      </c>
      <c r="AB143" s="72">
        <v>143</v>
      </c>
      <c r="AC143" s="72"/>
      <c r="AD143" s="73"/>
      <c r="AE143" s="86" t="s">
        <v>1796</v>
      </c>
      <c r="AF143" s="86">
        <v>384</v>
      </c>
      <c r="AG143" s="86">
        <v>514</v>
      </c>
      <c r="AH143" s="86">
        <v>4088</v>
      </c>
      <c r="AI143" s="86">
        <v>6799</v>
      </c>
      <c r="AJ143" s="86"/>
      <c r="AK143" s="86" t="s">
        <v>1999</v>
      </c>
      <c r="AL143" s="86" t="s">
        <v>2116</v>
      </c>
      <c r="AM143" s="86"/>
      <c r="AN143" s="86"/>
      <c r="AO143" s="89">
        <v>40838.62943287037</v>
      </c>
      <c r="AP143" s="93" t="s">
        <v>2339</v>
      </c>
      <c r="AQ143" s="86" t="b">
        <v>0</v>
      </c>
      <c r="AR143" s="86" t="b">
        <v>0</v>
      </c>
      <c r="AS143" s="86" t="b">
        <v>1</v>
      </c>
      <c r="AT143" s="86"/>
      <c r="AU143" s="86">
        <v>11</v>
      </c>
      <c r="AV143" s="93" t="s">
        <v>2392</v>
      </c>
      <c r="AW143" s="86" t="b">
        <v>0</v>
      </c>
      <c r="AX143" s="86" t="s">
        <v>2503</v>
      </c>
      <c r="AY143" s="93" t="s">
        <v>2644</v>
      </c>
      <c r="AZ143" s="86" t="s">
        <v>66</v>
      </c>
      <c r="BA143" s="86" t="str">
        <f>REPLACE(INDEX(GroupVertices[Group],MATCH(Vertices[[#This Row],[Vertex]],GroupVertices[Vertex],0)),1,1,"")</f>
        <v>9</v>
      </c>
      <c r="BB143" s="48"/>
      <c r="BC143" s="48"/>
      <c r="BD143" s="48"/>
      <c r="BE143" s="48"/>
      <c r="BF143" s="48"/>
      <c r="BG143" s="48"/>
      <c r="BH143" s="120" t="s">
        <v>3148</v>
      </c>
      <c r="BI143" s="120" t="s">
        <v>3148</v>
      </c>
      <c r="BJ143" s="120" t="s">
        <v>3260</v>
      </c>
      <c r="BK143" s="120" t="s">
        <v>3260</v>
      </c>
      <c r="BL143" s="120">
        <v>0</v>
      </c>
      <c r="BM143" s="123">
        <v>0</v>
      </c>
      <c r="BN143" s="120">
        <v>0</v>
      </c>
      <c r="BO143" s="123">
        <v>0</v>
      </c>
      <c r="BP143" s="120">
        <v>0</v>
      </c>
      <c r="BQ143" s="123">
        <v>0</v>
      </c>
      <c r="BR143" s="120">
        <v>24</v>
      </c>
      <c r="BS143" s="123">
        <v>100</v>
      </c>
      <c r="BT143" s="120">
        <v>24</v>
      </c>
      <c r="BU143" s="2"/>
      <c r="BV143" s="3"/>
      <c r="BW143" s="3"/>
      <c r="BX143" s="3"/>
      <c r="BY143" s="3"/>
    </row>
    <row r="144" spans="1:77" ht="41.45" customHeight="1">
      <c r="A144" s="65" t="s">
        <v>315</v>
      </c>
      <c r="C144" s="66"/>
      <c r="D144" s="66" t="s">
        <v>64</v>
      </c>
      <c r="E144" s="67">
        <v>185.02464839785415</v>
      </c>
      <c r="F144" s="69"/>
      <c r="G144" s="107" t="s">
        <v>759</v>
      </c>
      <c r="H144" s="66"/>
      <c r="I144" s="70" t="s">
        <v>315</v>
      </c>
      <c r="J144" s="71"/>
      <c r="K144" s="71"/>
      <c r="L144" s="70" t="s">
        <v>2858</v>
      </c>
      <c r="M144" s="74">
        <v>18.55274623410299</v>
      </c>
      <c r="N144" s="75">
        <v>5474.32177734375</v>
      </c>
      <c r="O144" s="75">
        <v>4045.050048828125</v>
      </c>
      <c r="P144" s="76"/>
      <c r="Q144" s="77"/>
      <c r="R144" s="77"/>
      <c r="S144" s="101"/>
      <c r="T144" s="48">
        <v>0</v>
      </c>
      <c r="U144" s="48">
        <v>1</v>
      </c>
      <c r="V144" s="49">
        <v>0</v>
      </c>
      <c r="W144" s="49">
        <v>0.058824</v>
      </c>
      <c r="X144" s="49">
        <v>0</v>
      </c>
      <c r="Y144" s="49">
        <v>0.566571</v>
      </c>
      <c r="Z144" s="49">
        <v>0</v>
      </c>
      <c r="AA144" s="49">
        <v>0</v>
      </c>
      <c r="AB144" s="72">
        <v>144</v>
      </c>
      <c r="AC144" s="72"/>
      <c r="AD144" s="73"/>
      <c r="AE144" s="86" t="s">
        <v>1797</v>
      </c>
      <c r="AF144" s="86">
        <v>521</v>
      </c>
      <c r="AG144" s="86">
        <v>3418</v>
      </c>
      <c r="AH144" s="86">
        <v>14442</v>
      </c>
      <c r="AI144" s="86">
        <v>3530</v>
      </c>
      <c r="AJ144" s="86"/>
      <c r="AK144" s="86" t="s">
        <v>2000</v>
      </c>
      <c r="AL144" s="86" t="s">
        <v>1630</v>
      </c>
      <c r="AM144" s="93" t="s">
        <v>2201</v>
      </c>
      <c r="AN144" s="86"/>
      <c r="AO144" s="89">
        <v>40458.71293981482</v>
      </c>
      <c r="AP144" s="86"/>
      <c r="AQ144" s="86" t="b">
        <v>0</v>
      </c>
      <c r="AR144" s="86" t="b">
        <v>0</v>
      </c>
      <c r="AS144" s="86" t="b">
        <v>0</v>
      </c>
      <c r="AT144" s="86"/>
      <c r="AU144" s="86">
        <v>76</v>
      </c>
      <c r="AV144" s="93" t="s">
        <v>2407</v>
      </c>
      <c r="AW144" s="86" t="b">
        <v>0</v>
      </c>
      <c r="AX144" s="86" t="s">
        <v>2503</v>
      </c>
      <c r="AY144" s="93" t="s">
        <v>2645</v>
      </c>
      <c r="AZ144" s="86" t="s">
        <v>66</v>
      </c>
      <c r="BA144" s="86" t="str">
        <f>REPLACE(INDEX(GroupVertices[Group],MATCH(Vertices[[#This Row],[Vertex]],GroupVertices[Vertex],0)),1,1,"")</f>
        <v>9</v>
      </c>
      <c r="BB144" s="48"/>
      <c r="BC144" s="48"/>
      <c r="BD144" s="48"/>
      <c r="BE144" s="48"/>
      <c r="BF144" s="48"/>
      <c r="BG144" s="48"/>
      <c r="BH144" s="120" t="s">
        <v>3148</v>
      </c>
      <c r="BI144" s="120" t="s">
        <v>3148</v>
      </c>
      <c r="BJ144" s="120" t="s">
        <v>3260</v>
      </c>
      <c r="BK144" s="120" t="s">
        <v>3260</v>
      </c>
      <c r="BL144" s="120">
        <v>0</v>
      </c>
      <c r="BM144" s="123">
        <v>0</v>
      </c>
      <c r="BN144" s="120">
        <v>0</v>
      </c>
      <c r="BO144" s="123">
        <v>0</v>
      </c>
      <c r="BP144" s="120">
        <v>0</v>
      </c>
      <c r="BQ144" s="123">
        <v>0</v>
      </c>
      <c r="BR144" s="120">
        <v>24</v>
      </c>
      <c r="BS144" s="123">
        <v>100</v>
      </c>
      <c r="BT144" s="120">
        <v>24</v>
      </c>
      <c r="BU144" s="2"/>
      <c r="BV144" s="3"/>
      <c r="BW144" s="3"/>
      <c r="BX144" s="3"/>
      <c r="BY144" s="3"/>
    </row>
    <row r="145" spans="1:77" ht="41.45" customHeight="1">
      <c r="A145" s="65" t="s">
        <v>316</v>
      </c>
      <c r="C145" s="66"/>
      <c r="D145" s="66" t="s">
        <v>64</v>
      </c>
      <c r="E145" s="67">
        <v>168.8243680827413</v>
      </c>
      <c r="F145" s="69"/>
      <c r="G145" s="107" t="s">
        <v>760</v>
      </c>
      <c r="H145" s="66"/>
      <c r="I145" s="70" t="s">
        <v>316</v>
      </c>
      <c r="J145" s="71"/>
      <c r="K145" s="71"/>
      <c r="L145" s="70" t="s">
        <v>2859</v>
      </c>
      <c r="M145" s="74">
        <v>6.202529006941695</v>
      </c>
      <c r="N145" s="75">
        <v>5870.50732421875</v>
      </c>
      <c r="O145" s="75">
        <v>3819.519287109375</v>
      </c>
      <c r="P145" s="76"/>
      <c r="Q145" s="77"/>
      <c r="R145" s="77"/>
      <c r="S145" s="101"/>
      <c r="T145" s="48">
        <v>0</v>
      </c>
      <c r="U145" s="48">
        <v>1</v>
      </c>
      <c r="V145" s="49">
        <v>0</v>
      </c>
      <c r="W145" s="49">
        <v>0.058824</v>
      </c>
      <c r="X145" s="49">
        <v>0</v>
      </c>
      <c r="Y145" s="49">
        <v>0.566571</v>
      </c>
      <c r="Z145" s="49">
        <v>0</v>
      </c>
      <c r="AA145" s="49">
        <v>0</v>
      </c>
      <c r="AB145" s="72">
        <v>145</v>
      </c>
      <c r="AC145" s="72"/>
      <c r="AD145" s="73"/>
      <c r="AE145" s="86" t="s">
        <v>1798</v>
      </c>
      <c r="AF145" s="86">
        <v>3107</v>
      </c>
      <c r="AG145" s="86">
        <v>1018</v>
      </c>
      <c r="AH145" s="86">
        <v>51139</v>
      </c>
      <c r="AI145" s="86">
        <v>42489</v>
      </c>
      <c r="AJ145" s="86"/>
      <c r="AK145" s="86" t="s">
        <v>2001</v>
      </c>
      <c r="AL145" s="86" t="s">
        <v>2117</v>
      </c>
      <c r="AM145" s="86"/>
      <c r="AN145" s="86"/>
      <c r="AO145" s="89">
        <v>39395.79789351852</v>
      </c>
      <c r="AP145" s="93" t="s">
        <v>2340</v>
      </c>
      <c r="AQ145" s="86" t="b">
        <v>0</v>
      </c>
      <c r="AR145" s="86" t="b">
        <v>0</v>
      </c>
      <c r="AS145" s="86" t="b">
        <v>1</v>
      </c>
      <c r="AT145" s="86"/>
      <c r="AU145" s="86">
        <v>58</v>
      </c>
      <c r="AV145" s="93" t="s">
        <v>2407</v>
      </c>
      <c r="AW145" s="86" t="b">
        <v>0</v>
      </c>
      <c r="AX145" s="86" t="s">
        <v>2503</v>
      </c>
      <c r="AY145" s="93" t="s">
        <v>2646</v>
      </c>
      <c r="AZ145" s="86" t="s">
        <v>66</v>
      </c>
      <c r="BA145" s="86" t="str">
        <f>REPLACE(INDEX(GroupVertices[Group],MATCH(Vertices[[#This Row],[Vertex]],GroupVertices[Vertex],0)),1,1,"")</f>
        <v>9</v>
      </c>
      <c r="BB145" s="48"/>
      <c r="BC145" s="48"/>
      <c r="BD145" s="48"/>
      <c r="BE145" s="48"/>
      <c r="BF145" s="48"/>
      <c r="BG145" s="48"/>
      <c r="BH145" s="120" t="s">
        <v>3148</v>
      </c>
      <c r="BI145" s="120" t="s">
        <v>3148</v>
      </c>
      <c r="BJ145" s="120" t="s">
        <v>3260</v>
      </c>
      <c r="BK145" s="120" t="s">
        <v>3260</v>
      </c>
      <c r="BL145" s="120">
        <v>0</v>
      </c>
      <c r="BM145" s="123">
        <v>0</v>
      </c>
      <c r="BN145" s="120">
        <v>0</v>
      </c>
      <c r="BO145" s="123">
        <v>0</v>
      </c>
      <c r="BP145" s="120">
        <v>0</v>
      </c>
      <c r="BQ145" s="123">
        <v>0</v>
      </c>
      <c r="BR145" s="120">
        <v>24</v>
      </c>
      <c r="BS145" s="123">
        <v>100</v>
      </c>
      <c r="BT145" s="120">
        <v>24</v>
      </c>
      <c r="BU145" s="2"/>
      <c r="BV145" s="3"/>
      <c r="BW145" s="3"/>
      <c r="BX145" s="3"/>
      <c r="BY145" s="3"/>
    </row>
    <row r="146" spans="1:77" ht="41.45" customHeight="1">
      <c r="A146" s="65" t="s">
        <v>317</v>
      </c>
      <c r="C146" s="66"/>
      <c r="D146" s="66" t="s">
        <v>64</v>
      </c>
      <c r="E146" s="67">
        <v>162.45225782546356</v>
      </c>
      <c r="F146" s="69"/>
      <c r="G146" s="107" t="s">
        <v>761</v>
      </c>
      <c r="H146" s="66"/>
      <c r="I146" s="70" t="s">
        <v>317</v>
      </c>
      <c r="J146" s="71"/>
      <c r="K146" s="71"/>
      <c r="L146" s="70" t="s">
        <v>2860</v>
      </c>
      <c r="M146" s="74">
        <v>1.3447768975915861</v>
      </c>
      <c r="N146" s="75">
        <v>9012.58984375</v>
      </c>
      <c r="O146" s="75">
        <v>3170.137451171875</v>
      </c>
      <c r="P146" s="76"/>
      <c r="Q146" s="77"/>
      <c r="R146" s="77"/>
      <c r="S146" s="101"/>
      <c r="T146" s="48">
        <v>0</v>
      </c>
      <c r="U146" s="48">
        <v>2</v>
      </c>
      <c r="V146" s="49">
        <v>2</v>
      </c>
      <c r="W146" s="49">
        <v>0.5</v>
      </c>
      <c r="X146" s="49">
        <v>0</v>
      </c>
      <c r="Y146" s="49">
        <v>1.459455</v>
      </c>
      <c r="Z146" s="49">
        <v>0</v>
      </c>
      <c r="AA146" s="49">
        <v>0</v>
      </c>
      <c r="AB146" s="72">
        <v>146</v>
      </c>
      <c r="AC146" s="72"/>
      <c r="AD146" s="73"/>
      <c r="AE146" s="86" t="s">
        <v>1799</v>
      </c>
      <c r="AF146" s="86">
        <v>833</v>
      </c>
      <c r="AG146" s="86">
        <v>74</v>
      </c>
      <c r="AH146" s="86">
        <v>7807</v>
      </c>
      <c r="AI146" s="86">
        <v>8608</v>
      </c>
      <c r="AJ146" s="86"/>
      <c r="AK146" s="86" t="s">
        <v>2002</v>
      </c>
      <c r="AL146" s="86" t="s">
        <v>1617</v>
      </c>
      <c r="AM146" s="86"/>
      <c r="AN146" s="86"/>
      <c r="AO146" s="89">
        <v>41705.71648148148</v>
      </c>
      <c r="AP146" s="93" t="s">
        <v>2341</v>
      </c>
      <c r="AQ146" s="86" t="b">
        <v>1</v>
      </c>
      <c r="AR146" s="86" t="b">
        <v>0</v>
      </c>
      <c r="AS146" s="86" t="b">
        <v>1</v>
      </c>
      <c r="AT146" s="86"/>
      <c r="AU146" s="86">
        <v>1</v>
      </c>
      <c r="AV146" s="93" t="s">
        <v>2392</v>
      </c>
      <c r="AW146" s="86" t="b">
        <v>0</v>
      </c>
      <c r="AX146" s="86" t="s">
        <v>2503</v>
      </c>
      <c r="AY146" s="93" t="s">
        <v>2647</v>
      </c>
      <c r="AZ146" s="86" t="s">
        <v>66</v>
      </c>
      <c r="BA146" s="86" t="str">
        <f>REPLACE(INDEX(GroupVertices[Group],MATCH(Vertices[[#This Row],[Vertex]],GroupVertices[Vertex],0)),1,1,"")</f>
        <v>19</v>
      </c>
      <c r="BB146" s="48"/>
      <c r="BC146" s="48"/>
      <c r="BD146" s="48"/>
      <c r="BE146" s="48"/>
      <c r="BF146" s="48"/>
      <c r="BG146" s="48"/>
      <c r="BH146" s="120" t="s">
        <v>3415</v>
      </c>
      <c r="BI146" s="120" t="s">
        <v>3415</v>
      </c>
      <c r="BJ146" s="120" t="s">
        <v>3497</v>
      </c>
      <c r="BK146" s="120" t="s">
        <v>3497</v>
      </c>
      <c r="BL146" s="120">
        <v>0</v>
      </c>
      <c r="BM146" s="123">
        <v>0</v>
      </c>
      <c r="BN146" s="120">
        <v>0</v>
      </c>
      <c r="BO146" s="123">
        <v>0</v>
      </c>
      <c r="BP146" s="120">
        <v>0</v>
      </c>
      <c r="BQ146" s="123">
        <v>0</v>
      </c>
      <c r="BR146" s="120">
        <v>13</v>
      </c>
      <c r="BS146" s="123">
        <v>100</v>
      </c>
      <c r="BT146" s="120">
        <v>13</v>
      </c>
      <c r="BU146" s="2"/>
      <c r="BV146" s="3"/>
      <c r="BW146" s="3"/>
      <c r="BX146" s="3"/>
      <c r="BY146" s="3"/>
    </row>
    <row r="147" spans="1:77" ht="41.45" customHeight="1">
      <c r="A147" s="65" t="s">
        <v>419</v>
      </c>
      <c r="C147" s="66"/>
      <c r="D147" s="66" t="s">
        <v>64</v>
      </c>
      <c r="E147" s="67">
        <v>205.84875871957212</v>
      </c>
      <c r="F147" s="69"/>
      <c r="G147" s="107" t="s">
        <v>2467</v>
      </c>
      <c r="H147" s="66"/>
      <c r="I147" s="70" t="s">
        <v>419</v>
      </c>
      <c r="J147" s="71"/>
      <c r="K147" s="71"/>
      <c r="L147" s="70" t="s">
        <v>2861</v>
      </c>
      <c r="M147" s="74">
        <v>34.42792129484991</v>
      </c>
      <c r="N147" s="75">
        <v>9012.58984375</v>
      </c>
      <c r="O147" s="75">
        <v>2965.612548828125</v>
      </c>
      <c r="P147" s="76"/>
      <c r="Q147" s="77"/>
      <c r="R147" s="77"/>
      <c r="S147" s="101"/>
      <c r="T147" s="48">
        <v>1</v>
      </c>
      <c r="U147" s="48">
        <v>0</v>
      </c>
      <c r="V147" s="49">
        <v>0</v>
      </c>
      <c r="W147" s="49">
        <v>0.333333</v>
      </c>
      <c r="X147" s="49">
        <v>0</v>
      </c>
      <c r="Y147" s="49">
        <v>0.770268</v>
      </c>
      <c r="Z147" s="49">
        <v>0</v>
      </c>
      <c r="AA147" s="49">
        <v>0</v>
      </c>
      <c r="AB147" s="72">
        <v>147</v>
      </c>
      <c r="AC147" s="72"/>
      <c r="AD147" s="73"/>
      <c r="AE147" s="86" t="s">
        <v>1800</v>
      </c>
      <c r="AF147" s="86">
        <v>1758</v>
      </c>
      <c r="AG147" s="86">
        <v>6503</v>
      </c>
      <c r="AH147" s="86">
        <v>12691</v>
      </c>
      <c r="AI147" s="86">
        <v>1206</v>
      </c>
      <c r="AJ147" s="86"/>
      <c r="AK147" s="86" t="s">
        <v>2003</v>
      </c>
      <c r="AL147" s="86"/>
      <c r="AM147" s="93" t="s">
        <v>2202</v>
      </c>
      <c r="AN147" s="86"/>
      <c r="AO147" s="89">
        <v>40045.37231481481</v>
      </c>
      <c r="AP147" s="93" t="s">
        <v>2342</v>
      </c>
      <c r="AQ147" s="86" t="b">
        <v>0</v>
      </c>
      <c r="AR147" s="86" t="b">
        <v>0</v>
      </c>
      <c r="AS147" s="86" t="b">
        <v>0</v>
      </c>
      <c r="AT147" s="86"/>
      <c r="AU147" s="86">
        <v>68</v>
      </c>
      <c r="AV147" s="93" t="s">
        <v>2399</v>
      </c>
      <c r="AW147" s="86" t="b">
        <v>0</v>
      </c>
      <c r="AX147" s="86" t="s">
        <v>2503</v>
      </c>
      <c r="AY147" s="93" t="s">
        <v>2648</v>
      </c>
      <c r="AZ147" s="86" t="s">
        <v>65</v>
      </c>
      <c r="BA147" s="86" t="str">
        <f>REPLACE(INDEX(GroupVertices[Group],MATCH(Vertices[[#This Row],[Vertex]],GroupVertices[Vertex],0)),1,1,"")</f>
        <v>19</v>
      </c>
      <c r="BB147" s="48"/>
      <c r="BC147" s="48"/>
      <c r="BD147" s="48"/>
      <c r="BE147" s="48"/>
      <c r="BF147" s="48"/>
      <c r="BG147" s="48"/>
      <c r="BH147" s="48"/>
      <c r="BI147" s="48"/>
      <c r="BJ147" s="48"/>
      <c r="BK147" s="48"/>
      <c r="BL147" s="48"/>
      <c r="BM147" s="49"/>
      <c r="BN147" s="48"/>
      <c r="BO147" s="49"/>
      <c r="BP147" s="48"/>
      <c r="BQ147" s="49"/>
      <c r="BR147" s="48"/>
      <c r="BS147" s="49"/>
      <c r="BT147" s="48"/>
      <c r="BU147" s="2"/>
      <c r="BV147" s="3"/>
      <c r="BW147" s="3"/>
      <c r="BX147" s="3"/>
      <c r="BY147" s="3"/>
    </row>
    <row r="148" spans="1:77" ht="41.45" customHeight="1">
      <c r="A148" s="65" t="s">
        <v>420</v>
      </c>
      <c r="C148" s="66"/>
      <c r="D148" s="66" t="s">
        <v>64</v>
      </c>
      <c r="E148" s="67">
        <v>164.25453901051986</v>
      </c>
      <c r="F148" s="69"/>
      <c r="G148" s="107" t="s">
        <v>2468</v>
      </c>
      <c r="H148" s="66"/>
      <c r="I148" s="70" t="s">
        <v>420</v>
      </c>
      <c r="J148" s="71"/>
      <c r="K148" s="71"/>
      <c r="L148" s="70" t="s">
        <v>2862</v>
      </c>
      <c r="M148" s="74">
        <v>2.7187385641132806</v>
      </c>
      <c r="N148" s="75">
        <v>9332.9619140625</v>
      </c>
      <c r="O148" s="75">
        <v>3170.137451171875</v>
      </c>
      <c r="P148" s="76"/>
      <c r="Q148" s="77"/>
      <c r="R148" s="77"/>
      <c r="S148" s="101"/>
      <c r="T148" s="48">
        <v>1</v>
      </c>
      <c r="U148" s="48">
        <v>0</v>
      </c>
      <c r="V148" s="49">
        <v>0</v>
      </c>
      <c r="W148" s="49">
        <v>0.333333</v>
      </c>
      <c r="X148" s="49">
        <v>0</v>
      </c>
      <c r="Y148" s="49">
        <v>0.770268</v>
      </c>
      <c r="Z148" s="49">
        <v>0</v>
      </c>
      <c r="AA148" s="49">
        <v>0</v>
      </c>
      <c r="AB148" s="72">
        <v>148</v>
      </c>
      <c r="AC148" s="72"/>
      <c r="AD148" s="73"/>
      <c r="AE148" s="86" t="s">
        <v>1801</v>
      </c>
      <c r="AF148" s="86">
        <v>2350</v>
      </c>
      <c r="AG148" s="86">
        <v>341</v>
      </c>
      <c r="AH148" s="86">
        <v>28983</v>
      </c>
      <c r="AI148" s="86">
        <v>11907</v>
      </c>
      <c r="AJ148" s="86"/>
      <c r="AK148" s="86" t="s">
        <v>2004</v>
      </c>
      <c r="AL148" s="86" t="s">
        <v>2064</v>
      </c>
      <c r="AM148" s="86"/>
      <c r="AN148" s="86"/>
      <c r="AO148" s="89">
        <v>42252.72689814815</v>
      </c>
      <c r="AP148" s="93" t="s">
        <v>2343</v>
      </c>
      <c r="AQ148" s="86" t="b">
        <v>1</v>
      </c>
      <c r="AR148" s="86" t="b">
        <v>0</v>
      </c>
      <c r="AS148" s="86" t="b">
        <v>0</v>
      </c>
      <c r="AT148" s="86"/>
      <c r="AU148" s="86">
        <v>8</v>
      </c>
      <c r="AV148" s="93" t="s">
        <v>2392</v>
      </c>
      <c r="AW148" s="86" t="b">
        <v>0</v>
      </c>
      <c r="AX148" s="86" t="s">
        <v>2503</v>
      </c>
      <c r="AY148" s="93" t="s">
        <v>2649</v>
      </c>
      <c r="AZ148" s="86" t="s">
        <v>65</v>
      </c>
      <c r="BA148" s="86" t="str">
        <f>REPLACE(INDEX(GroupVertices[Group],MATCH(Vertices[[#This Row],[Vertex]],GroupVertices[Vertex],0)),1,1,"")</f>
        <v>19</v>
      </c>
      <c r="BB148" s="48"/>
      <c r="BC148" s="48"/>
      <c r="BD148" s="48"/>
      <c r="BE148" s="48"/>
      <c r="BF148" s="48"/>
      <c r="BG148" s="48"/>
      <c r="BH148" s="48"/>
      <c r="BI148" s="48"/>
      <c r="BJ148" s="48"/>
      <c r="BK148" s="48"/>
      <c r="BL148" s="48"/>
      <c r="BM148" s="49"/>
      <c r="BN148" s="48"/>
      <c r="BO148" s="49"/>
      <c r="BP148" s="48"/>
      <c r="BQ148" s="49"/>
      <c r="BR148" s="48"/>
      <c r="BS148" s="49"/>
      <c r="BT148" s="48"/>
      <c r="BU148" s="2"/>
      <c r="BV148" s="3"/>
      <c r="BW148" s="3"/>
      <c r="BX148" s="3"/>
      <c r="BY148" s="3"/>
    </row>
    <row r="149" spans="1:77" ht="41.45" customHeight="1">
      <c r="A149" s="65" t="s">
        <v>318</v>
      </c>
      <c r="C149" s="66"/>
      <c r="D149" s="66" t="s">
        <v>64</v>
      </c>
      <c r="E149" s="67">
        <v>163.26227184121922</v>
      </c>
      <c r="F149" s="69"/>
      <c r="G149" s="107" t="s">
        <v>2469</v>
      </c>
      <c r="H149" s="66"/>
      <c r="I149" s="70" t="s">
        <v>318</v>
      </c>
      <c r="J149" s="71"/>
      <c r="K149" s="71"/>
      <c r="L149" s="70" t="s">
        <v>2863</v>
      </c>
      <c r="M149" s="74">
        <v>1.962287758949651</v>
      </c>
      <c r="N149" s="75">
        <v>1168.517333984375</v>
      </c>
      <c r="O149" s="75">
        <v>1974.234375</v>
      </c>
      <c r="P149" s="76"/>
      <c r="Q149" s="77"/>
      <c r="R149" s="77"/>
      <c r="S149" s="101"/>
      <c r="T149" s="48">
        <v>1</v>
      </c>
      <c r="U149" s="48">
        <v>1</v>
      </c>
      <c r="V149" s="49">
        <v>0</v>
      </c>
      <c r="W149" s="49">
        <v>0</v>
      </c>
      <c r="X149" s="49">
        <v>0</v>
      </c>
      <c r="Y149" s="49">
        <v>0.999997</v>
      </c>
      <c r="Z149" s="49">
        <v>0</v>
      </c>
      <c r="AA149" s="49" t="s">
        <v>2990</v>
      </c>
      <c r="AB149" s="72">
        <v>149</v>
      </c>
      <c r="AC149" s="72"/>
      <c r="AD149" s="73"/>
      <c r="AE149" s="86" t="s">
        <v>1802</v>
      </c>
      <c r="AF149" s="86">
        <v>225</v>
      </c>
      <c r="AG149" s="86">
        <v>194</v>
      </c>
      <c r="AH149" s="86">
        <v>5641</v>
      </c>
      <c r="AI149" s="86">
        <v>8287</v>
      </c>
      <c r="AJ149" s="86"/>
      <c r="AK149" s="86" t="s">
        <v>2005</v>
      </c>
      <c r="AL149" s="86" t="s">
        <v>2118</v>
      </c>
      <c r="AM149" s="86"/>
      <c r="AN149" s="86"/>
      <c r="AO149" s="89">
        <v>42923.46303240741</v>
      </c>
      <c r="AP149" s="93" t="s">
        <v>2344</v>
      </c>
      <c r="AQ149" s="86" t="b">
        <v>0</v>
      </c>
      <c r="AR149" s="86" t="b">
        <v>0</v>
      </c>
      <c r="AS149" s="86" t="b">
        <v>0</v>
      </c>
      <c r="AT149" s="86"/>
      <c r="AU149" s="86">
        <v>2</v>
      </c>
      <c r="AV149" s="93" t="s">
        <v>2392</v>
      </c>
      <c r="AW149" s="86" t="b">
        <v>0</v>
      </c>
      <c r="AX149" s="86" t="s">
        <v>2503</v>
      </c>
      <c r="AY149" s="93" t="s">
        <v>2650</v>
      </c>
      <c r="AZ149" s="86" t="s">
        <v>66</v>
      </c>
      <c r="BA149" s="86" t="str">
        <f>REPLACE(INDEX(GroupVertices[Group],MATCH(Vertices[[#This Row],[Vertex]],GroupVertices[Vertex],0)),1,1,"")</f>
        <v>3</v>
      </c>
      <c r="BB149" s="48"/>
      <c r="BC149" s="48"/>
      <c r="BD149" s="48"/>
      <c r="BE149" s="48"/>
      <c r="BF149" s="48"/>
      <c r="BG149" s="48"/>
      <c r="BH149" s="120" t="s">
        <v>3416</v>
      </c>
      <c r="BI149" s="120" t="s">
        <v>3416</v>
      </c>
      <c r="BJ149" s="120" t="s">
        <v>3498</v>
      </c>
      <c r="BK149" s="120" t="s">
        <v>3498</v>
      </c>
      <c r="BL149" s="120">
        <v>0</v>
      </c>
      <c r="BM149" s="123">
        <v>0</v>
      </c>
      <c r="BN149" s="120">
        <v>0</v>
      </c>
      <c r="BO149" s="123">
        <v>0</v>
      </c>
      <c r="BP149" s="120">
        <v>0</v>
      </c>
      <c r="BQ149" s="123">
        <v>0</v>
      </c>
      <c r="BR149" s="120">
        <v>49</v>
      </c>
      <c r="BS149" s="123">
        <v>100</v>
      </c>
      <c r="BT149" s="120">
        <v>49</v>
      </c>
      <c r="BU149" s="2"/>
      <c r="BV149" s="3"/>
      <c r="BW149" s="3"/>
      <c r="BX149" s="3"/>
      <c r="BY149" s="3"/>
    </row>
    <row r="150" spans="1:77" ht="41.45" customHeight="1">
      <c r="A150" s="65" t="s">
        <v>319</v>
      </c>
      <c r="C150" s="66"/>
      <c r="D150" s="66" t="s">
        <v>64</v>
      </c>
      <c r="E150" s="67">
        <v>162.7020121469882</v>
      </c>
      <c r="F150" s="69"/>
      <c r="G150" s="107" t="s">
        <v>762</v>
      </c>
      <c r="H150" s="66"/>
      <c r="I150" s="70" t="s">
        <v>319</v>
      </c>
      <c r="J150" s="71"/>
      <c r="K150" s="71"/>
      <c r="L150" s="70" t="s">
        <v>2864</v>
      </c>
      <c r="M150" s="74">
        <v>1.535176079843656</v>
      </c>
      <c r="N150" s="75">
        <v>8346.5517578125</v>
      </c>
      <c r="O150" s="75">
        <v>4464.4736328125</v>
      </c>
      <c r="P150" s="76"/>
      <c r="Q150" s="77"/>
      <c r="R150" s="77"/>
      <c r="S150" s="101"/>
      <c r="T150" s="48">
        <v>0</v>
      </c>
      <c r="U150" s="48">
        <v>2</v>
      </c>
      <c r="V150" s="49">
        <v>1</v>
      </c>
      <c r="W150" s="49">
        <v>0.25</v>
      </c>
      <c r="X150" s="49">
        <v>0</v>
      </c>
      <c r="Y150" s="49">
        <v>0.999997</v>
      </c>
      <c r="Z150" s="49">
        <v>0</v>
      </c>
      <c r="AA150" s="49">
        <v>0</v>
      </c>
      <c r="AB150" s="72">
        <v>150</v>
      </c>
      <c r="AC150" s="72"/>
      <c r="AD150" s="73"/>
      <c r="AE150" s="86" t="s">
        <v>1803</v>
      </c>
      <c r="AF150" s="86">
        <v>178</v>
      </c>
      <c r="AG150" s="86">
        <v>111</v>
      </c>
      <c r="AH150" s="86">
        <v>2891</v>
      </c>
      <c r="AI150" s="86">
        <v>6105</v>
      </c>
      <c r="AJ150" s="86"/>
      <c r="AK150" s="86"/>
      <c r="AL150" s="86"/>
      <c r="AM150" s="86"/>
      <c r="AN150" s="86"/>
      <c r="AO150" s="89">
        <v>41865.57538194444</v>
      </c>
      <c r="AP150" s="86"/>
      <c r="AQ150" s="86" t="b">
        <v>1</v>
      </c>
      <c r="AR150" s="86" t="b">
        <v>0</v>
      </c>
      <c r="AS150" s="86" t="b">
        <v>0</v>
      </c>
      <c r="AT150" s="86"/>
      <c r="AU150" s="86">
        <v>0</v>
      </c>
      <c r="AV150" s="93" t="s">
        <v>2392</v>
      </c>
      <c r="AW150" s="86" t="b">
        <v>0</v>
      </c>
      <c r="AX150" s="86" t="s">
        <v>2503</v>
      </c>
      <c r="AY150" s="93" t="s">
        <v>2651</v>
      </c>
      <c r="AZ150" s="86" t="s">
        <v>66</v>
      </c>
      <c r="BA150" s="86" t="str">
        <f>REPLACE(INDEX(GroupVertices[Group],MATCH(Vertices[[#This Row],[Vertex]],GroupVertices[Vertex],0)),1,1,"")</f>
        <v>14</v>
      </c>
      <c r="BB150" s="48"/>
      <c r="BC150" s="48"/>
      <c r="BD150" s="48"/>
      <c r="BE150" s="48"/>
      <c r="BF150" s="48"/>
      <c r="BG150" s="48"/>
      <c r="BH150" s="120" t="s">
        <v>3417</v>
      </c>
      <c r="BI150" s="120" t="s">
        <v>3417</v>
      </c>
      <c r="BJ150" s="120" t="s">
        <v>3499</v>
      </c>
      <c r="BK150" s="120" t="s">
        <v>3499</v>
      </c>
      <c r="BL150" s="120">
        <v>0</v>
      </c>
      <c r="BM150" s="123">
        <v>0</v>
      </c>
      <c r="BN150" s="120">
        <v>0</v>
      </c>
      <c r="BO150" s="123">
        <v>0</v>
      </c>
      <c r="BP150" s="120">
        <v>0</v>
      </c>
      <c r="BQ150" s="123">
        <v>0</v>
      </c>
      <c r="BR150" s="120">
        <v>23</v>
      </c>
      <c r="BS150" s="123">
        <v>100</v>
      </c>
      <c r="BT150" s="120">
        <v>23</v>
      </c>
      <c r="BU150" s="2"/>
      <c r="BV150" s="3"/>
      <c r="BW150" s="3"/>
      <c r="BX150" s="3"/>
      <c r="BY150" s="3"/>
    </row>
    <row r="151" spans="1:77" ht="41.45" customHeight="1">
      <c r="A151" s="65" t="s">
        <v>421</v>
      </c>
      <c r="C151" s="66"/>
      <c r="D151" s="66" t="s">
        <v>64</v>
      </c>
      <c r="E151" s="67">
        <v>219.65274757140787</v>
      </c>
      <c r="F151" s="69"/>
      <c r="G151" s="107" t="s">
        <v>2470</v>
      </c>
      <c r="H151" s="66"/>
      <c r="I151" s="70" t="s">
        <v>421</v>
      </c>
      <c r="J151" s="71"/>
      <c r="K151" s="71"/>
      <c r="L151" s="70" t="s">
        <v>2865</v>
      </c>
      <c r="M151" s="74">
        <v>44.95133555716026</v>
      </c>
      <c r="N151" s="75">
        <v>8080.3505859375</v>
      </c>
      <c r="O151" s="75">
        <v>4726.7998046875</v>
      </c>
      <c r="P151" s="76"/>
      <c r="Q151" s="77"/>
      <c r="R151" s="77"/>
      <c r="S151" s="101"/>
      <c r="T151" s="48">
        <v>2</v>
      </c>
      <c r="U151" s="48">
        <v>0</v>
      </c>
      <c r="V151" s="49">
        <v>1</v>
      </c>
      <c r="W151" s="49">
        <v>0.25</v>
      </c>
      <c r="X151" s="49">
        <v>0</v>
      </c>
      <c r="Y151" s="49">
        <v>0.999997</v>
      </c>
      <c r="Z151" s="49">
        <v>0</v>
      </c>
      <c r="AA151" s="49">
        <v>0</v>
      </c>
      <c r="AB151" s="72">
        <v>151</v>
      </c>
      <c r="AC151" s="72"/>
      <c r="AD151" s="73"/>
      <c r="AE151" s="86" t="s">
        <v>1804</v>
      </c>
      <c r="AF151" s="86">
        <v>993</v>
      </c>
      <c r="AG151" s="86">
        <v>8548</v>
      </c>
      <c r="AH151" s="86">
        <v>6579</v>
      </c>
      <c r="AI151" s="86">
        <v>70</v>
      </c>
      <c r="AJ151" s="86"/>
      <c r="AK151" s="86" t="s">
        <v>2006</v>
      </c>
      <c r="AL151" s="86" t="s">
        <v>2056</v>
      </c>
      <c r="AM151" s="93" t="s">
        <v>2203</v>
      </c>
      <c r="AN151" s="86"/>
      <c r="AO151" s="89">
        <v>40193.462800925925</v>
      </c>
      <c r="AP151" s="93" t="s">
        <v>2345</v>
      </c>
      <c r="AQ151" s="86" t="b">
        <v>0</v>
      </c>
      <c r="AR151" s="86" t="b">
        <v>0</v>
      </c>
      <c r="AS151" s="86" t="b">
        <v>0</v>
      </c>
      <c r="AT151" s="86"/>
      <c r="AU151" s="86">
        <v>179</v>
      </c>
      <c r="AV151" s="93" t="s">
        <v>2392</v>
      </c>
      <c r="AW151" s="86" t="b">
        <v>0</v>
      </c>
      <c r="AX151" s="86" t="s">
        <v>2503</v>
      </c>
      <c r="AY151" s="93" t="s">
        <v>2652</v>
      </c>
      <c r="AZ151" s="86" t="s">
        <v>65</v>
      </c>
      <c r="BA151" s="86" t="str">
        <f>REPLACE(INDEX(GroupVertices[Group],MATCH(Vertices[[#This Row],[Vertex]],GroupVertices[Vertex],0)),1,1,"")</f>
        <v>14</v>
      </c>
      <c r="BB151" s="48"/>
      <c r="BC151" s="48"/>
      <c r="BD151" s="48"/>
      <c r="BE151" s="48"/>
      <c r="BF151" s="48"/>
      <c r="BG151" s="48"/>
      <c r="BH151" s="48"/>
      <c r="BI151" s="48"/>
      <c r="BJ151" s="48"/>
      <c r="BK151" s="48"/>
      <c r="BL151" s="48"/>
      <c r="BM151" s="49"/>
      <c r="BN151" s="48"/>
      <c r="BO151" s="49"/>
      <c r="BP151" s="48"/>
      <c r="BQ151" s="49"/>
      <c r="BR151" s="48"/>
      <c r="BS151" s="49"/>
      <c r="BT151" s="48"/>
      <c r="BU151" s="2"/>
      <c r="BV151" s="3"/>
      <c r="BW151" s="3"/>
      <c r="BX151" s="3"/>
      <c r="BY151" s="3"/>
    </row>
    <row r="152" spans="1:77" ht="41.45" customHeight="1">
      <c r="A152" s="65" t="s">
        <v>422</v>
      </c>
      <c r="C152" s="66"/>
      <c r="D152" s="66" t="s">
        <v>64</v>
      </c>
      <c r="E152" s="67">
        <v>163.56602709712757</v>
      </c>
      <c r="F152" s="69"/>
      <c r="G152" s="107" t="s">
        <v>2471</v>
      </c>
      <c r="H152" s="66"/>
      <c r="I152" s="70" t="s">
        <v>422</v>
      </c>
      <c r="J152" s="71"/>
      <c r="K152" s="71"/>
      <c r="L152" s="70" t="s">
        <v>2866</v>
      </c>
      <c r="M152" s="74">
        <v>2.193854331958925</v>
      </c>
      <c r="N152" s="75">
        <v>7722.66796875</v>
      </c>
      <c r="O152" s="75">
        <v>4216.18017578125</v>
      </c>
      <c r="P152" s="76"/>
      <c r="Q152" s="77"/>
      <c r="R152" s="77"/>
      <c r="S152" s="101"/>
      <c r="T152" s="48">
        <v>2</v>
      </c>
      <c r="U152" s="48">
        <v>0</v>
      </c>
      <c r="V152" s="49">
        <v>1</v>
      </c>
      <c r="W152" s="49">
        <v>0.25</v>
      </c>
      <c r="X152" s="49">
        <v>0</v>
      </c>
      <c r="Y152" s="49">
        <v>0.999997</v>
      </c>
      <c r="Z152" s="49">
        <v>0</v>
      </c>
      <c r="AA152" s="49">
        <v>0</v>
      </c>
      <c r="AB152" s="72">
        <v>152</v>
      </c>
      <c r="AC152" s="72"/>
      <c r="AD152" s="73"/>
      <c r="AE152" s="86" t="s">
        <v>1805</v>
      </c>
      <c r="AF152" s="86">
        <v>796</v>
      </c>
      <c r="AG152" s="86">
        <v>239</v>
      </c>
      <c r="AH152" s="86">
        <v>93578</v>
      </c>
      <c r="AI152" s="86">
        <v>39956</v>
      </c>
      <c r="AJ152" s="86"/>
      <c r="AK152" s="86" t="s">
        <v>2007</v>
      </c>
      <c r="AL152" s="86" t="s">
        <v>2119</v>
      </c>
      <c r="AM152" s="86"/>
      <c r="AN152" s="86"/>
      <c r="AO152" s="89">
        <v>40876.79553240741</v>
      </c>
      <c r="AP152" s="93" t="s">
        <v>2346</v>
      </c>
      <c r="AQ152" s="86" t="b">
        <v>0</v>
      </c>
      <c r="AR152" s="86" t="b">
        <v>0</v>
      </c>
      <c r="AS152" s="86" t="b">
        <v>1</v>
      </c>
      <c r="AT152" s="86"/>
      <c r="AU152" s="86">
        <v>4</v>
      </c>
      <c r="AV152" s="93" t="s">
        <v>2392</v>
      </c>
      <c r="AW152" s="86" t="b">
        <v>0</v>
      </c>
      <c r="AX152" s="86" t="s">
        <v>2503</v>
      </c>
      <c r="AY152" s="93" t="s">
        <v>2653</v>
      </c>
      <c r="AZ152" s="86" t="s">
        <v>65</v>
      </c>
      <c r="BA152" s="86" t="str">
        <f>REPLACE(INDEX(GroupVertices[Group],MATCH(Vertices[[#This Row],[Vertex]],GroupVertices[Vertex],0)),1,1,"")</f>
        <v>14</v>
      </c>
      <c r="BB152" s="48"/>
      <c r="BC152" s="48"/>
      <c r="BD152" s="48"/>
      <c r="BE152" s="48"/>
      <c r="BF152" s="48"/>
      <c r="BG152" s="48"/>
      <c r="BH152" s="48"/>
      <c r="BI152" s="48"/>
      <c r="BJ152" s="48"/>
      <c r="BK152" s="48"/>
      <c r="BL152" s="48"/>
      <c r="BM152" s="49"/>
      <c r="BN152" s="48"/>
      <c r="BO152" s="49"/>
      <c r="BP152" s="48"/>
      <c r="BQ152" s="49"/>
      <c r="BR152" s="48"/>
      <c r="BS152" s="49"/>
      <c r="BT152" s="48"/>
      <c r="BU152" s="2"/>
      <c r="BV152" s="3"/>
      <c r="BW152" s="3"/>
      <c r="BX152" s="3"/>
      <c r="BY152" s="3"/>
    </row>
    <row r="153" spans="1:77" ht="41.45" customHeight="1">
      <c r="A153" s="65" t="s">
        <v>320</v>
      </c>
      <c r="C153" s="66"/>
      <c r="D153" s="66" t="s">
        <v>64</v>
      </c>
      <c r="E153" s="67">
        <v>162.70876226378618</v>
      </c>
      <c r="F153" s="69"/>
      <c r="G153" s="107" t="s">
        <v>763</v>
      </c>
      <c r="H153" s="66"/>
      <c r="I153" s="70" t="s">
        <v>320</v>
      </c>
      <c r="J153" s="71"/>
      <c r="K153" s="71"/>
      <c r="L153" s="70" t="s">
        <v>2867</v>
      </c>
      <c r="M153" s="74">
        <v>1.5403220036883067</v>
      </c>
      <c r="N153" s="75">
        <v>6070.21923828125</v>
      </c>
      <c r="O153" s="75">
        <v>3291.22265625</v>
      </c>
      <c r="P153" s="76"/>
      <c r="Q153" s="77"/>
      <c r="R153" s="77"/>
      <c r="S153" s="101"/>
      <c r="T153" s="48">
        <v>0</v>
      </c>
      <c r="U153" s="48">
        <v>1</v>
      </c>
      <c r="V153" s="49">
        <v>0</v>
      </c>
      <c r="W153" s="49">
        <v>0.058824</v>
      </c>
      <c r="X153" s="49">
        <v>0</v>
      </c>
      <c r="Y153" s="49">
        <v>0.566571</v>
      </c>
      <c r="Z153" s="49">
        <v>0</v>
      </c>
      <c r="AA153" s="49">
        <v>0</v>
      </c>
      <c r="AB153" s="72">
        <v>153</v>
      </c>
      <c r="AC153" s="72"/>
      <c r="AD153" s="73"/>
      <c r="AE153" s="86" t="s">
        <v>1806</v>
      </c>
      <c r="AF153" s="86">
        <v>33</v>
      </c>
      <c r="AG153" s="86">
        <v>112</v>
      </c>
      <c r="AH153" s="86">
        <v>7941</v>
      </c>
      <c r="AI153" s="86">
        <v>47</v>
      </c>
      <c r="AJ153" s="86"/>
      <c r="AK153" s="86" t="s">
        <v>2008</v>
      </c>
      <c r="AL153" s="86" t="s">
        <v>2115</v>
      </c>
      <c r="AM153" s="93" t="s">
        <v>2204</v>
      </c>
      <c r="AN153" s="86"/>
      <c r="AO153" s="89">
        <v>41632.975625</v>
      </c>
      <c r="AP153" s="93" t="s">
        <v>2347</v>
      </c>
      <c r="AQ153" s="86" t="b">
        <v>1</v>
      </c>
      <c r="AR153" s="86" t="b">
        <v>0</v>
      </c>
      <c r="AS153" s="86" t="b">
        <v>0</v>
      </c>
      <c r="AT153" s="86"/>
      <c r="AU153" s="86">
        <v>0</v>
      </c>
      <c r="AV153" s="93" t="s">
        <v>2392</v>
      </c>
      <c r="AW153" s="86" t="b">
        <v>0</v>
      </c>
      <c r="AX153" s="86" t="s">
        <v>2503</v>
      </c>
      <c r="AY153" s="93" t="s">
        <v>2654</v>
      </c>
      <c r="AZ153" s="86" t="s">
        <v>66</v>
      </c>
      <c r="BA153" s="86" t="str">
        <f>REPLACE(INDEX(GroupVertices[Group],MATCH(Vertices[[#This Row],[Vertex]],GroupVertices[Vertex],0)),1,1,"")</f>
        <v>9</v>
      </c>
      <c r="BB153" s="48"/>
      <c r="BC153" s="48"/>
      <c r="BD153" s="48"/>
      <c r="BE153" s="48"/>
      <c r="BF153" s="48"/>
      <c r="BG153" s="48"/>
      <c r="BH153" s="120" t="s">
        <v>3148</v>
      </c>
      <c r="BI153" s="120" t="s">
        <v>3148</v>
      </c>
      <c r="BJ153" s="120" t="s">
        <v>3260</v>
      </c>
      <c r="BK153" s="120" t="s">
        <v>3260</v>
      </c>
      <c r="BL153" s="120">
        <v>0</v>
      </c>
      <c r="BM153" s="123">
        <v>0</v>
      </c>
      <c r="BN153" s="120">
        <v>0</v>
      </c>
      <c r="BO153" s="123">
        <v>0</v>
      </c>
      <c r="BP153" s="120">
        <v>0</v>
      </c>
      <c r="BQ153" s="123">
        <v>0</v>
      </c>
      <c r="BR153" s="120">
        <v>24</v>
      </c>
      <c r="BS153" s="123">
        <v>100</v>
      </c>
      <c r="BT153" s="120">
        <v>24</v>
      </c>
      <c r="BU153" s="2"/>
      <c r="BV153" s="3"/>
      <c r="BW153" s="3"/>
      <c r="BX153" s="3"/>
      <c r="BY153" s="3"/>
    </row>
    <row r="154" spans="1:77" ht="41.45" customHeight="1">
      <c r="A154" s="65" t="s">
        <v>321</v>
      </c>
      <c r="C154" s="66"/>
      <c r="D154" s="66" t="s">
        <v>64</v>
      </c>
      <c r="E154" s="67">
        <v>166.52932837143362</v>
      </c>
      <c r="F154" s="69"/>
      <c r="G154" s="107" t="s">
        <v>764</v>
      </c>
      <c r="H154" s="66"/>
      <c r="I154" s="70" t="s">
        <v>321</v>
      </c>
      <c r="J154" s="71"/>
      <c r="K154" s="71"/>
      <c r="L154" s="70" t="s">
        <v>2868</v>
      </c>
      <c r="M154" s="74">
        <v>4.452914899760512</v>
      </c>
      <c r="N154" s="75">
        <v>1783.9510498046875</v>
      </c>
      <c r="O154" s="75">
        <v>5691.3310546875</v>
      </c>
      <c r="P154" s="76"/>
      <c r="Q154" s="77"/>
      <c r="R154" s="77"/>
      <c r="S154" s="101"/>
      <c r="T154" s="48">
        <v>0</v>
      </c>
      <c r="U154" s="48">
        <v>2</v>
      </c>
      <c r="V154" s="49">
        <v>0</v>
      </c>
      <c r="W154" s="49">
        <v>0.023256</v>
      </c>
      <c r="X154" s="49">
        <v>7E-06</v>
      </c>
      <c r="Y154" s="49">
        <v>0.67023</v>
      </c>
      <c r="Z154" s="49">
        <v>0.5</v>
      </c>
      <c r="AA154" s="49">
        <v>0</v>
      </c>
      <c r="AB154" s="72">
        <v>154</v>
      </c>
      <c r="AC154" s="72"/>
      <c r="AD154" s="73"/>
      <c r="AE154" s="86" t="s">
        <v>1807</v>
      </c>
      <c r="AF154" s="86">
        <v>399</v>
      </c>
      <c r="AG154" s="86">
        <v>678</v>
      </c>
      <c r="AH154" s="86">
        <v>22263</v>
      </c>
      <c r="AI154" s="86">
        <v>7489</v>
      </c>
      <c r="AJ154" s="86"/>
      <c r="AK154" s="86" t="s">
        <v>2009</v>
      </c>
      <c r="AL154" s="86"/>
      <c r="AM154" s="86"/>
      <c r="AN154" s="86"/>
      <c r="AO154" s="89">
        <v>43161.73798611111</v>
      </c>
      <c r="AP154" s="93" t="s">
        <v>2348</v>
      </c>
      <c r="AQ154" s="86" t="b">
        <v>0</v>
      </c>
      <c r="AR154" s="86" t="b">
        <v>0</v>
      </c>
      <c r="AS154" s="86" t="b">
        <v>0</v>
      </c>
      <c r="AT154" s="86"/>
      <c r="AU154" s="86">
        <v>0</v>
      </c>
      <c r="AV154" s="93" t="s">
        <v>2392</v>
      </c>
      <c r="AW154" s="86" t="b">
        <v>0</v>
      </c>
      <c r="AX154" s="86" t="s">
        <v>2503</v>
      </c>
      <c r="AY154" s="93" t="s">
        <v>2655</v>
      </c>
      <c r="AZ154" s="86" t="s">
        <v>66</v>
      </c>
      <c r="BA154" s="86" t="str">
        <f>REPLACE(INDEX(GroupVertices[Group],MATCH(Vertices[[#This Row],[Vertex]],GroupVertices[Vertex],0)),1,1,"")</f>
        <v>2</v>
      </c>
      <c r="BB154" s="48"/>
      <c r="BC154" s="48"/>
      <c r="BD154" s="48"/>
      <c r="BE154" s="48"/>
      <c r="BF154" s="48"/>
      <c r="BG154" s="48"/>
      <c r="BH154" s="120" t="s">
        <v>3377</v>
      </c>
      <c r="BI154" s="120" t="s">
        <v>3377</v>
      </c>
      <c r="BJ154" s="120" t="s">
        <v>3459</v>
      </c>
      <c r="BK154" s="120" t="s">
        <v>3459</v>
      </c>
      <c r="BL154" s="120">
        <v>0</v>
      </c>
      <c r="BM154" s="123">
        <v>0</v>
      </c>
      <c r="BN154" s="120">
        <v>0</v>
      </c>
      <c r="BO154" s="123">
        <v>0</v>
      </c>
      <c r="BP154" s="120">
        <v>0</v>
      </c>
      <c r="BQ154" s="123">
        <v>0</v>
      </c>
      <c r="BR154" s="120">
        <v>32</v>
      </c>
      <c r="BS154" s="123">
        <v>100</v>
      </c>
      <c r="BT154" s="120">
        <v>32</v>
      </c>
      <c r="BU154" s="2"/>
      <c r="BV154" s="3"/>
      <c r="BW154" s="3"/>
      <c r="BX154" s="3"/>
      <c r="BY154" s="3"/>
    </row>
    <row r="155" spans="1:77" ht="41.45" customHeight="1">
      <c r="A155" s="65" t="s">
        <v>322</v>
      </c>
      <c r="C155" s="66"/>
      <c r="D155" s="66" t="s">
        <v>64</v>
      </c>
      <c r="E155" s="67">
        <v>173.18494353422582</v>
      </c>
      <c r="F155" s="69"/>
      <c r="G155" s="107" t="s">
        <v>765</v>
      </c>
      <c r="H155" s="66"/>
      <c r="I155" s="70" t="s">
        <v>322</v>
      </c>
      <c r="J155" s="71"/>
      <c r="K155" s="71"/>
      <c r="L155" s="70" t="s">
        <v>2869</v>
      </c>
      <c r="M155" s="74">
        <v>9.526795810585945</v>
      </c>
      <c r="N155" s="75">
        <v>2052.0712890625</v>
      </c>
      <c r="O155" s="75">
        <v>1457.2406005859375</v>
      </c>
      <c r="P155" s="76"/>
      <c r="Q155" s="77"/>
      <c r="R155" s="77"/>
      <c r="S155" s="101"/>
      <c r="T155" s="48">
        <v>1</v>
      </c>
      <c r="U155" s="48">
        <v>1</v>
      </c>
      <c r="V155" s="49">
        <v>0</v>
      </c>
      <c r="W155" s="49">
        <v>0</v>
      </c>
      <c r="X155" s="49">
        <v>0</v>
      </c>
      <c r="Y155" s="49">
        <v>0.999997</v>
      </c>
      <c r="Z155" s="49">
        <v>0</v>
      </c>
      <c r="AA155" s="49" t="s">
        <v>2990</v>
      </c>
      <c r="AB155" s="72">
        <v>155</v>
      </c>
      <c r="AC155" s="72"/>
      <c r="AD155" s="73"/>
      <c r="AE155" s="86" t="s">
        <v>1808</v>
      </c>
      <c r="AF155" s="86">
        <v>4998</v>
      </c>
      <c r="AG155" s="86">
        <v>1664</v>
      </c>
      <c r="AH155" s="86">
        <v>60011</v>
      </c>
      <c r="AI155" s="86">
        <v>39673</v>
      </c>
      <c r="AJ155" s="86"/>
      <c r="AK155" s="86"/>
      <c r="AL155" s="86" t="s">
        <v>2120</v>
      </c>
      <c r="AM155" s="86"/>
      <c r="AN155" s="86"/>
      <c r="AO155" s="89">
        <v>43570.243935185186</v>
      </c>
      <c r="AP155" s="93" t="s">
        <v>2349</v>
      </c>
      <c r="AQ155" s="86" t="b">
        <v>1</v>
      </c>
      <c r="AR155" s="86" t="b">
        <v>0</v>
      </c>
      <c r="AS155" s="86" t="b">
        <v>0</v>
      </c>
      <c r="AT155" s="86"/>
      <c r="AU155" s="86">
        <v>1</v>
      </c>
      <c r="AV155" s="86"/>
      <c r="AW155" s="86" t="b">
        <v>0</v>
      </c>
      <c r="AX155" s="86" t="s">
        <v>2503</v>
      </c>
      <c r="AY155" s="93" t="s">
        <v>2656</v>
      </c>
      <c r="AZ155" s="86" t="s">
        <v>66</v>
      </c>
      <c r="BA155" s="86" t="str">
        <f>REPLACE(INDEX(GroupVertices[Group],MATCH(Vertices[[#This Row],[Vertex]],GroupVertices[Vertex],0)),1,1,"")</f>
        <v>3</v>
      </c>
      <c r="BB155" s="48" t="s">
        <v>611</v>
      </c>
      <c r="BC155" s="48" t="s">
        <v>611</v>
      </c>
      <c r="BD155" s="48" t="s">
        <v>653</v>
      </c>
      <c r="BE155" s="48" t="s">
        <v>653</v>
      </c>
      <c r="BF155" s="48"/>
      <c r="BG155" s="48"/>
      <c r="BH155" s="120" t="s">
        <v>1564</v>
      </c>
      <c r="BI155" s="120" t="s">
        <v>1564</v>
      </c>
      <c r="BJ155" s="120" t="s">
        <v>1564</v>
      </c>
      <c r="BK155" s="120" t="s">
        <v>1564</v>
      </c>
      <c r="BL155" s="120">
        <v>0</v>
      </c>
      <c r="BM155" s="123">
        <v>0</v>
      </c>
      <c r="BN155" s="120">
        <v>0</v>
      </c>
      <c r="BO155" s="123">
        <v>0</v>
      </c>
      <c r="BP155" s="120">
        <v>0</v>
      </c>
      <c r="BQ155" s="123">
        <v>0</v>
      </c>
      <c r="BR155" s="120">
        <v>0</v>
      </c>
      <c r="BS155" s="123">
        <v>0</v>
      </c>
      <c r="BT155" s="120">
        <v>0</v>
      </c>
      <c r="BU155" s="2"/>
      <c r="BV155" s="3"/>
      <c r="BW155" s="3"/>
      <c r="BX155" s="3"/>
      <c r="BY155" s="3"/>
    </row>
    <row r="156" spans="1:77" ht="41.45" customHeight="1">
      <c r="A156" s="65" t="s">
        <v>323</v>
      </c>
      <c r="C156" s="66"/>
      <c r="D156" s="66" t="s">
        <v>64</v>
      </c>
      <c r="E156" s="67">
        <v>162</v>
      </c>
      <c r="F156" s="69"/>
      <c r="G156" s="107" t="s">
        <v>766</v>
      </c>
      <c r="H156" s="66"/>
      <c r="I156" s="70" t="s">
        <v>323</v>
      </c>
      <c r="J156" s="71"/>
      <c r="K156" s="71"/>
      <c r="L156" s="70" t="s">
        <v>2870</v>
      </c>
      <c r="M156" s="74">
        <v>1</v>
      </c>
      <c r="N156" s="75">
        <v>7878.63916015625</v>
      </c>
      <c r="O156" s="75">
        <v>3170.137451171875</v>
      </c>
      <c r="P156" s="76"/>
      <c r="Q156" s="77"/>
      <c r="R156" s="77"/>
      <c r="S156" s="101"/>
      <c r="T156" s="48">
        <v>0</v>
      </c>
      <c r="U156" s="48">
        <v>1</v>
      </c>
      <c r="V156" s="49">
        <v>0</v>
      </c>
      <c r="W156" s="49">
        <v>0.333333</v>
      </c>
      <c r="X156" s="49">
        <v>0</v>
      </c>
      <c r="Y156" s="49">
        <v>0.638296</v>
      </c>
      <c r="Z156" s="49">
        <v>0</v>
      </c>
      <c r="AA156" s="49">
        <v>0</v>
      </c>
      <c r="AB156" s="72">
        <v>156</v>
      </c>
      <c r="AC156" s="72"/>
      <c r="AD156" s="73"/>
      <c r="AE156" s="86" t="s">
        <v>1809</v>
      </c>
      <c r="AF156" s="86">
        <v>46</v>
      </c>
      <c r="AG156" s="86">
        <v>7</v>
      </c>
      <c r="AH156" s="86">
        <v>7</v>
      </c>
      <c r="AI156" s="86">
        <v>7</v>
      </c>
      <c r="AJ156" s="86"/>
      <c r="AK156" s="86"/>
      <c r="AL156" s="86" t="s">
        <v>2121</v>
      </c>
      <c r="AM156" s="86"/>
      <c r="AN156" s="86"/>
      <c r="AO156" s="89">
        <v>40862.84773148148</v>
      </c>
      <c r="AP156" s="86"/>
      <c r="AQ156" s="86" t="b">
        <v>0</v>
      </c>
      <c r="AR156" s="86" t="b">
        <v>0</v>
      </c>
      <c r="AS156" s="86" t="b">
        <v>1</v>
      </c>
      <c r="AT156" s="86"/>
      <c r="AU156" s="86">
        <v>0</v>
      </c>
      <c r="AV156" s="93" t="s">
        <v>2399</v>
      </c>
      <c r="AW156" s="86" t="b">
        <v>0</v>
      </c>
      <c r="AX156" s="86" t="s">
        <v>2503</v>
      </c>
      <c r="AY156" s="93" t="s">
        <v>2657</v>
      </c>
      <c r="AZ156" s="86" t="s">
        <v>66</v>
      </c>
      <c r="BA156" s="86" t="str">
        <f>REPLACE(INDEX(GroupVertices[Group],MATCH(Vertices[[#This Row],[Vertex]],GroupVertices[Vertex],0)),1,1,"")</f>
        <v>18</v>
      </c>
      <c r="BB156" s="48"/>
      <c r="BC156" s="48"/>
      <c r="BD156" s="48"/>
      <c r="BE156" s="48"/>
      <c r="BF156" s="48" t="s">
        <v>663</v>
      </c>
      <c r="BG156" s="48" t="s">
        <v>663</v>
      </c>
      <c r="BH156" s="120" t="s">
        <v>3156</v>
      </c>
      <c r="BI156" s="120" t="s">
        <v>3156</v>
      </c>
      <c r="BJ156" s="120" t="s">
        <v>3266</v>
      </c>
      <c r="BK156" s="120" t="s">
        <v>3266</v>
      </c>
      <c r="BL156" s="120">
        <v>0</v>
      </c>
      <c r="BM156" s="123">
        <v>0</v>
      </c>
      <c r="BN156" s="120">
        <v>0</v>
      </c>
      <c r="BO156" s="123">
        <v>0</v>
      </c>
      <c r="BP156" s="120">
        <v>0</v>
      </c>
      <c r="BQ156" s="123">
        <v>0</v>
      </c>
      <c r="BR156" s="120">
        <v>24</v>
      </c>
      <c r="BS156" s="123">
        <v>100</v>
      </c>
      <c r="BT156" s="120">
        <v>24</v>
      </c>
      <c r="BU156" s="2"/>
      <c r="BV156" s="3"/>
      <c r="BW156" s="3"/>
      <c r="BX156" s="3"/>
      <c r="BY156" s="3"/>
    </row>
    <row r="157" spans="1:77" ht="41.45" customHeight="1">
      <c r="A157" s="65" t="s">
        <v>324</v>
      </c>
      <c r="C157" s="66"/>
      <c r="D157" s="66" t="s">
        <v>64</v>
      </c>
      <c r="E157" s="67">
        <v>165.36830828218388</v>
      </c>
      <c r="F157" s="69"/>
      <c r="G157" s="107" t="s">
        <v>2472</v>
      </c>
      <c r="H157" s="66"/>
      <c r="I157" s="70" t="s">
        <v>324</v>
      </c>
      <c r="J157" s="71"/>
      <c r="K157" s="71"/>
      <c r="L157" s="70" t="s">
        <v>2871</v>
      </c>
      <c r="M157" s="74">
        <v>3.5678159984806195</v>
      </c>
      <c r="N157" s="75">
        <v>8190.580078125</v>
      </c>
      <c r="O157" s="75">
        <v>3170.137451171875</v>
      </c>
      <c r="P157" s="76"/>
      <c r="Q157" s="77"/>
      <c r="R157" s="77"/>
      <c r="S157" s="101"/>
      <c r="T157" s="48">
        <v>3</v>
      </c>
      <c r="U157" s="48">
        <v>1</v>
      </c>
      <c r="V157" s="49">
        <v>2</v>
      </c>
      <c r="W157" s="49">
        <v>0.5</v>
      </c>
      <c r="X157" s="49">
        <v>0</v>
      </c>
      <c r="Y157" s="49">
        <v>1.723399</v>
      </c>
      <c r="Z157" s="49">
        <v>0</v>
      </c>
      <c r="AA157" s="49">
        <v>0</v>
      </c>
      <c r="AB157" s="72">
        <v>157</v>
      </c>
      <c r="AC157" s="72"/>
      <c r="AD157" s="73"/>
      <c r="AE157" s="86" t="s">
        <v>1810</v>
      </c>
      <c r="AF157" s="86">
        <v>779</v>
      </c>
      <c r="AG157" s="86">
        <v>506</v>
      </c>
      <c r="AH157" s="86">
        <v>2295</v>
      </c>
      <c r="AI157" s="86">
        <v>3385</v>
      </c>
      <c r="AJ157" s="86"/>
      <c r="AK157" s="86" t="s">
        <v>2010</v>
      </c>
      <c r="AL157" s="86"/>
      <c r="AM157" s="86"/>
      <c r="AN157" s="86"/>
      <c r="AO157" s="89">
        <v>41862.412314814814</v>
      </c>
      <c r="AP157" s="93" t="s">
        <v>2350</v>
      </c>
      <c r="AQ157" s="86" t="b">
        <v>1</v>
      </c>
      <c r="AR157" s="86" t="b">
        <v>0</v>
      </c>
      <c r="AS157" s="86" t="b">
        <v>0</v>
      </c>
      <c r="AT157" s="86"/>
      <c r="AU157" s="86">
        <v>17</v>
      </c>
      <c r="AV157" s="93" t="s">
        <v>2392</v>
      </c>
      <c r="AW157" s="86" t="b">
        <v>0</v>
      </c>
      <c r="AX157" s="86" t="s">
        <v>2503</v>
      </c>
      <c r="AY157" s="93" t="s">
        <v>2658</v>
      </c>
      <c r="AZ157" s="86" t="s">
        <v>66</v>
      </c>
      <c r="BA157" s="86" t="str">
        <f>REPLACE(INDEX(GroupVertices[Group],MATCH(Vertices[[#This Row],[Vertex]],GroupVertices[Vertex],0)),1,1,"")</f>
        <v>18</v>
      </c>
      <c r="BB157" s="48"/>
      <c r="BC157" s="48"/>
      <c r="BD157" s="48"/>
      <c r="BE157" s="48"/>
      <c r="BF157" s="48" t="s">
        <v>663</v>
      </c>
      <c r="BG157" s="48" t="s">
        <v>663</v>
      </c>
      <c r="BH157" s="120" t="s">
        <v>3156</v>
      </c>
      <c r="BI157" s="120" t="s">
        <v>3156</v>
      </c>
      <c r="BJ157" s="120" t="s">
        <v>3266</v>
      </c>
      <c r="BK157" s="120" t="s">
        <v>3266</v>
      </c>
      <c r="BL157" s="120">
        <v>0</v>
      </c>
      <c r="BM157" s="123">
        <v>0</v>
      </c>
      <c r="BN157" s="120">
        <v>0</v>
      </c>
      <c r="BO157" s="123">
        <v>0</v>
      </c>
      <c r="BP157" s="120">
        <v>0</v>
      </c>
      <c r="BQ157" s="123">
        <v>0</v>
      </c>
      <c r="BR157" s="120">
        <v>24</v>
      </c>
      <c r="BS157" s="123">
        <v>100</v>
      </c>
      <c r="BT157" s="120">
        <v>24</v>
      </c>
      <c r="BU157" s="2"/>
      <c r="BV157" s="3"/>
      <c r="BW157" s="3"/>
      <c r="BX157" s="3"/>
      <c r="BY157" s="3"/>
    </row>
    <row r="158" spans="1:77" ht="41.45" customHeight="1">
      <c r="A158" s="65" t="s">
        <v>325</v>
      </c>
      <c r="C158" s="66"/>
      <c r="D158" s="66" t="s">
        <v>64</v>
      </c>
      <c r="E158" s="67">
        <v>175.014225186474</v>
      </c>
      <c r="F158" s="69"/>
      <c r="G158" s="107" t="s">
        <v>767</v>
      </c>
      <c r="H158" s="66"/>
      <c r="I158" s="70" t="s">
        <v>325</v>
      </c>
      <c r="J158" s="71"/>
      <c r="K158" s="71"/>
      <c r="L158" s="70" t="s">
        <v>2872</v>
      </c>
      <c r="M158" s="74">
        <v>10.92134117248624</v>
      </c>
      <c r="N158" s="75">
        <v>7878.63916015625</v>
      </c>
      <c r="O158" s="75">
        <v>2965.612548828125</v>
      </c>
      <c r="P158" s="76"/>
      <c r="Q158" s="77"/>
      <c r="R158" s="77"/>
      <c r="S158" s="101"/>
      <c r="T158" s="48">
        <v>0</v>
      </c>
      <c r="U158" s="48">
        <v>1</v>
      </c>
      <c r="V158" s="49">
        <v>0</v>
      </c>
      <c r="W158" s="49">
        <v>0.333333</v>
      </c>
      <c r="X158" s="49">
        <v>0</v>
      </c>
      <c r="Y158" s="49">
        <v>0.638296</v>
      </c>
      <c r="Z158" s="49">
        <v>0</v>
      </c>
      <c r="AA158" s="49">
        <v>0</v>
      </c>
      <c r="AB158" s="72">
        <v>158</v>
      </c>
      <c r="AC158" s="72"/>
      <c r="AD158" s="73"/>
      <c r="AE158" s="86" t="s">
        <v>1811</v>
      </c>
      <c r="AF158" s="86">
        <v>1692</v>
      </c>
      <c r="AG158" s="86">
        <v>1935</v>
      </c>
      <c r="AH158" s="86">
        <v>2360</v>
      </c>
      <c r="AI158" s="86">
        <v>8350</v>
      </c>
      <c r="AJ158" s="86"/>
      <c r="AK158" s="86" t="s">
        <v>2011</v>
      </c>
      <c r="AL158" s="86" t="s">
        <v>1631</v>
      </c>
      <c r="AM158" s="93" t="s">
        <v>2205</v>
      </c>
      <c r="AN158" s="86"/>
      <c r="AO158" s="89">
        <v>41352.34652777778</v>
      </c>
      <c r="AP158" s="93" t="s">
        <v>2351</v>
      </c>
      <c r="AQ158" s="86" t="b">
        <v>1</v>
      </c>
      <c r="AR158" s="86" t="b">
        <v>0</v>
      </c>
      <c r="AS158" s="86" t="b">
        <v>1</v>
      </c>
      <c r="AT158" s="86"/>
      <c r="AU158" s="86">
        <v>20</v>
      </c>
      <c r="AV158" s="93" t="s">
        <v>2392</v>
      </c>
      <c r="AW158" s="86" t="b">
        <v>0</v>
      </c>
      <c r="AX158" s="86" t="s">
        <v>2503</v>
      </c>
      <c r="AY158" s="93" t="s">
        <v>2659</v>
      </c>
      <c r="AZ158" s="86" t="s">
        <v>66</v>
      </c>
      <c r="BA158" s="86" t="str">
        <f>REPLACE(INDEX(GroupVertices[Group],MATCH(Vertices[[#This Row],[Vertex]],GroupVertices[Vertex],0)),1,1,"")</f>
        <v>18</v>
      </c>
      <c r="BB158" s="48"/>
      <c r="BC158" s="48"/>
      <c r="BD158" s="48"/>
      <c r="BE158" s="48"/>
      <c r="BF158" s="48" t="s">
        <v>663</v>
      </c>
      <c r="BG158" s="48" t="s">
        <v>663</v>
      </c>
      <c r="BH158" s="120" t="s">
        <v>3156</v>
      </c>
      <c r="BI158" s="120" t="s">
        <v>3156</v>
      </c>
      <c r="BJ158" s="120" t="s">
        <v>3266</v>
      </c>
      <c r="BK158" s="120" t="s">
        <v>3266</v>
      </c>
      <c r="BL158" s="120">
        <v>0</v>
      </c>
      <c r="BM158" s="123">
        <v>0</v>
      </c>
      <c r="BN158" s="120">
        <v>0</v>
      </c>
      <c r="BO158" s="123">
        <v>0</v>
      </c>
      <c r="BP158" s="120">
        <v>0</v>
      </c>
      <c r="BQ158" s="123">
        <v>0</v>
      </c>
      <c r="BR158" s="120">
        <v>24</v>
      </c>
      <c r="BS158" s="123">
        <v>100</v>
      </c>
      <c r="BT158" s="120">
        <v>24</v>
      </c>
      <c r="BU158" s="2"/>
      <c r="BV158" s="3"/>
      <c r="BW158" s="3"/>
      <c r="BX158" s="3"/>
      <c r="BY158" s="3"/>
    </row>
    <row r="159" spans="1:77" ht="41.45" customHeight="1">
      <c r="A159" s="65" t="s">
        <v>326</v>
      </c>
      <c r="C159" s="66"/>
      <c r="D159" s="66" t="s">
        <v>64</v>
      </c>
      <c r="E159" s="67">
        <v>162.7830135485638</v>
      </c>
      <c r="F159" s="69"/>
      <c r="G159" s="107" t="s">
        <v>768</v>
      </c>
      <c r="H159" s="66"/>
      <c r="I159" s="70" t="s">
        <v>326</v>
      </c>
      <c r="J159" s="71"/>
      <c r="K159" s="71"/>
      <c r="L159" s="70" t="s">
        <v>2873</v>
      </c>
      <c r="M159" s="74">
        <v>1.5969271659794626</v>
      </c>
      <c r="N159" s="75">
        <v>4035.486083984375</v>
      </c>
      <c r="O159" s="75">
        <v>4491.322265625</v>
      </c>
      <c r="P159" s="76"/>
      <c r="Q159" s="77"/>
      <c r="R159" s="77"/>
      <c r="S159" s="101"/>
      <c r="T159" s="48">
        <v>0</v>
      </c>
      <c r="U159" s="48">
        <v>3</v>
      </c>
      <c r="V159" s="49">
        <v>46</v>
      </c>
      <c r="W159" s="49">
        <v>0.033333</v>
      </c>
      <c r="X159" s="49">
        <v>0</v>
      </c>
      <c r="Y159" s="49">
        <v>1.400195</v>
      </c>
      <c r="Z159" s="49">
        <v>0</v>
      </c>
      <c r="AA159" s="49">
        <v>0</v>
      </c>
      <c r="AB159" s="72">
        <v>159</v>
      </c>
      <c r="AC159" s="72"/>
      <c r="AD159" s="73"/>
      <c r="AE159" s="86" t="s">
        <v>1812</v>
      </c>
      <c r="AF159" s="86">
        <v>547</v>
      </c>
      <c r="AG159" s="86">
        <v>123</v>
      </c>
      <c r="AH159" s="86">
        <v>2727</v>
      </c>
      <c r="AI159" s="86">
        <v>1100</v>
      </c>
      <c r="AJ159" s="86"/>
      <c r="AK159" s="86" t="s">
        <v>2012</v>
      </c>
      <c r="AL159" s="86" t="s">
        <v>2122</v>
      </c>
      <c r="AM159" s="86"/>
      <c r="AN159" s="86"/>
      <c r="AO159" s="89">
        <v>43200.36444444444</v>
      </c>
      <c r="AP159" s="93" t="s">
        <v>2352</v>
      </c>
      <c r="AQ159" s="86" t="b">
        <v>1</v>
      </c>
      <c r="AR159" s="86" t="b">
        <v>0</v>
      </c>
      <c r="AS159" s="86" t="b">
        <v>0</v>
      </c>
      <c r="AT159" s="86"/>
      <c r="AU159" s="86">
        <v>0</v>
      </c>
      <c r="AV159" s="86"/>
      <c r="AW159" s="86" t="b">
        <v>0</v>
      </c>
      <c r="AX159" s="86" t="s">
        <v>2503</v>
      </c>
      <c r="AY159" s="93" t="s">
        <v>2660</v>
      </c>
      <c r="AZ159" s="86" t="s">
        <v>66</v>
      </c>
      <c r="BA159" s="86" t="str">
        <f>REPLACE(INDEX(GroupVertices[Group],MATCH(Vertices[[#This Row],[Vertex]],GroupVertices[Vertex],0)),1,1,"")</f>
        <v>7</v>
      </c>
      <c r="BB159" s="48"/>
      <c r="BC159" s="48"/>
      <c r="BD159" s="48"/>
      <c r="BE159" s="48"/>
      <c r="BF159" s="48"/>
      <c r="BG159" s="48"/>
      <c r="BH159" s="120" t="s">
        <v>3418</v>
      </c>
      <c r="BI159" s="120" t="s">
        <v>3418</v>
      </c>
      <c r="BJ159" s="120" t="s">
        <v>3500</v>
      </c>
      <c r="BK159" s="120" t="s">
        <v>3500</v>
      </c>
      <c r="BL159" s="120">
        <v>0</v>
      </c>
      <c r="BM159" s="123">
        <v>0</v>
      </c>
      <c r="BN159" s="120">
        <v>0</v>
      </c>
      <c r="BO159" s="123">
        <v>0</v>
      </c>
      <c r="BP159" s="120">
        <v>0</v>
      </c>
      <c r="BQ159" s="123">
        <v>0</v>
      </c>
      <c r="BR159" s="120">
        <v>44</v>
      </c>
      <c r="BS159" s="123">
        <v>100</v>
      </c>
      <c r="BT159" s="120">
        <v>44</v>
      </c>
      <c r="BU159" s="2"/>
      <c r="BV159" s="3"/>
      <c r="BW159" s="3"/>
      <c r="BX159" s="3"/>
      <c r="BY159" s="3"/>
    </row>
    <row r="160" spans="1:77" ht="41.45" customHeight="1">
      <c r="A160" s="65" t="s">
        <v>423</v>
      </c>
      <c r="C160" s="66"/>
      <c r="D160" s="66" t="s">
        <v>64</v>
      </c>
      <c r="E160" s="67">
        <v>265.1890354904709</v>
      </c>
      <c r="F160" s="69"/>
      <c r="G160" s="107" t="s">
        <v>2473</v>
      </c>
      <c r="H160" s="66"/>
      <c r="I160" s="70" t="s">
        <v>423</v>
      </c>
      <c r="J160" s="71"/>
      <c r="K160" s="71"/>
      <c r="L160" s="70" t="s">
        <v>2874</v>
      </c>
      <c r="M160" s="74">
        <v>79.6657378131728</v>
      </c>
      <c r="N160" s="75">
        <v>4213.10107421875</v>
      </c>
      <c r="O160" s="75">
        <v>3824.46044921875</v>
      </c>
      <c r="P160" s="76"/>
      <c r="Q160" s="77"/>
      <c r="R160" s="77"/>
      <c r="S160" s="101"/>
      <c r="T160" s="48">
        <v>1</v>
      </c>
      <c r="U160" s="48">
        <v>0</v>
      </c>
      <c r="V160" s="49">
        <v>0</v>
      </c>
      <c r="W160" s="49">
        <v>0.02381</v>
      </c>
      <c r="X160" s="49">
        <v>0</v>
      </c>
      <c r="Y160" s="49">
        <v>0.546722</v>
      </c>
      <c r="Z160" s="49">
        <v>0</v>
      </c>
      <c r="AA160" s="49">
        <v>0</v>
      </c>
      <c r="AB160" s="72">
        <v>160</v>
      </c>
      <c r="AC160" s="72"/>
      <c r="AD160" s="73"/>
      <c r="AE160" s="86" t="s">
        <v>1813</v>
      </c>
      <c r="AF160" s="86">
        <v>1079</v>
      </c>
      <c r="AG160" s="86">
        <v>15294</v>
      </c>
      <c r="AH160" s="86">
        <v>3822</v>
      </c>
      <c r="AI160" s="86">
        <v>4305</v>
      </c>
      <c r="AJ160" s="86"/>
      <c r="AK160" s="86" t="s">
        <v>2013</v>
      </c>
      <c r="AL160" s="86" t="s">
        <v>1617</v>
      </c>
      <c r="AM160" s="93" t="s">
        <v>2206</v>
      </c>
      <c r="AN160" s="86"/>
      <c r="AO160" s="89">
        <v>39971.50734953704</v>
      </c>
      <c r="AP160" s="93" t="s">
        <v>2353</v>
      </c>
      <c r="AQ160" s="86" t="b">
        <v>0</v>
      </c>
      <c r="AR160" s="86" t="b">
        <v>0</v>
      </c>
      <c r="AS160" s="86" t="b">
        <v>1</v>
      </c>
      <c r="AT160" s="86"/>
      <c r="AU160" s="86">
        <v>61</v>
      </c>
      <c r="AV160" s="93" t="s">
        <v>2408</v>
      </c>
      <c r="AW160" s="86" t="b">
        <v>0</v>
      </c>
      <c r="AX160" s="86" t="s">
        <v>2503</v>
      </c>
      <c r="AY160" s="93" t="s">
        <v>2661</v>
      </c>
      <c r="AZ160" s="86" t="s">
        <v>65</v>
      </c>
      <c r="BA160" s="86" t="str">
        <f>REPLACE(INDEX(GroupVertices[Group],MATCH(Vertices[[#This Row],[Vertex]],GroupVertices[Vertex],0)),1,1,"")</f>
        <v>7</v>
      </c>
      <c r="BB160" s="48"/>
      <c r="BC160" s="48"/>
      <c r="BD160" s="48"/>
      <c r="BE160" s="48"/>
      <c r="BF160" s="48"/>
      <c r="BG160" s="48"/>
      <c r="BH160" s="48"/>
      <c r="BI160" s="48"/>
      <c r="BJ160" s="48"/>
      <c r="BK160" s="48"/>
      <c r="BL160" s="48"/>
      <c r="BM160" s="49"/>
      <c r="BN160" s="48"/>
      <c r="BO160" s="49"/>
      <c r="BP160" s="48"/>
      <c r="BQ160" s="49"/>
      <c r="BR160" s="48"/>
      <c r="BS160" s="49"/>
      <c r="BT160" s="48"/>
      <c r="BU160" s="2"/>
      <c r="BV160" s="3"/>
      <c r="BW160" s="3"/>
      <c r="BX160" s="3"/>
      <c r="BY160" s="3"/>
    </row>
    <row r="161" spans="1:77" ht="41.45" customHeight="1">
      <c r="A161" s="65" t="s">
        <v>424</v>
      </c>
      <c r="C161" s="66"/>
      <c r="D161" s="66" t="s">
        <v>64</v>
      </c>
      <c r="E161" s="67">
        <v>194.33305946224607</v>
      </c>
      <c r="F161" s="69"/>
      <c r="G161" s="107" t="s">
        <v>2474</v>
      </c>
      <c r="H161" s="66"/>
      <c r="I161" s="70" t="s">
        <v>424</v>
      </c>
      <c r="J161" s="71"/>
      <c r="K161" s="71"/>
      <c r="L161" s="70" t="s">
        <v>2875</v>
      </c>
      <c r="M161" s="74">
        <v>25.648975215876085</v>
      </c>
      <c r="N161" s="75">
        <v>4333.4619140625</v>
      </c>
      <c r="O161" s="75">
        <v>4538.47802734375</v>
      </c>
      <c r="P161" s="76"/>
      <c r="Q161" s="77"/>
      <c r="R161" s="77"/>
      <c r="S161" s="101"/>
      <c r="T161" s="48">
        <v>1</v>
      </c>
      <c r="U161" s="48">
        <v>0</v>
      </c>
      <c r="V161" s="49">
        <v>0</v>
      </c>
      <c r="W161" s="49">
        <v>0.02381</v>
      </c>
      <c r="X161" s="49">
        <v>0</v>
      </c>
      <c r="Y161" s="49">
        <v>0.546722</v>
      </c>
      <c r="Z161" s="49">
        <v>0</v>
      </c>
      <c r="AA161" s="49">
        <v>0</v>
      </c>
      <c r="AB161" s="72">
        <v>161</v>
      </c>
      <c r="AC161" s="72"/>
      <c r="AD161" s="73"/>
      <c r="AE161" s="86" t="s">
        <v>1814</v>
      </c>
      <c r="AF161" s="86">
        <v>2727</v>
      </c>
      <c r="AG161" s="86">
        <v>4797</v>
      </c>
      <c r="AH161" s="86">
        <v>147087</v>
      </c>
      <c r="AI161" s="86">
        <v>282639</v>
      </c>
      <c r="AJ161" s="86"/>
      <c r="AK161" s="86" t="s">
        <v>2014</v>
      </c>
      <c r="AL161" s="86" t="s">
        <v>2123</v>
      </c>
      <c r="AM161" s="86"/>
      <c r="AN161" s="86"/>
      <c r="AO161" s="89">
        <v>42327.718564814815</v>
      </c>
      <c r="AP161" s="93" t="s">
        <v>2354</v>
      </c>
      <c r="AQ161" s="86" t="b">
        <v>1</v>
      </c>
      <c r="AR161" s="86" t="b">
        <v>0</v>
      </c>
      <c r="AS161" s="86" t="b">
        <v>1</v>
      </c>
      <c r="AT161" s="86"/>
      <c r="AU161" s="86">
        <v>57</v>
      </c>
      <c r="AV161" s="93" t="s">
        <v>2392</v>
      </c>
      <c r="AW161" s="86" t="b">
        <v>0</v>
      </c>
      <c r="AX161" s="86" t="s">
        <v>2503</v>
      </c>
      <c r="AY161" s="93" t="s">
        <v>2662</v>
      </c>
      <c r="AZ161" s="86" t="s">
        <v>65</v>
      </c>
      <c r="BA161" s="86" t="str">
        <f>REPLACE(INDEX(GroupVertices[Group],MATCH(Vertices[[#This Row],[Vertex]],GroupVertices[Vertex],0)),1,1,"")</f>
        <v>7</v>
      </c>
      <c r="BB161" s="48"/>
      <c r="BC161" s="48"/>
      <c r="BD161" s="48"/>
      <c r="BE161" s="48"/>
      <c r="BF161" s="48"/>
      <c r="BG161" s="48"/>
      <c r="BH161" s="48"/>
      <c r="BI161" s="48"/>
      <c r="BJ161" s="48"/>
      <c r="BK161" s="48"/>
      <c r="BL161" s="48"/>
      <c r="BM161" s="49"/>
      <c r="BN161" s="48"/>
      <c r="BO161" s="49"/>
      <c r="BP161" s="48"/>
      <c r="BQ161" s="49"/>
      <c r="BR161" s="48"/>
      <c r="BS161" s="49"/>
      <c r="BT161" s="48"/>
      <c r="BU161" s="2"/>
      <c r="BV161" s="3"/>
      <c r="BW161" s="3"/>
      <c r="BX161" s="3"/>
      <c r="BY161" s="3"/>
    </row>
    <row r="162" spans="1:77" ht="41.45" customHeight="1">
      <c r="A162" s="65" t="s">
        <v>327</v>
      </c>
      <c r="C162" s="66"/>
      <c r="D162" s="66" t="s">
        <v>64</v>
      </c>
      <c r="E162" s="67">
        <v>177.28226443058978</v>
      </c>
      <c r="F162" s="69"/>
      <c r="G162" s="107" t="s">
        <v>769</v>
      </c>
      <c r="H162" s="66"/>
      <c r="I162" s="70" t="s">
        <v>327</v>
      </c>
      <c r="J162" s="71"/>
      <c r="K162" s="71"/>
      <c r="L162" s="70" t="s">
        <v>2876</v>
      </c>
      <c r="M162" s="74">
        <v>12.650371584288822</v>
      </c>
      <c r="N162" s="75">
        <v>3831.3916015625</v>
      </c>
      <c r="O162" s="75">
        <v>7547.42919921875</v>
      </c>
      <c r="P162" s="76"/>
      <c r="Q162" s="77"/>
      <c r="R162" s="77"/>
      <c r="S162" s="101"/>
      <c r="T162" s="48">
        <v>0</v>
      </c>
      <c r="U162" s="48">
        <v>1</v>
      </c>
      <c r="V162" s="49">
        <v>0</v>
      </c>
      <c r="W162" s="49">
        <v>0.019231</v>
      </c>
      <c r="X162" s="49">
        <v>0</v>
      </c>
      <c r="Y162" s="49">
        <v>0.474082</v>
      </c>
      <c r="Z162" s="49">
        <v>0</v>
      </c>
      <c r="AA162" s="49">
        <v>0</v>
      </c>
      <c r="AB162" s="72">
        <v>162</v>
      </c>
      <c r="AC162" s="72"/>
      <c r="AD162" s="73"/>
      <c r="AE162" s="86" t="s">
        <v>1815</v>
      </c>
      <c r="AF162" s="86">
        <v>2597</v>
      </c>
      <c r="AG162" s="86">
        <v>2271</v>
      </c>
      <c r="AH162" s="86">
        <v>151771</v>
      </c>
      <c r="AI162" s="86">
        <v>74292</v>
      </c>
      <c r="AJ162" s="86"/>
      <c r="AK162" s="86" t="s">
        <v>2015</v>
      </c>
      <c r="AL162" s="86" t="s">
        <v>2124</v>
      </c>
      <c r="AM162" s="86"/>
      <c r="AN162" s="86"/>
      <c r="AO162" s="89">
        <v>41537.53260416666</v>
      </c>
      <c r="AP162" s="93" t="s">
        <v>2355</v>
      </c>
      <c r="AQ162" s="86" t="b">
        <v>1</v>
      </c>
      <c r="AR162" s="86" t="b">
        <v>0</v>
      </c>
      <c r="AS162" s="86" t="b">
        <v>1</v>
      </c>
      <c r="AT162" s="86"/>
      <c r="AU162" s="86">
        <v>84</v>
      </c>
      <c r="AV162" s="93" t="s">
        <v>2392</v>
      </c>
      <c r="AW162" s="86" t="b">
        <v>0</v>
      </c>
      <c r="AX162" s="86" t="s">
        <v>2503</v>
      </c>
      <c r="AY162" s="93" t="s">
        <v>2663</v>
      </c>
      <c r="AZ162" s="86" t="s">
        <v>66</v>
      </c>
      <c r="BA162" s="86" t="str">
        <f>REPLACE(INDEX(GroupVertices[Group],MATCH(Vertices[[#This Row],[Vertex]],GroupVertices[Vertex],0)),1,1,"")</f>
        <v>4</v>
      </c>
      <c r="BB162" s="48"/>
      <c r="BC162" s="48"/>
      <c r="BD162" s="48"/>
      <c r="BE162" s="48"/>
      <c r="BF162" s="48" t="s">
        <v>664</v>
      </c>
      <c r="BG162" s="48" t="s">
        <v>664</v>
      </c>
      <c r="BH162" s="120" t="s">
        <v>3419</v>
      </c>
      <c r="BI162" s="120" t="s">
        <v>3419</v>
      </c>
      <c r="BJ162" s="120" t="s">
        <v>3501</v>
      </c>
      <c r="BK162" s="120" t="s">
        <v>3501</v>
      </c>
      <c r="BL162" s="120">
        <v>0</v>
      </c>
      <c r="BM162" s="123">
        <v>0</v>
      </c>
      <c r="BN162" s="120">
        <v>0</v>
      </c>
      <c r="BO162" s="123">
        <v>0</v>
      </c>
      <c r="BP162" s="120">
        <v>0</v>
      </c>
      <c r="BQ162" s="123">
        <v>0</v>
      </c>
      <c r="BR162" s="120">
        <v>21</v>
      </c>
      <c r="BS162" s="123">
        <v>100</v>
      </c>
      <c r="BT162" s="120">
        <v>21</v>
      </c>
      <c r="BU162" s="2"/>
      <c r="BV162" s="3"/>
      <c r="BW162" s="3"/>
      <c r="BX162" s="3"/>
      <c r="BY162" s="3"/>
    </row>
    <row r="163" spans="1:77" ht="41.45" customHeight="1">
      <c r="A163" s="65" t="s">
        <v>361</v>
      </c>
      <c r="C163" s="66"/>
      <c r="D163" s="66" t="s">
        <v>64</v>
      </c>
      <c r="E163" s="67">
        <v>171.32191129798787</v>
      </c>
      <c r="F163" s="69"/>
      <c r="G163" s="107" t="s">
        <v>792</v>
      </c>
      <c r="H163" s="66"/>
      <c r="I163" s="70" t="s">
        <v>361</v>
      </c>
      <c r="J163" s="71"/>
      <c r="K163" s="71"/>
      <c r="L163" s="70" t="s">
        <v>2877</v>
      </c>
      <c r="M163" s="74">
        <v>8.106520829462395</v>
      </c>
      <c r="N163" s="75">
        <v>3959.2431640625</v>
      </c>
      <c r="O163" s="75">
        <v>7929.59814453125</v>
      </c>
      <c r="P163" s="76"/>
      <c r="Q163" s="77"/>
      <c r="R163" s="77"/>
      <c r="S163" s="101"/>
      <c r="T163" s="48">
        <v>6</v>
      </c>
      <c r="U163" s="48">
        <v>1</v>
      </c>
      <c r="V163" s="49">
        <v>157</v>
      </c>
      <c r="W163" s="49">
        <v>0.027027</v>
      </c>
      <c r="X163" s="49">
        <v>0</v>
      </c>
      <c r="Y163" s="49">
        <v>2.287637</v>
      </c>
      <c r="Z163" s="49">
        <v>0</v>
      </c>
      <c r="AA163" s="49">
        <v>0</v>
      </c>
      <c r="AB163" s="72">
        <v>163</v>
      </c>
      <c r="AC163" s="72"/>
      <c r="AD163" s="73"/>
      <c r="AE163" s="86" t="s">
        <v>1816</v>
      </c>
      <c r="AF163" s="86">
        <v>434</v>
      </c>
      <c r="AG163" s="86">
        <v>1388</v>
      </c>
      <c r="AH163" s="86">
        <v>38205</v>
      </c>
      <c r="AI163" s="86">
        <v>30718</v>
      </c>
      <c r="AJ163" s="86"/>
      <c r="AK163" s="86"/>
      <c r="AL163" s="86"/>
      <c r="AM163" s="86"/>
      <c r="AN163" s="86"/>
      <c r="AO163" s="89">
        <v>42701.413935185185</v>
      </c>
      <c r="AP163" s="93" t="s">
        <v>2356</v>
      </c>
      <c r="AQ163" s="86" t="b">
        <v>1</v>
      </c>
      <c r="AR163" s="86" t="b">
        <v>0</v>
      </c>
      <c r="AS163" s="86" t="b">
        <v>1</v>
      </c>
      <c r="AT163" s="86"/>
      <c r="AU163" s="86">
        <v>5</v>
      </c>
      <c r="AV163" s="86"/>
      <c r="AW163" s="86" t="b">
        <v>0</v>
      </c>
      <c r="AX163" s="86" t="s">
        <v>2503</v>
      </c>
      <c r="AY163" s="93" t="s">
        <v>2664</v>
      </c>
      <c r="AZ163" s="86" t="s">
        <v>66</v>
      </c>
      <c r="BA163" s="86" t="str">
        <f>REPLACE(INDEX(GroupVertices[Group],MATCH(Vertices[[#This Row],[Vertex]],GroupVertices[Vertex],0)),1,1,"")</f>
        <v>4</v>
      </c>
      <c r="BB163" s="48" t="s">
        <v>3355</v>
      </c>
      <c r="BC163" s="48" t="s">
        <v>3355</v>
      </c>
      <c r="BD163" s="48" t="s">
        <v>647</v>
      </c>
      <c r="BE163" s="48" t="s">
        <v>647</v>
      </c>
      <c r="BF163" s="48" t="s">
        <v>664</v>
      </c>
      <c r="BG163" s="48" t="s">
        <v>664</v>
      </c>
      <c r="BH163" s="120" t="s">
        <v>3420</v>
      </c>
      <c r="BI163" s="120" t="s">
        <v>3428</v>
      </c>
      <c r="BJ163" s="120" t="s">
        <v>3502</v>
      </c>
      <c r="BK163" s="120" t="s">
        <v>3502</v>
      </c>
      <c r="BL163" s="120">
        <v>0</v>
      </c>
      <c r="BM163" s="123">
        <v>0</v>
      </c>
      <c r="BN163" s="120">
        <v>0</v>
      </c>
      <c r="BO163" s="123">
        <v>0</v>
      </c>
      <c r="BP163" s="120">
        <v>0</v>
      </c>
      <c r="BQ163" s="123">
        <v>0</v>
      </c>
      <c r="BR163" s="120">
        <v>50</v>
      </c>
      <c r="BS163" s="123">
        <v>100</v>
      </c>
      <c r="BT163" s="120">
        <v>50</v>
      </c>
      <c r="BU163" s="2"/>
      <c r="BV163" s="3"/>
      <c r="BW163" s="3"/>
      <c r="BX163" s="3"/>
      <c r="BY163" s="3"/>
    </row>
    <row r="164" spans="1:77" ht="41.45" customHeight="1">
      <c r="A164" s="65" t="s">
        <v>328</v>
      </c>
      <c r="C164" s="66"/>
      <c r="D164" s="66" t="s">
        <v>64</v>
      </c>
      <c r="E164" s="67">
        <v>162.23625408792873</v>
      </c>
      <c r="F164" s="69"/>
      <c r="G164" s="107" t="s">
        <v>2475</v>
      </c>
      <c r="H164" s="66"/>
      <c r="I164" s="70" t="s">
        <v>328</v>
      </c>
      <c r="J164" s="71"/>
      <c r="K164" s="71"/>
      <c r="L164" s="70" t="s">
        <v>2878</v>
      </c>
      <c r="M164" s="74">
        <v>1.1801073345627688</v>
      </c>
      <c r="N164" s="75">
        <v>1168.517333984375</v>
      </c>
      <c r="O164" s="75">
        <v>2491.22802734375</v>
      </c>
      <c r="P164" s="76"/>
      <c r="Q164" s="77"/>
      <c r="R164" s="77"/>
      <c r="S164" s="101"/>
      <c r="T164" s="48">
        <v>1</v>
      </c>
      <c r="U164" s="48">
        <v>1</v>
      </c>
      <c r="V164" s="49">
        <v>0</v>
      </c>
      <c r="W164" s="49">
        <v>0</v>
      </c>
      <c r="X164" s="49">
        <v>0</v>
      </c>
      <c r="Y164" s="49">
        <v>0.999997</v>
      </c>
      <c r="Z164" s="49">
        <v>0</v>
      </c>
      <c r="AA164" s="49" t="s">
        <v>2990</v>
      </c>
      <c r="AB164" s="72">
        <v>164</v>
      </c>
      <c r="AC164" s="72"/>
      <c r="AD164" s="73"/>
      <c r="AE164" s="86" t="s">
        <v>1817</v>
      </c>
      <c r="AF164" s="86">
        <v>128</v>
      </c>
      <c r="AG164" s="86">
        <v>42</v>
      </c>
      <c r="AH164" s="86">
        <v>145</v>
      </c>
      <c r="AI164" s="86">
        <v>227</v>
      </c>
      <c r="AJ164" s="86"/>
      <c r="AK164" s="86"/>
      <c r="AL164" s="86"/>
      <c r="AM164" s="86"/>
      <c r="AN164" s="86"/>
      <c r="AO164" s="89">
        <v>43617.83466435185</v>
      </c>
      <c r="AP164" s="93" t="s">
        <v>2357</v>
      </c>
      <c r="AQ164" s="86" t="b">
        <v>1</v>
      </c>
      <c r="AR164" s="86" t="b">
        <v>0</v>
      </c>
      <c r="AS164" s="86" t="b">
        <v>0</v>
      </c>
      <c r="AT164" s="86"/>
      <c r="AU164" s="86">
        <v>0</v>
      </c>
      <c r="AV164" s="86"/>
      <c r="AW164" s="86" t="b">
        <v>0</v>
      </c>
      <c r="AX164" s="86" t="s">
        <v>2503</v>
      </c>
      <c r="AY164" s="93" t="s">
        <v>2665</v>
      </c>
      <c r="AZ164" s="86" t="s">
        <v>66</v>
      </c>
      <c r="BA164" s="86" t="str">
        <f>REPLACE(INDEX(GroupVertices[Group],MATCH(Vertices[[#This Row],[Vertex]],GroupVertices[Vertex],0)),1,1,"")</f>
        <v>3</v>
      </c>
      <c r="BB164" s="48" t="s">
        <v>612</v>
      </c>
      <c r="BC164" s="48" t="s">
        <v>612</v>
      </c>
      <c r="BD164" s="48" t="s">
        <v>647</v>
      </c>
      <c r="BE164" s="48" t="s">
        <v>647</v>
      </c>
      <c r="BF164" s="48" t="s">
        <v>665</v>
      </c>
      <c r="BG164" s="48" t="s">
        <v>665</v>
      </c>
      <c r="BH164" s="120" t="s">
        <v>3421</v>
      </c>
      <c r="BI164" s="120" t="s">
        <v>3421</v>
      </c>
      <c r="BJ164" s="120" t="s">
        <v>3503</v>
      </c>
      <c r="BK164" s="120" t="s">
        <v>3503</v>
      </c>
      <c r="BL164" s="120">
        <v>0</v>
      </c>
      <c r="BM164" s="123">
        <v>0</v>
      </c>
      <c r="BN164" s="120">
        <v>0</v>
      </c>
      <c r="BO164" s="123">
        <v>0</v>
      </c>
      <c r="BP164" s="120">
        <v>0</v>
      </c>
      <c r="BQ164" s="123">
        <v>0</v>
      </c>
      <c r="BR164" s="120">
        <v>7</v>
      </c>
      <c r="BS164" s="123">
        <v>100</v>
      </c>
      <c r="BT164" s="120">
        <v>7</v>
      </c>
      <c r="BU164" s="2"/>
      <c r="BV164" s="3"/>
      <c r="BW164" s="3"/>
      <c r="BX164" s="3"/>
      <c r="BY164" s="3"/>
    </row>
    <row r="165" spans="1:77" ht="41.45" customHeight="1">
      <c r="A165" s="65" t="s">
        <v>329</v>
      </c>
      <c r="C165" s="66"/>
      <c r="D165" s="66" t="s">
        <v>64</v>
      </c>
      <c r="E165" s="67">
        <v>1000</v>
      </c>
      <c r="F165" s="69"/>
      <c r="G165" s="107" t="s">
        <v>770</v>
      </c>
      <c r="H165" s="66"/>
      <c r="I165" s="70" t="s">
        <v>329</v>
      </c>
      <c r="J165" s="71"/>
      <c r="K165" s="71"/>
      <c r="L165" s="70" t="s">
        <v>2879</v>
      </c>
      <c r="M165" s="74">
        <v>639.845861617986</v>
      </c>
      <c r="N165" s="75">
        <v>9366.685546875</v>
      </c>
      <c r="O165" s="75">
        <v>2079.33740234375</v>
      </c>
      <c r="P165" s="76"/>
      <c r="Q165" s="77"/>
      <c r="R165" s="77"/>
      <c r="S165" s="101"/>
      <c r="T165" s="48">
        <v>0</v>
      </c>
      <c r="U165" s="48">
        <v>1</v>
      </c>
      <c r="V165" s="49">
        <v>0</v>
      </c>
      <c r="W165" s="49">
        <v>1</v>
      </c>
      <c r="X165" s="49">
        <v>0</v>
      </c>
      <c r="Y165" s="49">
        <v>0.999997</v>
      </c>
      <c r="Z165" s="49">
        <v>0</v>
      </c>
      <c r="AA165" s="49">
        <v>0</v>
      </c>
      <c r="AB165" s="72">
        <v>165</v>
      </c>
      <c r="AC165" s="72"/>
      <c r="AD165" s="73"/>
      <c r="AE165" s="86" t="s">
        <v>1818</v>
      </c>
      <c r="AF165" s="86">
        <v>2803</v>
      </c>
      <c r="AG165" s="86">
        <v>124153</v>
      </c>
      <c r="AH165" s="86">
        <v>22636</v>
      </c>
      <c r="AI165" s="86">
        <v>25863</v>
      </c>
      <c r="AJ165" s="86"/>
      <c r="AK165" s="86" t="s">
        <v>2016</v>
      </c>
      <c r="AL165" s="86" t="s">
        <v>1619</v>
      </c>
      <c r="AM165" s="93" t="s">
        <v>2207</v>
      </c>
      <c r="AN165" s="86"/>
      <c r="AO165" s="89">
        <v>39899.86592592593</v>
      </c>
      <c r="AP165" s="93" t="s">
        <v>2358</v>
      </c>
      <c r="AQ165" s="86" t="b">
        <v>0</v>
      </c>
      <c r="AR165" s="86" t="b">
        <v>0</v>
      </c>
      <c r="AS165" s="86" t="b">
        <v>1</v>
      </c>
      <c r="AT165" s="86"/>
      <c r="AU165" s="86">
        <v>482</v>
      </c>
      <c r="AV165" s="93" t="s">
        <v>2406</v>
      </c>
      <c r="AW165" s="86" t="b">
        <v>0</v>
      </c>
      <c r="AX165" s="86" t="s">
        <v>2503</v>
      </c>
      <c r="AY165" s="93" t="s">
        <v>2666</v>
      </c>
      <c r="AZ165" s="86" t="s">
        <v>66</v>
      </c>
      <c r="BA165" s="86" t="str">
        <f>REPLACE(INDEX(GroupVertices[Group],MATCH(Vertices[[#This Row],[Vertex]],GroupVertices[Vertex],0)),1,1,"")</f>
        <v>23</v>
      </c>
      <c r="BB165" s="48"/>
      <c r="BC165" s="48"/>
      <c r="BD165" s="48"/>
      <c r="BE165" s="48"/>
      <c r="BF165" s="48"/>
      <c r="BG165" s="48"/>
      <c r="BH165" s="120" t="s">
        <v>3422</v>
      </c>
      <c r="BI165" s="120" t="s">
        <v>3422</v>
      </c>
      <c r="BJ165" s="120" t="s">
        <v>3504</v>
      </c>
      <c r="BK165" s="120" t="s">
        <v>3504</v>
      </c>
      <c r="BL165" s="120">
        <v>0</v>
      </c>
      <c r="BM165" s="123">
        <v>0</v>
      </c>
      <c r="BN165" s="120">
        <v>0</v>
      </c>
      <c r="BO165" s="123">
        <v>0</v>
      </c>
      <c r="BP165" s="120">
        <v>0</v>
      </c>
      <c r="BQ165" s="123">
        <v>0</v>
      </c>
      <c r="BR165" s="120">
        <v>32</v>
      </c>
      <c r="BS165" s="123">
        <v>100</v>
      </c>
      <c r="BT165" s="120">
        <v>32</v>
      </c>
      <c r="BU165" s="2"/>
      <c r="BV165" s="3"/>
      <c r="BW165" s="3"/>
      <c r="BX165" s="3"/>
      <c r="BY165" s="3"/>
    </row>
    <row r="166" spans="1:77" ht="41.45" customHeight="1">
      <c r="A166" s="65" t="s">
        <v>425</v>
      </c>
      <c r="C166" s="66"/>
      <c r="D166" s="66" t="s">
        <v>64</v>
      </c>
      <c r="E166" s="67">
        <v>1000</v>
      </c>
      <c r="F166" s="69"/>
      <c r="G166" s="107" t="s">
        <v>2476</v>
      </c>
      <c r="H166" s="66"/>
      <c r="I166" s="70" t="s">
        <v>425</v>
      </c>
      <c r="J166" s="71"/>
      <c r="K166" s="71"/>
      <c r="L166" s="70" t="s">
        <v>2880</v>
      </c>
      <c r="M166" s="74">
        <v>2696.8774592785926</v>
      </c>
      <c r="N166" s="75">
        <v>9366.685546875</v>
      </c>
      <c r="O166" s="75">
        <v>1874.8125</v>
      </c>
      <c r="P166" s="76"/>
      <c r="Q166" s="77"/>
      <c r="R166" s="77"/>
      <c r="S166" s="101"/>
      <c r="T166" s="48">
        <v>1</v>
      </c>
      <c r="U166" s="48">
        <v>0</v>
      </c>
      <c r="V166" s="49">
        <v>0</v>
      </c>
      <c r="W166" s="49">
        <v>1</v>
      </c>
      <c r="X166" s="49">
        <v>0</v>
      </c>
      <c r="Y166" s="49">
        <v>0.999997</v>
      </c>
      <c r="Z166" s="49">
        <v>0</v>
      </c>
      <c r="AA166" s="49">
        <v>0</v>
      </c>
      <c r="AB166" s="72">
        <v>166</v>
      </c>
      <c r="AC166" s="72"/>
      <c r="AD166" s="73"/>
      <c r="AE166" s="86" t="s">
        <v>1819</v>
      </c>
      <c r="AF166" s="86">
        <v>486</v>
      </c>
      <c r="AG166" s="86">
        <v>523893</v>
      </c>
      <c r="AH166" s="86">
        <v>15922</v>
      </c>
      <c r="AI166" s="86">
        <v>209</v>
      </c>
      <c r="AJ166" s="86"/>
      <c r="AK166" s="86" t="s">
        <v>2017</v>
      </c>
      <c r="AL166" s="86" t="s">
        <v>2125</v>
      </c>
      <c r="AM166" s="86"/>
      <c r="AN166" s="86"/>
      <c r="AO166" s="89">
        <v>40784.884467592594</v>
      </c>
      <c r="AP166" s="93" t="s">
        <v>2359</v>
      </c>
      <c r="AQ166" s="86" t="b">
        <v>1</v>
      </c>
      <c r="AR166" s="86" t="b">
        <v>0</v>
      </c>
      <c r="AS166" s="86" t="b">
        <v>1</v>
      </c>
      <c r="AT166" s="86"/>
      <c r="AU166" s="86">
        <v>5889</v>
      </c>
      <c r="AV166" s="93" t="s">
        <v>2392</v>
      </c>
      <c r="AW166" s="86" t="b">
        <v>0</v>
      </c>
      <c r="AX166" s="86" t="s">
        <v>2503</v>
      </c>
      <c r="AY166" s="93" t="s">
        <v>2667</v>
      </c>
      <c r="AZ166" s="86" t="s">
        <v>65</v>
      </c>
      <c r="BA166" s="86" t="str">
        <f>REPLACE(INDEX(GroupVertices[Group],MATCH(Vertices[[#This Row],[Vertex]],GroupVertices[Vertex],0)),1,1,"")</f>
        <v>23</v>
      </c>
      <c r="BB166" s="48"/>
      <c r="BC166" s="48"/>
      <c r="BD166" s="48"/>
      <c r="BE166" s="48"/>
      <c r="BF166" s="48"/>
      <c r="BG166" s="48"/>
      <c r="BH166" s="48"/>
      <c r="BI166" s="48"/>
      <c r="BJ166" s="48"/>
      <c r="BK166" s="48"/>
      <c r="BL166" s="48"/>
      <c r="BM166" s="49"/>
      <c r="BN166" s="48"/>
      <c r="BO166" s="49"/>
      <c r="BP166" s="48"/>
      <c r="BQ166" s="49"/>
      <c r="BR166" s="48"/>
      <c r="BS166" s="49"/>
      <c r="BT166" s="48"/>
      <c r="BU166" s="2"/>
      <c r="BV166" s="3"/>
      <c r="BW166" s="3"/>
      <c r="BX166" s="3"/>
      <c r="BY166" s="3"/>
    </row>
    <row r="167" spans="1:77" ht="41.45" customHeight="1">
      <c r="A167" s="65" t="s">
        <v>330</v>
      </c>
      <c r="C167" s="66"/>
      <c r="D167" s="66" t="s">
        <v>64</v>
      </c>
      <c r="E167" s="67">
        <v>162.00675011679797</v>
      </c>
      <c r="F167" s="69"/>
      <c r="G167" s="107" t="s">
        <v>752</v>
      </c>
      <c r="H167" s="66"/>
      <c r="I167" s="70" t="s">
        <v>330</v>
      </c>
      <c r="J167" s="71"/>
      <c r="K167" s="71"/>
      <c r="L167" s="70" t="s">
        <v>2881</v>
      </c>
      <c r="M167" s="74">
        <v>1.0051459238446505</v>
      </c>
      <c r="N167" s="75">
        <v>3727.1982421875</v>
      </c>
      <c r="O167" s="75">
        <v>5691.56005859375</v>
      </c>
      <c r="P167" s="76"/>
      <c r="Q167" s="77"/>
      <c r="R167" s="77"/>
      <c r="S167" s="101"/>
      <c r="T167" s="48">
        <v>0</v>
      </c>
      <c r="U167" s="48">
        <v>5</v>
      </c>
      <c r="V167" s="49">
        <v>84</v>
      </c>
      <c r="W167" s="49">
        <v>0.038462</v>
      </c>
      <c r="X167" s="49">
        <v>0</v>
      </c>
      <c r="Y167" s="49">
        <v>2.324093</v>
      </c>
      <c r="Z167" s="49">
        <v>0</v>
      </c>
      <c r="AA167" s="49">
        <v>0</v>
      </c>
      <c r="AB167" s="72">
        <v>167</v>
      </c>
      <c r="AC167" s="72"/>
      <c r="AD167" s="73"/>
      <c r="AE167" s="86" t="s">
        <v>1820</v>
      </c>
      <c r="AF167" s="86">
        <v>23</v>
      </c>
      <c r="AG167" s="86">
        <v>8</v>
      </c>
      <c r="AH167" s="86">
        <v>938</v>
      </c>
      <c r="AI167" s="86">
        <v>3923</v>
      </c>
      <c r="AJ167" s="86"/>
      <c r="AK167" s="86"/>
      <c r="AL167" s="86"/>
      <c r="AM167" s="86"/>
      <c r="AN167" s="86"/>
      <c r="AO167" s="89">
        <v>43335.35849537037</v>
      </c>
      <c r="AP167" s="86"/>
      <c r="AQ167" s="86" t="b">
        <v>1</v>
      </c>
      <c r="AR167" s="86" t="b">
        <v>1</v>
      </c>
      <c r="AS167" s="86" t="b">
        <v>0</v>
      </c>
      <c r="AT167" s="86"/>
      <c r="AU167" s="86">
        <v>2</v>
      </c>
      <c r="AV167" s="86"/>
      <c r="AW167" s="86" t="b">
        <v>0</v>
      </c>
      <c r="AX167" s="86" t="s">
        <v>2503</v>
      </c>
      <c r="AY167" s="93" t="s">
        <v>2668</v>
      </c>
      <c r="AZ167" s="86" t="s">
        <v>66</v>
      </c>
      <c r="BA167" s="86" t="str">
        <f>REPLACE(INDEX(GroupVertices[Group],MATCH(Vertices[[#This Row],[Vertex]],GroupVertices[Vertex],0)),1,1,"")</f>
        <v>7</v>
      </c>
      <c r="BB167" s="48"/>
      <c r="BC167" s="48"/>
      <c r="BD167" s="48"/>
      <c r="BE167" s="48"/>
      <c r="BF167" s="48"/>
      <c r="BG167" s="48"/>
      <c r="BH167" s="120" t="s">
        <v>3423</v>
      </c>
      <c r="BI167" s="120" t="s">
        <v>3423</v>
      </c>
      <c r="BJ167" s="120" t="s">
        <v>3505</v>
      </c>
      <c r="BK167" s="120" t="s">
        <v>3505</v>
      </c>
      <c r="BL167" s="120">
        <v>0</v>
      </c>
      <c r="BM167" s="123">
        <v>0</v>
      </c>
      <c r="BN167" s="120">
        <v>0</v>
      </c>
      <c r="BO167" s="123">
        <v>0</v>
      </c>
      <c r="BP167" s="120">
        <v>0</v>
      </c>
      <c r="BQ167" s="123">
        <v>0</v>
      </c>
      <c r="BR167" s="120">
        <v>28</v>
      </c>
      <c r="BS167" s="123">
        <v>100</v>
      </c>
      <c r="BT167" s="120">
        <v>28</v>
      </c>
      <c r="BU167" s="2"/>
      <c r="BV167" s="3"/>
      <c r="BW167" s="3"/>
      <c r="BX167" s="3"/>
      <c r="BY167" s="3"/>
    </row>
    <row r="168" spans="1:77" ht="41.45" customHeight="1">
      <c r="A168" s="65" t="s">
        <v>426</v>
      </c>
      <c r="C168" s="66"/>
      <c r="D168" s="66" t="s">
        <v>64</v>
      </c>
      <c r="E168" s="67">
        <v>1000</v>
      </c>
      <c r="F168" s="69"/>
      <c r="G168" s="107" t="s">
        <v>2477</v>
      </c>
      <c r="H168" s="66"/>
      <c r="I168" s="70" t="s">
        <v>426</v>
      </c>
      <c r="J168" s="71"/>
      <c r="K168" s="71"/>
      <c r="L168" s="70" t="s">
        <v>2882</v>
      </c>
      <c r="M168" s="74">
        <v>1477.8544137954816</v>
      </c>
      <c r="N168" s="75">
        <v>4005.806884765625</v>
      </c>
      <c r="O168" s="75">
        <v>6083.4658203125</v>
      </c>
      <c r="P168" s="76"/>
      <c r="Q168" s="77"/>
      <c r="R168" s="77"/>
      <c r="S168" s="101"/>
      <c r="T168" s="48">
        <v>1</v>
      </c>
      <c r="U168" s="48">
        <v>0</v>
      </c>
      <c r="V168" s="49">
        <v>0</v>
      </c>
      <c r="W168" s="49">
        <v>0.026316</v>
      </c>
      <c r="X168" s="49">
        <v>0</v>
      </c>
      <c r="Y168" s="49">
        <v>0.545096</v>
      </c>
      <c r="Z168" s="49">
        <v>0</v>
      </c>
      <c r="AA168" s="49">
        <v>0</v>
      </c>
      <c r="AB168" s="72">
        <v>168</v>
      </c>
      <c r="AC168" s="72"/>
      <c r="AD168" s="73"/>
      <c r="AE168" s="86" t="s">
        <v>1821</v>
      </c>
      <c r="AF168" s="86">
        <v>1508</v>
      </c>
      <c r="AG168" s="86">
        <v>287002</v>
      </c>
      <c r="AH168" s="86">
        <v>6032</v>
      </c>
      <c r="AI168" s="86">
        <v>80</v>
      </c>
      <c r="AJ168" s="86"/>
      <c r="AK168" s="86" t="s">
        <v>2018</v>
      </c>
      <c r="AL168" s="86" t="s">
        <v>2126</v>
      </c>
      <c r="AM168" s="93" t="s">
        <v>2208</v>
      </c>
      <c r="AN168" s="86"/>
      <c r="AO168" s="89">
        <v>39715.34496527778</v>
      </c>
      <c r="AP168" s="86"/>
      <c r="AQ168" s="86" t="b">
        <v>0</v>
      </c>
      <c r="AR168" s="86" t="b">
        <v>0</v>
      </c>
      <c r="AS168" s="86" t="b">
        <v>0</v>
      </c>
      <c r="AT168" s="86"/>
      <c r="AU168" s="86">
        <v>1341</v>
      </c>
      <c r="AV168" s="93" t="s">
        <v>2408</v>
      </c>
      <c r="AW168" s="86" t="b">
        <v>1</v>
      </c>
      <c r="AX168" s="86" t="s">
        <v>2503</v>
      </c>
      <c r="AY168" s="93" t="s">
        <v>2669</v>
      </c>
      <c r="AZ168" s="86" t="s">
        <v>65</v>
      </c>
      <c r="BA168" s="86" t="str">
        <f>REPLACE(INDEX(GroupVertices[Group],MATCH(Vertices[[#This Row],[Vertex]],GroupVertices[Vertex],0)),1,1,"")</f>
        <v>7</v>
      </c>
      <c r="BB168" s="48"/>
      <c r="BC168" s="48"/>
      <c r="BD168" s="48"/>
      <c r="BE168" s="48"/>
      <c r="BF168" s="48"/>
      <c r="BG168" s="48"/>
      <c r="BH168" s="48"/>
      <c r="BI168" s="48"/>
      <c r="BJ168" s="48"/>
      <c r="BK168" s="48"/>
      <c r="BL168" s="48"/>
      <c r="BM168" s="49"/>
      <c r="BN168" s="48"/>
      <c r="BO168" s="49"/>
      <c r="BP168" s="48"/>
      <c r="BQ168" s="49"/>
      <c r="BR168" s="48"/>
      <c r="BS168" s="49"/>
      <c r="BT168" s="48"/>
      <c r="BU168" s="2"/>
      <c r="BV168" s="3"/>
      <c r="BW168" s="3"/>
      <c r="BX168" s="3"/>
      <c r="BY168" s="3"/>
    </row>
    <row r="169" spans="1:77" ht="41.45" customHeight="1">
      <c r="A169" s="65" t="s">
        <v>427</v>
      </c>
      <c r="C169" s="66"/>
      <c r="D169" s="66" t="s">
        <v>64</v>
      </c>
      <c r="E169" s="67">
        <v>517.6569039679088</v>
      </c>
      <c r="F169" s="69"/>
      <c r="G169" s="107" t="s">
        <v>2478</v>
      </c>
      <c r="H169" s="66"/>
      <c r="I169" s="70" t="s">
        <v>427</v>
      </c>
      <c r="J169" s="71"/>
      <c r="K169" s="71"/>
      <c r="L169" s="70" t="s">
        <v>2883</v>
      </c>
      <c r="M169" s="74">
        <v>272.1335814507923</v>
      </c>
      <c r="N169" s="75">
        <v>3838.215087890625</v>
      </c>
      <c r="O169" s="75">
        <v>6423.521484375</v>
      </c>
      <c r="P169" s="76"/>
      <c r="Q169" s="77"/>
      <c r="R169" s="77"/>
      <c r="S169" s="101"/>
      <c r="T169" s="48">
        <v>1</v>
      </c>
      <c r="U169" s="48">
        <v>0</v>
      </c>
      <c r="V169" s="49">
        <v>0</v>
      </c>
      <c r="W169" s="49">
        <v>0.026316</v>
      </c>
      <c r="X169" s="49">
        <v>0</v>
      </c>
      <c r="Y169" s="49">
        <v>0.545096</v>
      </c>
      <c r="Z169" s="49">
        <v>0</v>
      </c>
      <c r="AA169" s="49">
        <v>0</v>
      </c>
      <c r="AB169" s="72">
        <v>169</v>
      </c>
      <c r="AC169" s="72"/>
      <c r="AD169" s="73"/>
      <c r="AE169" s="86" t="s">
        <v>1822</v>
      </c>
      <c r="AF169" s="86">
        <v>1351</v>
      </c>
      <c r="AG169" s="86">
        <v>52696</v>
      </c>
      <c r="AH169" s="86">
        <v>10007</v>
      </c>
      <c r="AI169" s="86">
        <v>3931</v>
      </c>
      <c r="AJ169" s="86"/>
      <c r="AK169" s="86" t="s">
        <v>2019</v>
      </c>
      <c r="AL169" s="86" t="s">
        <v>2127</v>
      </c>
      <c r="AM169" s="93" t="s">
        <v>2209</v>
      </c>
      <c r="AN169" s="86"/>
      <c r="AO169" s="89">
        <v>39838.74290509259</v>
      </c>
      <c r="AP169" s="93" t="s">
        <v>2360</v>
      </c>
      <c r="AQ169" s="86" t="b">
        <v>0</v>
      </c>
      <c r="AR169" s="86" t="b">
        <v>0</v>
      </c>
      <c r="AS169" s="86" t="b">
        <v>1</v>
      </c>
      <c r="AT169" s="86"/>
      <c r="AU169" s="86">
        <v>351</v>
      </c>
      <c r="AV169" s="93" t="s">
        <v>2399</v>
      </c>
      <c r="AW169" s="86" t="b">
        <v>1</v>
      </c>
      <c r="AX169" s="86" t="s">
        <v>2503</v>
      </c>
      <c r="AY169" s="93" t="s">
        <v>2670</v>
      </c>
      <c r="AZ169" s="86" t="s">
        <v>65</v>
      </c>
      <c r="BA169" s="86" t="str">
        <f>REPLACE(INDEX(GroupVertices[Group],MATCH(Vertices[[#This Row],[Vertex]],GroupVertices[Vertex],0)),1,1,"")</f>
        <v>7</v>
      </c>
      <c r="BB169" s="48"/>
      <c r="BC169" s="48"/>
      <c r="BD169" s="48"/>
      <c r="BE169" s="48"/>
      <c r="BF169" s="48"/>
      <c r="BG169" s="48"/>
      <c r="BH169" s="48"/>
      <c r="BI169" s="48"/>
      <c r="BJ169" s="48"/>
      <c r="BK169" s="48"/>
      <c r="BL169" s="48"/>
      <c r="BM169" s="49"/>
      <c r="BN169" s="48"/>
      <c r="BO169" s="49"/>
      <c r="BP169" s="48"/>
      <c r="BQ169" s="49"/>
      <c r="BR169" s="48"/>
      <c r="BS169" s="49"/>
      <c r="BT169" s="48"/>
      <c r="BU169" s="2"/>
      <c r="BV169" s="3"/>
      <c r="BW169" s="3"/>
      <c r="BX169" s="3"/>
      <c r="BY169" s="3"/>
    </row>
    <row r="170" spans="1:77" ht="41.45" customHeight="1">
      <c r="A170" s="65" t="s">
        <v>428</v>
      </c>
      <c r="C170" s="66"/>
      <c r="D170" s="66" t="s">
        <v>64</v>
      </c>
      <c r="E170" s="67">
        <v>164.15328725855042</v>
      </c>
      <c r="F170" s="69"/>
      <c r="G170" s="107" t="s">
        <v>752</v>
      </c>
      <c r="H170" s="66"/>
      <c r="I170" s="70" t="s">
        <v>428</v>
      </c>
      <c r="J170" s="71"/>
      <c r="K170" s="71"/>
      <c r="L170" s="70" t="s">
        <v>2884</v>
      </c>
      <c r="M170" s="74">
        <v>2.6415497064435223</v>
      </c>
      <c r="N170" s="75">
        <v>3615.17333984375</v>
      </c>
      <c r="O170" s="75">
        <v>6431.1748046875</v>
      </c>
      <c r="P170" s="76"/>
      <c r="Q170" s="77"/>
      <c r="R170" s="77"/>
      <c r="S170" s="101"/>
      <c r="T170" s="48">
        <v>1</v>
      </c>
      <c r="U170" s="48">
        <v>0</v>
      </c>
      <c r="V170" s="49">
        <v>0</v>
      </c>
      <c r="W170" s="49">
        <v>0.026316</v>
      </c>
      <c r="X170" s="49">
        <v>0</v>
      </c>
      <c r="Y170" s="49">
        <v>0.545096</v>
      </c>
      <c r="Z170" s="49">
        <v>0</v>
      </c>
      <c r="AA170" s="49">
        <v>0</v>
      </c>
      <c r="AB170" s="72">
        <v>170</v>
      </c>
      <c r="AC170" s="72"/>
      <c r="AD170" s="73"/>
      <c r="AE170" s="86" t="s">
        <v>1823</v>
      </c>
      <c r="AF170" s="86">
        <v>241</v>
      </c>
      <c r="AG170" s="86">
        <v>326</v>
      </c>
      <c r="AH170" s="86">
        <v>24308</v>
      </c>
      <c r="AI170" s="86">
        <v>5842</v>
      </c>
      <c r="AJ170" s="86"/>
      <c r="AK170" s="86"/>
      <c r="AL170" s="86"/>
      <c r="AM170" s="86"/>
      <c r="AN170" s="86"/>
      <c r="AO170" s="89">
        <v>40065.8840625</v>
      </c>
      <c r="AP170" s="86"/>
      <c r="AQ170" s="86" t="b">
        <v>1</v>
      </c>
      <c r="AR170" s="86" t="b">
        <v>1</v>
      </c>
      <c r="AS170" s="86" t="b">
        <v>0</v>
      </c>
      <c r="AT170" s="86"/>
      <c r="AU170" s="86">
        <v>7</v>
      </c>
      <c r="AV170" s="93" t="s">
        <v>2392</v>
      </c>
      <c r="AW170" s="86" t="b">
        <v>0</v>
      </c>
      <c r="AX170" s="86" t="s">
        <v>2503</v>
      </c>
      <c r="AY170" s="93" t="s">
        <v>2671</v>
      </c>
      <c r="AZ170" s="86" t="s">
        <v>65</v>
      </c>
      <c r="BA170" s="86" t="str">
        <f>REPLACE(INDEX(GroupVertices[Group],MATCH(Vertices[[#This Row],[Vertex]],GroupVertices[Vertex],0)),1,1,"")</f>
        <v>7</v>
      </c>
      <c r="BB170" s="48"/>
      <c r="BC170" s="48"/>
      <c r="BD170" s="48"/>
      <c r="BE170" s="48"/>
      <c r="BF170" s="48"/>
      <c r="BG170" s="48"/>
      <c r="BH170" s="48"/>
      <c r="BI170" s="48"/>
      <c r="BJ170" s="48"/>
      <c r="BK170" s="48"/>
      <c r="BL170" s="48"/>
      <c r="BM170" s="49"/>
      <c r="BN170" s="48"/>
      <c r="BO170" s="49"/>
      <c r="BP170" s="48"/>
      <c r="BQ170" s="49"/>
      <c r="BR170" s="48"/>
      <c r="BS170" s="49"/>
      <c r="BT170" s="48"/>
      <c r="BU170" s="2"/>
      <c r="BV170" s="3"/>
      <c r="BW170" s="3"/>
      <c r="BX170" s="3"/>
      <c r="BY170" s="3"/>
    </row>
    <row r="171" spans="1:77" ht="41.45" customHeight="1">
      <c r="A171" s="65" t="s">
        <v>429</v>
      </c>
      <c r="C171" s="66"/>
      <c r="D171" s="66" t="s">
        <v>64</v>
      </c>
      <c r="E171" s="67">
        <v>163.06651845407825</v>
      </c>
      <c r="F171" s="69"/>
      <c r="G171" s="107" t="s">
        <v>2479</v>
      </c>
      <c r="H171" s="66"/>
      <c r="I171" s="70" t="s">
        <v>429</v>
      </c>
      <c r="J171" s="71"/>
      <c r="K171" s="71"/>
      <c r="L171" s="70" t="s">
        <v>2885</v>
      </c>
      <c r="M171" s="74">
        <v>1.8130559674547853</v>
      </c>
      <c r="N171" s="75">
        <v>3442.231201171875</v>
      </c>
      <c r="O171" s="75">
        <v>6122.65771484375</v>
      </c>
      <c r="P171" s="76"/>
      <c r="Q171" s="77"/>
      <c r="R171" s="77"/>
      <c r="S171" s="101"/>
      <c r="T171" s="48">
        <v>1</v>
      </c>
      <c r="U171" s="48">
        <v>0</v>
      </c>
      <c r="V171" s="49">
        <v>0</v>
      </c>
      <c r="W171" s="49">
        <v>0.026316</v>
      </c>
      <c r="X171" s="49">
        <v>0</v>
      </c>
      <c r="Y171" s="49">
        <v>0.545096</v>
      </c>
      <c r="Z171" s="49">
        <v>0</v>
      </c>
      <c r="AA171" s="49">
        <v>0</v>
      </c>
      <c r="AB171" s="72">
        <v>171</v>
      </c>
      <c r="AC171" s="72"/>
      <c r="AD171" s="73"/>
      <c r="AE171" s="86" t="s">
        <v>1824</v>
      </c>
      <c r="AF171" s="86">
        <v>58</v>
      </c>
      <c r="AG171" s="86">
        <v>165</v>
      </c>
      <c r="AH171" s="86">
        <v>1526</v>
      </c>
      <c r="AI171" s="86">
        <v>143</v>
      </c>
      <c r="AJ171" s="86"/>
      <c r="AK171" s="86" t="s">
        <v>2020</v>
      </c>
      <c r="AL171" s="86"/>
      <c r="AM171" s="86"/>
      <c r="AN171" s="86"/>
      <c r="AO171" s="89">
        <v>43619.68708333333</v>
      </c>
      <c r="AP171" s="86"/>
      <c r="AQ171" s="86" t="b">
        <v>1</v>
      </c>
      <c r="AR171" s="86" t="b">
        <v>0</v>
      </c>
      <c r="AS171" s="86" t="b">
        <v>0</v>
      </c>
      <c r="AT171" s="86"/>
      <c r="AU171" s="86">
        <v>0</v>
      </c>
      <c r="AV171" s="86"/>
      <c r="AW171" s="86" t="b">
        <v>0</v>
      </c>
      <c r="AX171" s="86" t="s">
        <v>2503</v>
      </c>
      <c r="AY171" s="93" t="s">
        <v>2672</v>
      </c>
      <c r="AZ171" s="86" t="s">
        <v>65</v>
      </c>
      <c r="BA171" s="86" t="str">
        <f>REPLACE(INDEX(GroupVertices[Group],MATCH(Vertices[[#This Row],[Vertex]],GroupVertices[Vertex],0)),1,1,"")</f>
        <v>7</v>
      </c>
      <c r="BB171" s="48"/>
      <c r="BC171" s="48"/>
      <c r="BD171" s="48"/>
      <c r="BE171" s="48"/>
      <c r="BF171" s="48"/>
      <c r="BG171" s="48"/>
      <c r="BH171" s="48"/>
      <c r="BI171" s="48"/>
      <c r="BJ171" s="48"/>
      <c r="BK171" s="48"/>
      <c r="BL171" s="48"/>
      <c r="BM171" s="49"/>
      <c r="BN171" s="48"/>
      <c r="BO171" s="49"/>
      <c r="BP171" s="48"/>
      <c r="BQ171" s="49"/>
      <c r="BR171" s="48"/>
      <c r="BS171" s="49"/>
      <c r="BT171" s="48"/>
      <c r="BU171" s="2"/>
      <c r="BV171" s="3"/>
      <c r="BW171" s="3"/>
      <c r="BX171" s="3"/>
      <c r="BY171" s="3"/>
    </row>
    <row r="172" spans="1:77" ht="41.45" customHeight="1">
      <c r="A172" s="65" t="s">
        <v>331</v>
      </c>
      <c r="C172" s="66"/>
      <c r="D172" s="66" t="s">
        <v>64</v>
      </c>
      <c r="E172" s="67">
        <v>162.10125175196944</v>
      </c>
      <c r="F172" s="69"/>
      <c r="G172" s="107" t="s">
        <v>771</v>
      </c>
      <c r="H172" s="66"/>
      <c r="I172" s="70" t="s">
        <v>331</v>
      </c>
      <c r="J172" s="71"/>
      <c r="K172" s="71"/>
      <c r="L172" s="70" t="s">
        <v>2886</v>
      </c>
      <c r="M172" s="74">
        <v>1.0771888576697581</v>
      </c>
      <c r="N172" s="75">
        <v>7989.08251953125</v>
      </c>
      <c r="O172" s="75">
        <v>3954.14990234375</v>
      </c>
      <c r="P172" s="76"/>
      <c r="Q172" s="77"/>
      <c r="R172" s="77"/>
      <c r="S172" s="101"/>
      <c r="T172" s="48">
        <v>0</v>
      </c>
      <c r="U172" s="48">
        <v>2</v>
      </c>
      <c r="V172" s="49">
        <v>1</v>
      </c>
      <c r="W172" s="49">
        <v>0.25</v>
      </c>
      <c r="X172" s="49">
        <v>0</v>
      </c>
      <c r="Y172" s="49">
        <v>0.999997</v>
      </c>
      <c r="Z172" s="49">
        <v>0</v>
      </c>
      <c r="AA172" s="49">
        <v>0</v>
      </c>
      <c r="AB172" s="72">
        <v>172</v>
      </c>
      <c r="AC172" s="72"/>
      <c r="AD172" s="73"/>
      <c r="AE172" s="86" t="s">
        <v>1825</v>
      </c>
      <c r="AF172" s="86">
        <v>59</v>
      </c>
      <c r="AG172" s="86">
        <v>22</v>
      </c>
      <c r="AH172" s="86">
        <v>384</v>
      </c>
      <c r="AI172" s="86">
        <v>4467</v>
      </c>
      <c r="AJ172" s="86"/>
      <c r="AK172" s="86" t="s">
        <v>2021</v>
      </c>
      <c r="AL172" s="86" t="s">
        <v>2091</v>
      </c>
      <c r="AM172" s="86"/>
      <c r="AN172" s="86"/>
      <c r="AO172" s="89">
        <v>42501.18717592592</v>
      </c>
      <c r="AP172" s="93" t="s">
        <v>2361</v>
      </c>
      <c r="AQ172" s="86" t="b">
        <v>1</v>
      </c>
      <c r="AR172" s="86" t="b">
        <v>0</v>
      </c>
      <c r="AS172" s="86" t="b">
        <v>0</v>
      </c>
      <c r="AT172" s="86"/>
      <c r="AU172" s="86">
        <v>0</v>
      </c>
      <c r="AV172" s="86"/>
      <c r="AW172" s="86" t="b">
        <v>0</v>
      </c>
      <c r="AX172" s="86" t="s">
        <v>2503</v>
      </c>
      <c r="AY172" s="93" t="s">
        <v>2673</v>
      </c>
      <c r="AZ172" s="86" t="s">
        <v>66</v>
      </c>
      <c r="BA172" s="86" t="str">
        <f>REPLACE(INDEX(GroupVertices[Group],MATCH(Vertices[[#This Row],[Vertex]],GroupVertices[Vertex],0)),1,1,"")</f>
        <v>14</v>
      </c>
      <c r="BB172" s="48"/>
      <c r="BC172" s="48"/>
      <c r="BD172" s="48"/>
      <c r="BE172" s="48"/>
      <c r="BF172" s="48"/>
      <c r="BG172" s="48"/>
      <c r="BH172" s="120" t="s">
        <v>3424</v>
      </c>
      <c r="BI172" s="120" t="s">
        <v>3424</v>
      </c>
      <c r="BJ172" s="120" t="s">
        <v>3506</v>
      </c>
      <c r="BK172" s="120" t="s">
        <v>3506</v>
      </c>
      <c r="BL172" s="120">
        <v>0</v>
      </c>
      <c r="BM172" s="123">
        <v>0</v>
      </c>
      <c r="BN172" s="120">
        <v>0</v>
      </c>
      <c r="BO172" s="123">
        <v>0</v>
      </c>
      <c r="BP172" s="120">
        <v>0</v>
      </c>
      <c r="BQ172" s="123">
        <v>0</v>
      </c>
      <c r="BR172" s="120">
        <v>40</v>
      </c>
      <c r="BS172" s="123">
        <v>100</v>
      </c>
      <c r="BT172" s="120">
        <v>40</v>
      </c>
      <c r="BU172" s="2"/>
      <c r="BV172" s="3"/>
      <c r="BW172" s="3"/>
      <c r="BX172" s="3"/>
      <c r="BY172" s="3"/>
    </row>
    <row r="173" spans="1:77" ht="41.45" customHeight="1">
      <c r="A173" s="65" t="s">
        <v>332</v>
      </c>
      <c r="C173" s="66"/>
      <c r="D173" s="66" t="s">
        <v>64</v>
      </c>
      <c r="E173" s="67">
        <v>183.66112480466546</v>
      </c>
      <c r="F173" s="69"/>
      <c r="G173" s="107" t="s">
        <v>772</v>
      </c>
      <c r="H173" s="66"/>
      <c r="I173" s="70" t="s">
        <v>332</v>
      </c>
      <c r="J173" s="71"/>
      <c r="K173" s="71"/>
      <c r="L173" s="70" t="s">
        <v>2887</v>
      </c>
      <c r="M173" s="74">
        <v>17.513269617483584</v>
      </c>
      <c r="N173" s="75">
        <v>4550.603515625</v>
      </c>
      <c r="O173" s="75">
        <v>8479.875</v>
      </c>
      <c r="P173" s="76"/>
      <c r="Q173" s="77"/>
      <c r="R173" s="77"/>
      <c r="S173" s="101"/>
      <c r="T173" s="48">
        <v>0</v>
      </c>
      <c r="U173" s="48">
        <v>1</v>
      </c>
      <c r="V173" s="49">
        <v>0</v>
      </c>
      <c r="W173" s="49">
        <v>0.017241</v>
      </c>
      <c r="X173" s="49">
        <v>0</v>
      </c>
      <c r="Y173" s="49">
        <v>0.49387</v>
      </c>
      <c r="Z173" s="49">
        <v>0</v>
      </c>
      <c r="AA173" s="49">
        <v>0</v>
      </c>
      <c r="AB173" s="72">
        <v>173</v>
      </c>
      <c r="AC173" s="72"/>
      <c r="AD173" s="73"/>
      <c r="AE173" s="86" t="s">
        <v>1826</v>
      </c>
      <c r="AF173" s="86">
        <v>4201</v>
      </c>
      <c r="AG173" s="86">
        <v>3216</v>
      </c>
      <c r="AH173" s="86">
        <v>9329</v>
      </c>
      <c r="AI173" s="86">
        <v>73894</v>
      </c>
      <c r="AJ173" s="86"/>
      <c r="AK173" s="86" t="s">
        <v>2022</v>
      </c>
      <c r="AL173" s="86" t="s">
        <v>2128</v>
      </c>
      <c r="AM173" s="86"/>
      <c r="AN173" s="86"/>
      <c r="AO173" s="89">
        <v>42630.727268518516</v>
      </c>
      <c r="AP173" s="93" t="s">
        <v>2362</v>
      </c>
      <c r="AQ173" s="86" t="b">
        <v>0</v>
      </c>
      <c r="AR173" s="86" t="b">
        <v>0</v>
      </c>
      <c r="AS173" s="86" t="b">
        <v>0</v>
      </c>
      <c r="AT173" s="86"/>
      <c r="AU173" s="86">
        <v>2</v>
      </c>
      <c r="AV173" s="93" t="s">
        <v>2392</v>
      </c>
      <c r="AW173" s="86" t="b">
        <v>0</v>
      </c>
      <c r="AX173" s="86" t="s">
        <v>2503</v>
      </c>
      <c r="AY173" s="93" t="s">
        <v>2674</v>
      </c>
      <c r="AZ173" s="86" t="s">
        <v>66</v>
      </c>
      <c r="BA173" s="86" t="str">
        <f>REPLACE(INDEX(GroupVertices[Group],MATCH(Vertices[[#This Row],[Vertex]],GroupVertices[Vertex],0)),1,1,"")</f>
        <v>4</v>
      </c>
      <c r="BB173" s="48" t="s">
        <v>3356</v>
      </c>
      <c r="BC173" s="48" t="s">
        <v>3356</v>
      </c>
      <c r="BD173" s="48" t="s">
        <v>647</v>
      </c>
      <c r="BE173" s="48" t="s">
        <v>647</v>
      </c>
      <c r="BF173" s="48"/>
      <c r="BG173" s="48"/>
      <c r="BH173" s="120" t="s">
        <v>3425</v>
      </c>
      <c r="BI173" s="120" t="s">
        <v>3425</v>
      </c>
      <c r="BJ173" s="120" t="s">
        <v>3507</v>
      </c>
      <c r="BK173" s="120" t="s">
        <v>3507</v>
      </c>
      <c r="BL173" s="120">
        <v>0</v>
      </c>
      <c r="BM173" s="123">
        <v>0</v>
      </c>
      <c r="BN173" s="120">
        <v>0</v>
      </c>
      <c r="BO173" s="123">
        <v>0</v>
      </c>
      <c r="BP173" s="120">
        <v>0</v>
      </c>
      <c r="BQ173" s="123">
        <v>0</v>
      </c>
      <c r="BR173" s="120">
        <v>21</v>
      </c>
      <c r="BS173" s="123">
        <v>100</v>
      </c>
      <c r="BT173" s="120">
        <v>21</v>
      </c>
      <c r="BU173" s="2"/>
      <c r="BV173" s="3"/>
      <c r="BW173" s="3"/>
      <c r="BX173" s="3"/>
      <c r="BY173" s="3"/>
    </row>
    <row r="174" spans="1:77" ht="41.45" customHeight="1">
      <c r="A174" s="65" t="s">
        <v>363</v>
      </c>
      <c r="C174" s="66"/>
      <c r="D174" s="66" t="s">
        <v>64</v>
      </c>
      <c r="E174" s="67">
        <v>169.80313501844603</v>
      </c>
      <c r="F174" s="69"/>
      <c r="G174" s="107" t="s">
        <v>794</v>
      </c>
      <c r="H174" s="66"/>
      <c r="I174" s="70" t="s">
        <v>363</v>
      </c>
      <c r="J174" s="71"/>
      <c r="K174" s="71"/>
      <c r="L174" s="70" t="s">
        <v>2888</v>
      </c>
      <c r="M174" s="74">
        <v>6.948687964416024</v>
      </c>
      <c r="N174" s="75">
        <v>4462.46142578125</v>
      </c>
      <c r="O174" s="75">
        <v>7886.9970703125</v>
      </c>
      <c r="P174" s="76"/>
      <c r="Q174" s="77"/>
      <c r="R174" s="77"/>
      <c r="S174" s="101"/>
      <c r="T174" s="48">
        <v>5</v>
      </c>
      <c r="U174" s="48">
        <v>1</v>
      </c>
      <c r="V174" s="49">
        <v>124</v>
      </c>
      <c r="W174" s="49">
        <v>0.023256</v>
      </c>
      <c r="X174" s="49">
        <v>0</v>
      </c>
      <c r="Y174" s="49">
        <v>2.022763</v>
      </c>
      <c r="Z174" s="49">
        <v>0</v>
      </c>
      <c r="AA174" s="49">
        <v>0</v>
      </c>
      <c r="AB174" s="72">
        <v>174</v>
      </c>
      <c r="AC174" s="72"/>
      <c r="AD174" s="73"/>
      <c r="AE174" s="86" t="s">
        <v>1827</v>
      </c>
      <c r="AF174" s="86">
        <v>1755</v>
      </c>
      <c r="AG174" s="86">
        <v>1163</v>
      </c>
      <c r="AH174" s="86">
        <v>3423</v>
      </c>
      <c r="AI174" s="86">
        <v>7920</v>
      </c>
      <c r="AJ174" s="86"/>
      <c r="AK174" s="86" t="s">
        <v>2023</v>
      </c>
      <c r="AL174" s="86" t="s">
        <v>2129</v>
      </c>
      <c r="AM174" s="93" t="s">
        <v>2210</v>
      </c>
      <c r="AN174" s="86"/>
      <c r="AO174" s="89">
        <v>43473.570439814815</v>
      </c>
      <c r="AP174" s="86"/>
      <c r="AQ174" s="86" t="b">
        <v>1</v>
      </c>
      <c r="AR174" s="86" t="b">
        <v>0</v>
      </c>
      <c r="AS174" s="86" t="b">
        <v>0</v>
      </c>
      <c r="AT174" s="86"/>
      <c r="AU174" s="86">
        <v>0</v>
      </c>
      <c r="AV174" s="86"/>
      <c r="AW174" s="86" t="b">
        <v>0</v>
      </c>
      <c r="AX174" s="86" t="s">
        <v>2503</v>
      </c>
      <c r="AY174" s="93" t="s">
        <v>2675</v>
      </c>
      <c r="AZ174" s="86" t="s">
        <v>66</v>
      </c>
      <c r="BA174" s="86" t="str">
        <f>REPLACE(INDEX(GroupVertices[Group],MATCH(Vertices[[#This Row],[Vertex]],GroupVertices[Vertex],0)),1,1,"")</f>
        <v>4</v>
      </c>
      <c r="BB174" s="48" t="s">
        <v>3354</v>
      </c>
      <c r="BC174" s="48" t="s">
        <v>3354</v>
      </c>
      <c r="BD174" s="48" t="s">
        <v>647</v>
      </c>
      <c r="BE174" s="48" t="s">
        <v>647</v>
      </c>
      <c r="BF174" s="48"/>
      <c r="BG174" s="48"/>
      <c r="BH174" s="120" t="s">
        <v>3426</v>
      </c>
      <c r="BI174" s="120" t="s">
        <v>3426</v>
      </c>
      <c r="BJ174" s="120" t="s">
        <v>3469</v>
      </c>
      <c r="BK174" s="120" t="s">
        <v>3469</v>
      </c>
      <c r="BL174" s="120">
        <v>0</v>
      </c>
      <c r="BM174" s="123">
        <v>0</v>
      </c>
      <c r="BN174" s="120">
        <v>0</v>
      </c>
      <c r="BO174" s="123">
        <v>0</v>
      </c>
      <c r="BP174" s="120">
        <v>0</v>
      </c>
      <c r="BQ174" s="123">
        <v>0</v>
      </c>
      <c r="BR174" s="120">
        <v>72</v>
      </c>
      <c r="BS174" s="123">
        <v>100</v>
      </c>
      <c r="BT174" s="120">
        <v>72</v>
      </c>
      <c r="BU174" s="2"/>
      <c r="BV174" s="3"/>
      <c r="BW174" s="3"/>
      <c r="BX174" s="3"/>
      <c r="BY174" s="3"/>
    </row>
    <row r="175" spans="1:77" ht="41.45" customHeight="1">
      <c r="A175" s="65" t="s">
        <v>430</v>
      </c>
      <c r="C175" s="66"/>
      <c r="D175" s="66" t="s">
        <v>64</v>
      </c>
      <c r="E175" s="67">
        <v>162.65476132940248</v>
      </c>
      <c r="F175" s="69"/>
      <c r="G175" s="107" t="s">
        <v>2480</v>
      </c>
      <c r="H175" s="66"/>
      <c r="I175" s="70" t="s">
        <v>430</v>
      </c>
      <c r="J175" s="71"/>
      <c r="K175" s="71"/>
      <c r="L175" s="70" t="s">
        <v>2889</v>
      </c>
      <c r="M175" s="74">
        <v>1.4991546129311024</v>
      </c>
      <c r="N175" s="75">
        <v>626.8489990234375</v>
      </c>
      <c r="O175" s="75">
        <v>5442.9619140625</v>
      </c>
      <c r="P175" s="76"/>
      <c r="Q175" s="77"/>
      <c r="R175" s="77"/>
      <c r="S175" s="101"/>
      <c r="T175" s="48">
        <v>1</v>
      </c>
      <c r="U175" s="48">
        <v>0</v>
      </c>
      <c r="V175" s="49">
        <v>0</v>
      </c>
      <c r="W175" s="49">
        <v>0.022222</v>
      </c>
      <c r="X175" s="49">
        <v>3E-06</v>
      </c>
      <c r="Y175" s="49">
        <v>0.413635</v>
      </c>
      <c r="Z175" s="49">
        <v>0</v>
      </c>
      <c r="AA175" s="49">
        <v>0</v>
      </c>
      <c r="AB175" s="72">
        <v>175</v>
      </c>
      <c r="AC175" s="72"/>
      <c r="AD175" s="73"/>
      <c r="AE175" s="86" t="s">
        <v>1828</v>
      </c>
      <c r="AF175" s="86">
        <v>328</v>
      </c>
      <c r="AG175" s="86">
        <v>104</v>
      </c>
      <c r="AH175" s="86">
        <v>549</v>
      </c>
      <c r="AI175" s="86">
        <v>2691</v>
      </c>
      <c r="AJ175" s="86"/>
      <c r="AK175" s="86"/>
      <c r="AL175" s="86"/>
      <c r="AM175" s="86"/>
      <c r="AN175" s="86"/>
      <c r="AO175" s="89">
        <v>43412.51215277778</v>
      </c>
      <c r="AP175" s="93" t="s">
        <v>2363</v>
      </c>
      <c r="AQ175" s="86" t="b">
        <v>1</v>
      </c>
      <c r="AR175" s="86" t="b">
        <v>0</v>
      </c>
      <c r="AS175" s="86" t="b">
        <v>0</v>
      </c>
      <c r="AT175" s="86"/>
      <c r="AU175" s="86">
        <v>0</v>
      </c>
      <c r="AV175" s="86"/>
      <c r="AW175" s="86" t="b">
        <v>0</v>
      </c>
      <c r="AX175" s="86" t="s">
        <v>2503</v>
      </c>
      <c r="AY175" s="93" t="s">
        <v>2676</v>
      </c>
      <c r="AZ175" s="86" t="s">
        <v>65</v>
      </c>
      <c r="BA175" s="86" t="str">
        <f>REPLACE(INDEX(GroupVertices[Group],MATCH(Vertices[[#This Row],[Vertex]],GroupVertices[Vertex],0)),1,1,"")</f>
        <v>2</v>
      </c>
      <c r="BB175" s="48"/>
      <c r="BC175" s="48"/>
      <c r="BD175" s="48"/>
      <c r="BE175" s="48"/>
      <c r="BF175" s="48"/>
      <c r="BG175" s="48"/>
      <c r="BH175" s="48"/>
      <c r="BI175" s="48"/>
      <c r="BJ175" s="48"/>
      <c r="BK175" s="48"/>
      <c r="BL175" s="48"/>
      <c r="BM175" s="49"/>
      <c r="BN175" s="48"/>
      <c r="BO175" s="49"/>
      <c r="BP175" s="48"/>
      <c r="BQ175" s="49"/>
      <c r="BR175" s="48"/>
      <c r="BS175" s="49"/>
      <c r="BT175" s="48"/>
      <c r="BU175" s="2"/>
      <c r="BV175" s="3"/>
      <c r="BW175" s="3"/>
      <c r="BX175" s="3"/>
      <c r="BY175" s="3"/>
    </row>
    <row r="176" spans="1:77" ht="41.45" customHeight="1">
      <c r="A176" s="65" t="s">
        <v>431</v>
      </c>
      <c r="C176" s="66"/>
      <c r="D176" s="66" t="s">
        <v>64</v>
      </c>
      <c r="E176" s="67">
        <v>164.045285389783</v>
      </c>
      <c r="F176" s="69"/>
      <c r="G176" s="107" t="s">
        <v>2481</v>
      </c>
      <c r="H176" s="66"/>
      <c r="I176" s="70" t="s">
        <v>431</v>
      </c>
      <c r="J176" s="71"/>
      <c r="K176" s="71"/>
      <c r="L176" s="70" t="s">
        <v>2890</v>
      </c>
      <c r="M176" s="74">
        <v>2.5592149249291136</v>
      </c>
      <c r="N176" s="75">
        <v>915.885986328125</v>
      </c>
      <c r="O176" s="75">
        <v>5756.8271484375</v>
      </c>
      <c r="P176" s="76"/>
      <c r="Q176" s="77"/>
      <c r="R176" s="77"/>
      <c r="S176" s="101"/>
      <c r="T176" s="48">
        <v>1</v>
      </c>
      <c r="U176" s="48">
        <v>0</v>
      </c>
      <c r="V176" s="49">
        <v>0</v>
      </c>
      <c r="W176" s="49">
        <v>0.022222</v>
      </c>
      <c r="X176" s="49">
        <v>3E-06</v>
      </c>
      <c r="Y176" s="49">
        <v>0.413635</v>
      </c>
      <c r="Z176" s="49">
        <v>0</v>
      </c>
      <c r="AA176" s="49">
        <v>0</v>
      </c>
      <c r="AB176" s="72">
        <v>176</v>
      </c>
      <c r="AC176" s="72"/>
      <c r="AD176" s="73"/>
      <c r="AE176" s="86" t="s">
        <v>1829</v>
      </c>
      <c r="AF176" s="86">
        <v>1633</v>
      </c>
      <c r="AG176" s="86">
        <v>310</v>
      </c>
      <c r="AH176" s="86">
        <v>2740</v>
      </c>
      <c r="AI176" s="86">
        <v>6796</v>
      </c>
      <c r="AJ176" s="86"/>
      <c r="AK176" s="86"/>
      <c r="AL176" s="86" t="s">
        <v>2130</v>
      </c>
      <c r="AM176" s="86"/>
      <c r="AN176" s="86"/>
      <c r="AO176" s="89">
        <v>42803.41226851852</v>
      </c>
      <c r="AP176" s="93" t="s">
        <v>2364</v>
      </c>
      <c r="AQ176" s="86" t="b">
        <v>0</v>
      </c>
      <c r="AR176" s="86" t="b">
        <v>0</v>
      </c>
      <c r="AS176" s="86" t="b">
        <v>0</v>
      </c>
      <c r="AT176" s="86"/>
      <c r="AU176" s="86">
        <v>0</v>
      </c>
      <c r="AV176" s="93" t="s">
        <v>2392</v>
      </c>
      <c r="AW176" s="86" t="b">
        <v>0</v>
      </c>
      <c r="AX176" s="86" t="s">
        <v>2503</v>
      </c>
      <c r="AY176" s="93" t="s">
        <v>2677</v>
      </c>
      <c r="AZ176" s="86" t="s">
        <v>65</v>
      </c>
      <c r="BA176" s="86" t="str">
        <f>REPLACE(INDEX(GroupVertices[Group],MATCH(Vertices[[#This Row],[Vertex]],GroupVertices[Vertex],0)),1,1,"")</f>
        <v>2</v>
      </c>
      <c r="BB176" s="48"/>
      <c r="BC176" s="48"/>
      <c r="BD176" s="48"/>
      <c r="BE176" s="48"/>
      <c r="BF176" s="48"/>
      <c r="BG176" s="48"/>
      <c r="BH176" s="48"/>
      <c r="BI176" s="48"/>
      <c r="BJ176" s="48"/>
      <c r="BK176" s="48"/>
      <c r="BL176" s="48"/>
      <c r="BM176" s="49"/>
      <c r="BN176" s="48"/>
      <c r="BO176" s="49"/>
      <c r="BP176" s="48"/>
      <c r="BQ176" s="49"/>
      <c r="BR176" s="48"/>
      <c r="BS176" s="49"/>
      <c r="BT176" s="48"/>
      <c r="BU176" s="2"/>
      <c r="BV176" s="3"/>
      <c r="BW176" s="3"/>
      <c r="BX176" s="3"/>
      <c r="BY176" s="3"/>
    </row>
    <row r="177" spans="1:77" ht="41.45" customHeight="1">
      <c r="A177" s="65" t="s">
        <v>350</v>
      </c>
      <c r="C177" s="66"/>
      <c r="D177" s="66" t="s">
        <v>64</v>
      </c>
      <c r="E177" s="67">
        <v>162.64126109580656</v>
      </c>
      <c r="F177" s="69"/>
      <c r="G177" s="107" t="s">
        <v>2482</v>
      </c>
      <c r="H177" s="66"/>
      <c r="I177" s="70" t="s">
        <v>350</v>
      </c>
      <c r="J177" s="71"/>
      <c r="K177" s="71"/>
      <c r="L177" s="70" t="s">
        <v>2891</v>
      </c>
      <c r="M177" s="74">
        <v>1.4888627652418012</v>
      </c>
      <c r="N177" s="75">
        <v>1932.681884765625</v>
      </c>
      <c r="O177" s="75">
        <v>4517.58837890625</v>
      </c>
      <c r="P177" s="76"/>
      <c r="Q177" s="77"/>
      <c r="R177" s="77"/>
      <c r="S177" s="101"/>
      <c r="T177" s="48">
        <v>10</v>
      </c>
      <c r="U177" s="48">
        <v>2</v>
      </c>
      <c r="V177" s="49">
        <v>175.333333</v>
      </c>
      <c r="W177" s="49">
        <v>0.034483</v>
      </c>
      <c r="X177" s="49">
        <v>1.6E-05</v>
      </c>
      <c r="Y177" s="49">
        <v>3.430851</v>
      </c>
      <c r="Z177" s="49">
        <v>0.041666666666666664</v>
      </c>
      <c r="AA177" s="49">
        <v>0.1111111111111111</v>
      </c>
      <c r="AB177" s="72">
        <v>177</v>
      </c>
      <c r="AC177" s="72"/>
      <c r="AD177" s="73"/>
      <c r="AE177" s="86" t="s">
        <v>1830</v>
      </c>
      <c r="AF177" s="86">
        <v>108</v>
      </c>
      <c r="AG177" s="86">
        <v>102</v>
      </c>
      <c r="AH177" s="86">
        <v>57</v>
      </c>
      <c r="AI177" s="86">
        <v>131</v>
      </c>
      <c r="AJ177" s="86"/>
      <c r="AK177" s="86" t="s">
        <v>2024</v>
      </c>
      <c r="AL177" s="86"/>
      <c r="AM177" s="86"/>
      <c r="AN177" s="86"/>
      <c r="AO177" s="89">
        <v>43680.334016203706</v>
      </c>
      <c r="AP177" s="93" t="s">
        <v>2365</v>
      </c>
      <c r="AQ177" s="86" t="b">
        <v>1</v>
      </c>
      <c r="AR177" s="86" t="b">
        <v>0</v>
      </c>
      <c r="AS177" s="86" t="b">
        <v>0</v>
      </c>
      <c r="AT177" s="86"/>
      <c r="AU177" s="86">
        <v>0</v>
      </c>
      <c r="AV177" s="86"/>
      <c r="AW177" s="86" t="b">
        <v>0</v>
      </c>
      <c r="AX177" s="86" t="s">
        <v>2503</v>
      </c>
      <c r="AY177" s="93" t="s">
        <v>2678</v>
      </c>
      <c r="AZ177" s="86" t="s">
        <v>66</v>
      </c>
      <c r="BA177" s="86" t="str">
        <f>REPLACE(INDEX(GroupVertices[Group],MATCH(Vertices[[#This Row],[Vertex]],GroupVertices[Vertex],0)),1,1,"")</f>
        <v>2</v>
      </c>
      <c r="BB177" s="48" t="s">
        <v>3357</v>
      </c>
      <c r="BC177" s="48" t="s">
        <v>3357</v>
      </c>
      <c r="BD177" s="48" t="s">
        <v>648</v>
      </c>
      <c r="BE177" s="48" t="s">
        <v>648</v>
      </c>
      <c r="BF177" s="48" t="s">
        <v>667</v>
      </c>
      <c r="BG177" s="48" t="s">
        <v>667</v>
      </c>
      <c r="BH177" s="120" t="s">
        <v>3427</v>
      </c>
      <c r="BI177" s="120" t="s">
        <v>3427</v>
      </c>
      <c r="BJ177" s="120" t="s">
        <v>3461</v>
      </c>
      <c r="BK177" s="120" t="s">
        <v>3461</v>
      </c>
      <c r="BL177" s="120">
        <v>0</v>
      </c>
      <c r="BM177" s="123">
        <v>0</v>
      </c>
      <c r="BN177" s="120">
        <v>0</v>
      </c>
      <c r="BO177" s="123">
        <v>0</v>
      </c>
      <c r="BP177" s="120">
        <v>0</v>
      </c>
      <c r="BQ177" s="123">
        <v>0</v>
      </c>
      <c r="BR177" s="120">
        <v>7</v>
      </c>
      <c r="BS177" s="123">
        <v>100</v>
      </c>
      <c r="BT177" s="120">
        <v>7</v>
      </c>
      <c r="BU177" s="2"/>
      <c r="BV177" s="3"/>
      <c r="BW177" s="3"/>
      <c r="BX177" s="3"/>
      <c r="BY177" s="3"/>
    </row>
    <row r="178" spans="1:77" ht="41.45" customHeight="1">
      <c r="A178" s="65" t="s">
        <v>334</v>
      </c>
      <c r="C178" s="66"/>
      <c r="D178" s="66" t="s">
        <v>64</v>
      </c>
      <c r="E178" s="67">
        <v>168.38561049087366</v>
      </c>
      <c r="F178" s="69"/>
      <c r="G178" s="107" t="s">
        <v>774</v>
      </c>
      <c r="H178" s="66"/>
      <c r="I178" s="70" t="s">
        <v>334</v>
      </c>
      <c r="J178" s="71"/>
      <c r="K178" s="71"/>
      <c r="L178" s="70" t="s">
        <v>2892</v>
      </c>
      <c r="M178" s="74">
        <v>5.8680439570394105</v>
      </c>
      <c r="N178" s="75">
        <v>3864.41015625</v>
      </c>
      <c r="O178" s="75">
        <v>7241.61572265625</v>
      </c>
      <c r="P178" s="76"/>
      <c r="Q178" s="77"/>
      <c r="R178" s="77"/>
      <c r="S178" s="101"/>
      <c r="T178" s="48">
        <v>0</v>
      </c>
      <c r="U178" s="48">
        <v>1</v>
      </c>
      <c r="V178" s="49">
        <v>0</v>
      </c>
      <c r="W178" s="49">
        <v>0.019231</v>
      </c>
      <c r="X178" s="49">
        <v>0</v>
      </c>
      <c r="Y178" s="49">
        <v>0.474082</v>
      </c>
      <c r="Z178" s="49">
        <v>0</v>
      </c>
      <c r="AA178" s="49">
        <v>0</v>
      </c>
      <c r="AB178" s="72">
        <v>178</v>
      </c>
      <c r="AC178" s="72"/>
      <c r="AD178" s="73"/>
      <c r="AE178" s="86" t="s">
        <v>1831</v>
      </c>
      <c r="AF178" s="86">
        <v>560</v>
      </c>
      <c r="AG178" s="86">
        <v>953</v>
      </c>
      <c r="AH178" s="86">
        <v>13508</v>
      </c>
      <c r="AI178" s="86">
        <v>11587</v>
      </c>
      <c r="AJ178" s="86"/>
      <c r="AK178" s="86" t="s">
        <v>2025</v>
      </c>
      <c r="AL178" s="86" t="s">
        <v>2131</v>
      </c>
      <c r="AM178" s="93" t="s">
        <v>2211</v>
      </c>
      <c r="AN178" s="86"/>
      <c r="AO178" s="89">
        <v>41349.48166666667</v>
      </c>
      <c r="AP178" s="93" t="s">
        <v>2366</v>
      </c>
      <c r="AQ178" s="86" t="b">
        <v>0</v>
      </c>
      <c r="AR178" s="86" t="b">
        <v>0</v>
      </c>
      <c r="AS178" s="86" t="b">
        <v>1</v>
      </c>
      <c r="AT178" s="86"/>
      <c r="AU178" s="86">
        <v>3</v>
      </c>
      <c r="AV178" s="93" t="s">
        <v>2392</v>
      </c>
      <c r="AW178" s="86" t="b">
        <v>0</v>
      </c>
      <c r="AX178" s="86" t="s">
        <v>2503</v>
      </c>
      <c r="AY178" s="93" t="s">
        <v>2679</v>
      </c>
      <c r="AZ178" s="86" t="s">
        <v>66</v>
      </c>
      <c r="BA178" s="86" t="str">
        <f>REPLACE(INDEX(GroupVertices[Group],MATCH(Vertices[[#This Row],[Vertex]],GroupVertices[Vertex],0)),1,1,"")</f>
        <v>4</v>
      </c>
      <c r="BB178" s="48"/>
      <c r="BC178" s="48"/>
      <c r="BD178" s="48"/>
      <c r="BE178" s="48"/>
      <c r="BF178" s="48"/>
      <c r="BG178" s="48"/>
      <c r="BH178" s="120" t="s">
        <v>3428</v>
      </c>
      <c r="BI178" s="120" t="s">
        <v>3428</v>
      </c>
      <c r="BJ178" s="120" t="s">
        <v>3502</v>
      </c>
      <c r="BK178" s="120" t="s">
        <v>3502</v>
      </c>
      <c r="BL178" s="120">
        <v>0</v>
      </c>
      <c r="BM178" s="123">
        <v>0</v>
      </c>
      <c r="BN178" s="120">
        <v>0</v>
      </c>
      <c r="BO178" s="123">
        <v>0</v>
      </c>
      <c r="BP178" s="120">
        <v>0</v>
      </c>
      <c r="BQ178" s="123">
        <v>0</v>
      </c>
      <c r="BR178" s="120">
        <v>29</v>
      </c>
      <c r="BS178" s="123">
        <v>100</v>
      </c>
      <c r="BT178" s="120">
        <v>29</v>
      </c>
      <c r="BU178" s="2"/>
      <c r="BV178" s="3"/>
      <c r="BW178" s="3"/>
      <c r="BX178" s="3"/>
      <c r="BY178" s="3"/>
    </row>
    <row r="179" spans="1:77" ht="41.45" customHeight="1">
      <c r="A179" s="65" t="s">
        <v>335</v>
      </c>
      <c r="C179" s="66"/>
      <c r="D179" s="66" t="s">
        <v>64</v>
      </c>
      <c r="E179" s="67">
        <v>162.54675946063506</v>
      </c>
      <c r="F179" s="69"/>
      <c r="G179" s="107" t="s">
        <v>775</v>
      </c>
      <c r="H179" s="66"/>
      <c r="I179" s="70" t="s">
        <v>335</v>
      </c>
      <c r="J179" s="71"/>
      <c r="K179" s="71"/>
      <c r="L179" s="70" t="s">
        <v>2893</v>
      </c>
      <c r="M179" s="74">
        <v>1.4168198314166938</v>
      </c>
      <c r="N179" s="75">
        <v>3919.130615234375</v>
      </c>
      <c r="O179" s="75">
        <v>8552.5029296875</v>
      </c>
      <c r="P179" s="76"/>
      <c r="Q179" s="77"/>
      <c r="R179" s="77"/>
      <c r="S179" s="101"/>
      <c r="T179" s="48">
        <v>0</v>
      </c>
      <c r="U179" s="48">
        <v>2</v>
      </c>
      <c r="V179" s="49">
        <v>22</v>
      </c>
      <c r="W179" s="49">
        <v>0.020833</v>
      </c>
      <c r="X179" s="49">
        <v>0</v>
      </c>
      <c r="Y179" s="49">
        <v>0.807512</v>
      </c>
      <c r="Z179" s="49">
        <v>0</v>
      </c>
      <c r="AA179" s="49">
        <v>0</v>
      </c>
      <c r="AB179" s="72">
        <v>179</v>
      </c>
      <c r="AC179" s="72"/>
      <c r="AD179" s="73"/>
      <c r="AE179" s="86" t="s">
        <v>335</v>
      </c>
      <c r="AF179" s="86">
        <v>301</v>
      </c>
      <c r="AG179" s="86">
        <v>88</v>
      </c>
      <c r="AH179" s="86">
        <v>6874</v>
      </c>
      <c r="AI179" s="86">
        <v>11616</v>
      </c>
      <c r="AJ179" s="86"/>
      <c r="AK179" s="86"/>
      <c r="AL179" s="86" t="s">
        <v>1619</v>
      </c>
      <c r="AM179" s="86"/>
      <c r="AN179" s="86"/>
      <c r="AO179" s="89">
        <v>39908.30541666667</v>
      </c>
      <c r="AP179" s="93" t="s">
        <v>2367</v>
      </c>
      <c r="AQ179" s="86" t="b">
        <v>0</v>
      </c>
      <c r="AR179" s="86" t="b">
        <v>0</v>
      </c>
      <c r="AS179" s="86" t="b">
        <v>0</v>
      </c>
      <c r="AT179" s="86"/>
      <c r="AU179" s="86">
        <v>0</v>
      </c>
      <c r="AV179" s="93" t="s">
        <v>2399</v>
      </c>
      <c r="AW179" s="86" t="b">
        <v>0</v>
      </c>
      <c r="AX179" s="86" t="s">
        <v>2503</v>
      </c>
      <c r="AY179" s="93" t="s">
        <v>2680</v>
      </c>
      <c r="AZ179" s="86" t="s">
        <v>66</v>
      </c>
      <c r="BA179" s="86" t="str">
        <f>REPLACE(INDEX(GroupVertices[Group],MATCH(Vertices[[#This Row],[Vertex]],GroupVertices[Vertex],0)),1,1,"")</f>
        <v>4</v>
      </c>
      <c r="BB179" s="48" t="s">
        <v>612</v>
      </c>
      <c r="BC179" s="48" t="s">
        <v>612</v>
      </c>
      <c r="BD179" s="48" t="s">
        <v>647</v>
      </c>
      <c r="BE179" s="48" t="s">
        <v>647</v>
      </c>
      <c r="BF179" s="48"/>
      <c r="BG179" s="48"/>
      <c r="BH179" s="120" t="s">
        <v>3429</v>
      </c>
      <c r="BI179" s="120" t="s">
        <v>3451</v>
      </c>
      <c r="BJ179" s="120" t="s">
        <v>3508</v>
      </c>
      <c r="BK179" s="120" t="s">
        <v>3528</v>
      </c>
      <c r="BL179" s="120">
        <v>0</v>
      </c>
      <c r="BM179" s="123">
        <v>0</v>
      </c>
      <c r="BN179" s="120">
        <v>0</v>
      </c>
      <c r="BO179" s="123">
        <v>0</v>
      </c>
      <c r="BP179" s="120">
        <v>0</v>
      </c>
      <c r="BQ179" s="123">
        <v>0</v>
      </c>
      <c r="BR179" s="120">
        <v>35</v>
      </c>
      <c r="BS179" s="123">
        <v>100</v>
      </c>
      <c r="BT179" s="120">
        <v>35</v>
      </c>
      <c r="BU179" s="2"/>
      <c r="BV179" s="3"/>
      <c r="BW179" s="3"/>
      <c r="BX179" s="3"/>
      <c r="BY179" s="3"/>
    </row>
    <row r="180" spans="1:77" ht="41.45" customHeight="1">
      <c r="A180" s="65" t="s">
        <v>336</v>
      </c>
      <c r="C180" s="66"/>
      <c r="D180" s="66" t="s">
        <v>64</v>
      </c>
      <c r="E180" s="67">
        <v>168.69611586358</v>
      </c>
      <c r="F180" s="69"/>
      <c r="G180" s="107" t="s">
        <v>776</v>
      </c>
      <c r="H180" s="66"/>
      <c r="I180" s="70" t="s">
        <v>336</v>
      </c>
      <c r="J180" s="71"/>
      <c r="K180" s="71"/>
      <c r="L180" s="70" t="s">
        <v>2894</v>
      </c>
      <c r="M180" s="74">
        <v>6.104756453893335</v>
      </c>
      <c r="N180" s="75">
        <v>4583.28271484375</v>
      </c>
      <c r="O180" s="75">
        <v>7290.66552734375</v>
      </c>
      <c r="P180" s="76"/>
      <c r="Q180" s="77"/>
      <c r="R180" s="77"/>
      <c r="S180" s="101"/>
      <c r="T180" s="48">
        <v>0</v>
      </c>
      <c r="U180" s="48">
        <v>1</v>
      </c>
      <c r="V180" s="49">
        <v>0</v>
      </c>
      <c r="W180" s="49">
        <v>0.017241</v>
      </c>
      <c r="X180" s="49">
        <v>0</v>
      </c>
      <c r="Y180" s="49">
        <v>0.49387</v>
      </c>
      <c r="Z180" s="49">
        <v>0</v>
      </c>
      <c r="AA180" s="49">
        <v>0</v>
      </c>
      <c r="AB180" s="72">
        <v>180</v>
      </c>
      <c r="AC180" s="72"/>
      <c r="AD180" s="73"/>
      <c r="AE180" s="86" t="s">
        <v>336</v>
      </c>
      <c r="AF180" s="86">
        <v>531</v>
      </c>
      <c r="AG180" s="86">
        <v>999</v>
      </c>
      <c r="AH180" s="86">
        <v>554</v>
      </c>
      <c r="AI180" s="86">
        <v>711</v>
      </c>
      <c r="AJ180" s="86"/>
      <c r="AK180" s="86" t="s">
        <v>2026</v>
      </c>
      <c r="AL180" s="86" t="s">
        <v>2132</v>
      </c>
      <c r="AM180" s="93" t="s">
        <v>2212</v>
      </c>
      <c r="AN180" s="86"/>
      <c r="AO180" s="89">
        <v>43659.01306712963</v>
      </c>
      <c r="AP180" s="93" t="s">
        <v>2368</v>
      </c>
      <c r="AQ180" s="86" t="b">
        <v>1</v>
      </c>
      <c r="AR180" s="86" t="b">
        <v>0</v>
      </c>
      <c r="AS180" s="86" t="b">
        <v>0</v>
      </c>
      <c r="AT180" s="86"/>
      <c r="AU180" s="86">
        <v>0</v>
      </c>
      <c r="AV180" s="86"/>
      <c r="AW180" s="86" t="b">
        <v>0</v>
      </c>
      <c r="AX180" s="86" t="s">
        <v>2503</v>
      </c>
      <c r="AY180" s="93" t="s">
        <v>2681</v>
      </c>
      <c r="AZ180" s="86" t="s">
        <v>66</v>
      </c>
      <c r="BA180" s="86" t="str">
        <f>REPLACE(INDEX(GroupVertices[Group],MATCH(Vertices[[#This Row],[Vertex]],GroupVertices[Vertex],0)),1,1,"")</f>
        <v>4</v>
      </c>
      <c r="BB180" s="48" t="s">
        <v>3358</v>
      </c>
      <c r="BC180" s="48" t="s">
        <v>3358</v>
      </c>
      <c r="BD180" s="48" t="s">
        <v>647</v>
      </c>
      <c r="BE180" s="48" t="s">
        <v>647</v>
      </c>
      <c r="BF180" s="48"/>
      <c r="BG180" s="48"/>
      <c r="BH180" s="120" t="s">
        <v>3430</v>
      </c>
      <c r="BI180" s="120" t="s">
        <v>3430</v>
      </c>
      <c r="BJ180" s="120" t="s">
        <v>3509</v>
      </c>
      <c r="BK180" s="120" t="s">
        <v>3509</v>
      </c>
      <c r="BL180" s="120">
        <v>0</v>
      </c>
      <c r="BM180" s="123">
        <v>0</v>
      </c>
      <c r="BN180" s="120">
        <v>0</v>
      </c>
      <c r="BO180" s="123">
        <v>0</v>
      </c>
      <c r="BP180" s="120">
        <v>0</v>
      </c>
      <c r="BQ180" s="123">
        <v>0</v>
      </c>
      <c r="BR180" s="120">
        <v>20</v>
      </c>
      <c r="BS180" s="123">
        <v>100</v>
      </c>
      <c r="BT180" s="120">
        <v>20</v>
      </c>
      <c r="BU180" s="2"/>
      <c r="BV180" s="3"/>
      <c r="BW180" s="3"/>
      <c r="BX180" s="3"/>
      <c r="BY180" s="3"/>
    </row>
    <row r="181" spans="1:77" ht="41.45" customHeight="1">
      <c r="A181" s="65" t="s">
        <v>432</v>
      </c>
      <c r="C181" s="66"/>
      <c r="D181" s="66" t="s">
        <v>64</v>
      </c>
      <c r="E181" s="67">
        <v>172.41543021925798</v>
      </c>
      <c r="F181" s="69"/>
      <c r="G181" s="107" t="s">
        <v>2483</v>
      </c>
      <c r="H181" s="66"/>
      <c r="I181" s="70" t="s">
        <v>432</v>
      </c>
      <c r="J181" s="71"/>
      <c r="K181" s="71"/>
      <c r="L181" s="70" t="s">
        <v>2895</v>
      </c>
      <c r="M181" s="74">
        <v>8.940160492295783</v>
      </c>
      <c r="N181" s="75">
        <v>1149.64306640625</v>
      </c>
      <c r="O181" s="75">
        <v>3431.47509765625</v>
      </c>
      <c r="P181" s="76"/>
      <c r="Q181" s="77"/>
      <c r="R181" s="77"/>
      <c r="S181" s="101"/>
      <c r="T181" s="48">
        <v>1</v>
      </c>
      <c r="U181" s="48">
        <v>0</v>
      </c>
      <c r="V181" s="49">
        <v>0</v>
      </c>
      <c r="W181" s="49">
        <v>0.019608</v>
      </c>
      <c r="X181" s="49">
        <v>2E-06</v>
      </c>
      <c r="Y181" s="49">
        <v>0.445363</v>
      </c>
      <c r="Z181" s="49">
        <v>0</v>
      </c>
      <c r="AA181" s="49">
        <v>0</v>
      </c>
      <c r="AB181" s="72">
        <v>181</v>
      </c>
      <c r="AC181" s="72"/>
      <c r="AD181" s="73"/>
      <c r="AE181" s="86" t="s">
        <v>1832</v>
      </c>
      <c r="AF181" s="86">
        <v>4154</v>
      </c>
      <c r="AG181" s="86">
        <v>1550</v>
      </c>
      <c r="AH181" s="86">
        <v>71491</v>
      </c>
      <c r="AI181" s="86">
        <v>31470</v>
      </c>
      <c r="AJ181" s="86"/>
      <c r="AK181" s="86" t="s">
        <v>2027</v>
      </c>
      <c r="AL181" s="86" t="s">
        <v>1617</v>
      </c>
      <c r="AM181" s="86"/>
      <c r="AN181" s="86"/>
      <c r="AO181" s="89">
        <v>40301.505474537036</v>
      </c>
      <c r="AP181" s="93" t="s">
        <v>2369</v>
      </c>
      <c r="AQ181" s="86" t="b">
        <v>0</v>
      </c>
      <c r="AR181" s="86" t="b">
        <v>0</v>
      </c>
      <c r="AS181" s="86" t="b">
        <v>0</v>
      </c>
      <c r="AT181" s="86"/>
      <c r="AU181" s="86">
        <v>16</v>
      </c>
      <c r="AV181" s="93" t="s">
        <v>2396</v>
      </c>
      <c r="AW181" s="86" t="b">
        <v>0</v>
      </c>
      <c r="AX181" s="86" t="s">
        <v>2503</v>
      </c>
      <c r="AY181" s="93" t="s">
        <v>2682</v>
      </c>
      <c r="AZ181" s="86" t="s">
        <v>65</v>
      </c>
      <c r="BA181" s="86" t="str">
        <f>REPLACE(INDEX(GroupVertices[Group],MATCH(Vertices[[#This Row],[Vertex]],GroupVertices[Vertex],0)),1,1,"")</f>
        <v>2</v>
      </c>
      <c r="BB181" s="48"/>
      <c r="BC181" s="48"/>
      <c r="BD181" s="48"/>
      <c r="BE181" s="48"/>
      <c r="BF181" s="48"/>
      <c r="BG181" s="48"/>
      <c r="BH181" s="48"/>
      <c r="BI181" s="48"/>
      <c r="BJ181" s="48"/>
      <c r="BK181" s="48"/>
      <c r="BL181" s="48"/>
      <c r="BM181" s="49"/>
      <c r="BN181" s="48"/>
      <c r="BO181" s="49"/>
      <c r="BP181" s="48"/>
      <c r="BQ181" s="49"/>
      <c r="BR181" s="48"/>
      <c r="BS181" s="49"/>
      <c r="BT181" s="48"/>
      <c r="BU181" s="2"/>
      <c r="BV181" s="3"/>
      <c r="BW181" s="3"/>
      <c r="BX181" s="3"/>
      <c r="BY181" s="3"/>
    </row>
    <row r="182" spans="1:77" ht="41.45" customHeight="1">
      <c r="A182" s="65" t="s">
        <v>433</v>
      </c>
      <c r="C182" s="66"/>
      <c r="D182" s="66" t="s">
        <v>64</v>
      </c>
      <c r="E182" s="67">
        <v>175.48673336233145</v>
      </c>
      <c r="F182" s="69"/>
      <c r="G182" s="107" t="s">
        <v>2484</v>
      </c>
      <c r="H182" s="66"/>
      <c r="I182" s="70" t="s">
        <v>433</v>
      </c>
      <c r="J182" s="71"/>
      <c r="K182" s="71"/>
      <c r="L182" s="70" t="s">
        <v>2896</v>
      </c>
      <c r="M182" s="74">
        <v>11.281555841611778</v>
      </c>
      <c r="N182" s="75">
        <v>727.6832885742188</v>
      </c>
      <c r="O182" s="75">
        <v>3648.286376953125</v>
      </c>
      <c r="P182" s="76"/>
      <c r="Q182" s="77"/>
      <c r="R182" s="77"/>
      <c r="S182" s="101"/>
      <c r="T182" s="48">
        <v>1</v>
      </c>
      <c r="U182" s="48">
        <v>0</v>
      </c>
      <c r="V182" s="49">
        <v>0</v>
      </c>
      <c r="W182" s="49">
        <v>0.019608</v>
      </c>
      <c r="X182" s="49">
        <v>2E-06</v>
      </c>
      <c r="Y182" s="49">
        <v>0.445363</v>
      </c>
      <c r="Z182" s="49">
        <v>0</v>
      </c>
      <c r="AA182" s="49">
        <v>0</v>
      </c>
      <c r="AB182" s="72">
        <v>182</v>
      </c>
      <c r="AC182" s="72"/>
      <c r="AD182" s="73"/>
      <c r="AE182" s="86" t="s">
        <v>1833</v>
      </c>
      <c r="AF182" s="86">
        <v>666</v>
      </c>
      <c r="AG182" s="86">
        <v>2005</v>
      </c>
      <c r="AH182" s="86">
        <v>27466</v>
      </c>
      <c r="AI182" s="86">
        <v>23669</v>
      </c>
      <c r="AJ182" s="86"/>
      <c r="AK182" s="86" t="s">
        <v>2028</v>
      </c>
      <c r="AL182" s="86" t="s">
        <v>2133</v>
      </c>
      <c r="AM182" s="93" t="s">
        <v>2213</v>
      </c>
      <c r="AN182" s="86"/>
      <c r="AO182" s="89">
        <v>40358.96103009259</v>
      </c>
      <c r="AP182" s="93" t="s">
        <v>2370</v>
      </c>
      <c r="AQ182" s="86" t="b">
        <v>0</v>
      </c>
      <c r="AR182" s="86" t="b">
        <v>0</v>
      </c>
      <c r="AS182" s="86" t="b">
        <v>1</v>
      </c>
      <c r="AT182" s="86"/>
      <c r="AU182" s="86">
        <v>7</v>
      </c>
      <c r="AV182" s="93" t="s">
        <v>2399</v>
      </c>
      <c r="AW182" s="86" t="b">
        <v>0</v>
      </c>
      <c r="AX182" s="86" t="s">
        <v>2503</v>
      </c>
      <c r="AY182" s="93" t="s">
        <v>2683</v>
      </c>
      <c r="AZ182" s="86" t="s">
        <v>65</v>
      </c>
      <c r="BA182" s="86" t="str">
        <f>REPLACE(INDEX(GroupVertices[Group],MATCH(Vertices[[#This Row],[Vertex]],GroupVertices[Vertex],0)),1,1,"")</f>
        <v>2</v>
      </c>
      <c r="BB182" s="48"/>
      <c r="BC182" s="48"/>
      <c r="BD182" s="48"/>
      <c r="BE182" s="48"/>
      <c r="BF182" s="48"/>
      <c r="BG182" s="48"/>
      <c r="BH182" s="48"/>
      <c r="BI182" s="48"/>
      <c r="BJ182" s="48"/>
      <c r="BK182" s="48"/>
      <c r="BL182" s="48"/>
      <c r="BM182" s="49"/>
      <c r="BN182" s="48"/>
      <c r="BO182" s="49"/>
      <c r="BP182" s="48"/>
      <c r="BQ182" s="49"/>
      <c r="BR182" s="48"/>
      <c r="BS182" s="49"/>
      <c r="BT182" s="48"/>
      <c r="BU182" s="2"/>
      <c r="BV182" s="3"/>
      <c r="BW182" s="3"/>
      <c r="BX182" s="3"/>
      <c r="BY182" s="3"/>
    </row>
    <row r="183" spans="1:77" ht="41.45" customHeight="1">
      <c r="A183" s="65" t="s">
        <v>338</v>
      </c>
      <c r="C183" s="66"/>
      <c r="D183" s="66" t="s">
        <v>64</v>
      </c>
      <c r="E183" s="67">
        <v>163.18802055644161</v>
      </c>
      <c r="F183" s="69"/>
      <c r="G183" s="107" t="s">
        <v>2485</v>
      </c>
      <c r="H183" s="66"/>
      <c r="I183" s="70" t="s">
        <v>338</v>
      </c>
      <c r="J183" s="71"/>
      <c r="K183" s="71"/>
      <c r="L183" s="70" t="s">
        <v>2897</v>
      </c>
      <c r="M183" s="74">
        <v>1.9056825966584952</v>
      </c>
      <c r="N183" s="75">
        <v>2714.73681640625</v>
      </c>
      <c r="O183" s="75">
        <v>4847.87744140625</v>
      </c>
      <c r="P183" s="76"/>
      <c r="Q183" s="77"/>
      <c r="R183" s="77"/>
      <c r="S183" s="101"/>
      <c r="T183" s="48">
        <v>0</v>
      </c>
      <c r="U183" s="48">
        <v>1</v>
      </c>
      <c r="V183" s="49">
        <v>0</v>
      </c>
      <c r="W183" s="49">
        <v>0.021277</v>
      </c>
      <c r="X183" s="49">
        <v>3E-06</v>
      </c>
      <c r="Y183" s="49">
        <v>0.441622</v>
      </c>
      <c r="Z183" s="49">
        <v>0</v>
      </c>
      <c r="AA183" s="49">
        <v>0</v>
      </c>
      <c r="AB183" s="72">
        <v>183</v>
      </c>
      <c r="AC183" s="72"/>
      <c r="AD183" s="73"/>
      <c r="AE183" s="86" t="s">
        <v>1834</v>
      </c>
      <c r="AF183" s="86">
        <v>190</v>
      </c>
      <c r="AG183" s="86">
        <v>183</v>
      </c>
      <c r="AH183" s="86">
        <v>471</v>
      </c>
      <c r="AI183" s="86">
        <v>1008</v>
      </c>
      <c r="AJ183" s="86"/>
      <c r="AK183" s="86" t="s">
        <v>2029</v>
      </c>
      <c r="AL183" s="86" t="s">
        <v>2065</v>
      </c>
      <c r="AM183" s="86"/>
      <c r="AN183" s="86"/>
      <c r="AO183" s="89">
        <v>43223.804236111115</v>
      </c>
      <c r="AP183" s="93" t="s">
        <v>2371</v>
      </c>
      <c r="AQ183" s="86" t="b">
        <v>0</v>
      </c>
      <c r="AR183" s="86" t="b">
        <v>0</v>
      </c>
      <c r="AS183" s="86" t="b">
        <v>0</v>
      </c>
      <c r="AT183" s="86"/>
      <c r="AU183" s="86">
        <v>1</v>
      </c>
      <c r="AV183" s="93" t="s">
        <v>2392</v>
      </c>
      <c r="AW183" s="86" t="b">
        <v>0</v>
      </c>
      <c r="AX183" s="86" t="s">
        <v>2503</v>
      </c>
      <c r="AY183" s="93" t="s">
        <v>2684</v>
      </c>
      <c r="AZ183" s="86" t="s">
        <v>66</v>
      </c>
      <c r="BA183" s="86" t="str">
        <f>REPLACE(INDEX(GroupVertices[Group],MATCH(Vertices[[#This Row],[Vertex]],GroupVertices[Vertex],0)),1,1,"")</f>
        <v>2</v>
      </c>
      <c r="BB183" s="48" t="s">
        <v>619</v>
      </c>
      <c r="BC183" s="48" t="s">
        <v>619</v>
      </c>
      <c r="BD183" s="48" t="s">
        <v>648</v>
      </c>
      <c r="BE183" s="48" t="s">
        <v>648</v>
      </c>
      <c r="BF183" s="48" t="s">
        <v>667</v>
      </c>
      <c r="BG183" s="48" t="s">
        <v>667</v>
      </c>
      <c r="BH183" s="120" t="s">
        <v>3076</v>
      </c>
      <c r="BI183" s="120" t="s">
        <v>3076</v>
      </c>
      <c r="BJ183" s="120" t="s">
        <v>1564</v>
      </c>
      <c r="BK183" s="120" t="s">
        <v>1564</v>
      </c>
      <c r="BL183" s="120">
        <v>0</v>
      </c>
      <c r="BM183" s="123">
        <v>0</v>
      </c>
      <c r="BN183" s="120">
        <v>0</v>
      </c>
      <c r="BO183" s="123">
        <v>0</v>
      </c>
      <c r="BP183" s="120">
        <v>0</v>
      </c>
      <c r="BQ183" s="123">
        <v>0</v>
      </c>
      <c r="BR183" s="120">
        <v>1</v>
      </c>
      <c r="BS183" s="123">
        <v>100</v>
      </c>
      <c r="BT183" s="120">
        <v>1</v>
      </c>
      <c r="BU183" s="2"/>
      <c r="BV183" s="3"/>
      <c r="BW183" s="3"/>
      <c r="BX183" s="3"/>
      <c r="BY183" s="3"/>
    </row>
    <row r="184" spans="1:77" ht="41.45" customHeight="1">
      <c r="A184" s="65" t="s">
        <v>339</v>
      </c>
      <c r="C184" s="66"/>
      <c r="D184" s="66" t="s">
        <v>64</v>
      </c>
      <c r="E184" s="67">
        <v>188.5077086656034</v>
      </c>
      <c r="F184" s="69"/>
      <c r="G184" s="107" t="s">
        <v>778</v>
      </c>
      <c r="H184" s="66"/>
      <c r="I184" s="70" t="s">
        <v>339</v>
      </c>
      <c r="J184" s="71"/>
      <c r="K184" s="71"/>
      <c r="L184" s="70" t="s">
        <v>2898</v>
      </c>
      <c r="M184" s="74">
        <v>21.208042937942672</v>
      </c>
      <c r="N184" s="75">
        <v>5980.34716796875</v>
      </c>
      <c r="O184" s="75">
        <v>2706.999755859375</v>
      </c>
      <c r="P184" s="76"/>
      <c r="Q184" s="77"/>
      <c r="R184" s="77"/>
      <c r="S184" s="101"/>
      <c r="T184" s="48">
        <v>0</v>
      </c>
      <c r="U184" s="48">
        <v>1</v>
      </c>
      <c r="V184" s="49">
        <v>0</v>
      </c>
      <c r="W184" s="49">
        <v>0.058824</v>
      </c>
      <c r="X184" s="49">
        <v>0</v>
      </c>
      <c r="Y184" s="49">
        <v>0.566571</v>
      </c>
      <c r="Z184" s="49">
        <v>0</v>
      </c>
      <c r="AA184" s="49">
        <v>0</v>
      </c>
      <c r="AB184" s="72">
        <v>184</v>
      </c>
      <c r="AC184" s="72"/>
      <c r="AD184" s="73"/>
      <c r="AE184" s="86" t="s">
        <v>1835</v>
      </c>
      <c r="AF184" s="86">
        <v>702</v>
      </c>
      <c r="AG184" s="86">
        <v>3934</v>
      </c>
      <c r="AH184" s="86">
        <v>52313</v>
      </c>
      <c r="AI184" s="86">
        <v>86776</v>
      </c>
      <c r="AJ184" s="86"/>
      <c r="AK184" s="86" t="s">
        <v>2030</v>
      </c>
      <c r="AL184" s="86" t="s">
        <v>1618</v>
      </c>
      <c r="AM184" s="86"/>
      <c r="AN184" s="86"/>
      <c r="AO184" s="89">
        <v>40829.49052083334</v>
      </c>
      <c r="AP184" s="93" t="s">
        <v>2372</v>
      </c>
      <c r="AQ184" s="86" t="b">
        <v>1</v>
      </c>
      <c r="AR184" s="86" t="b">
        <v>0</v>
      </c>
      <c r="AS184" s="86" t="b">
        <v>1</v>
      </c>
      <c r="AT184" s="86"/>
      <c r="AU184" s="86">
        <v>38</v>
      </c>
      <c r="AV184" s="93" t="s">
        <v>2392</v>
      </c>
      <c r="AW184" s="86" t="b">
        <v>0</v>
      </c>
      <c r="AX184" s="86" t="s">
        <v>2503</v>
      </c>
      <c r="AY184" s="93" t="s">
        <v>2685</v>
      </c>
      <c r="AZ184" s="86" t="s">
        <v>66</v>
      </c>
      <c r="BA184" s="86" t="str">
        <f>REPLACE(INDEX(GroupVertices[Group],MATCH(Vertices[[#This Row],[Vertex]],GroupVertices[Vertex],0)),1,1,"")</f>
        <v>9</v>
      </c>
      <c r="BB184" s="48"/>
      <c r="BC184" s="48"/>
      <c r="BD184" s="48"/>
      <c r="BE184" s="48"/>
      <c r="BF184" s="48"/>
      <c r="BG184" s="48"/>
      <c r="BH184" s="120" t="s">
        <v>3148</v>
      </c>
      <c r="BI184" s="120" t="s">
        <v>3148</v>
      </c>
      <c r="BJ184" s="120" t="s">
        <v>3260</v>
      </c>
      <c r="BK184" s="120" t="s">
        <v>3260</v>
      </c>
      <c r="BL184" s="120">
        <v>0</v>
      </c>
      <c r="BM184" s="123">
        <v>0</v>
      </c>
      <c r="BN184" s="120">
        <v>0</v>
      </c>
      <c r="BO184" s="123">
        <v>0</v>
      </c>
      <c r="BP184" s="120">
        <v>0</v>
      </c>
      <c r="BQ184" s="123">
        <v>0</v>
      </c>
      <c r="BR184" s="120">
        <v>24</v>
      </c>
      <c r="BS184" s="123">
        <v>100</v>
      </c>
      <c r="BT184" s="120">
        <v>24</v>
      </c>
      <c r="BU184" s="2"/>
      <c r="BV184" s="3"/>
      <c r="BW184" s="3"/>
      <c r="BX184" s="3"/>
      <c r="BY184" s="3"/>
    </row>
    <row r="185" spans="1:77" ht="41.45" customHeight="1">
      <c r="A185" s="65" t="s">
        <v>341</v>
      </c>
      <c r="C185" s="66"/>
      <c r="D185" s="66" t="s">
        <v>64</v>
      </c>
      <c r="E185" s="67">
        <v>193.59729673126802</v>
      </c>
      <c r="F185" s="69"/>
      <c r="G185" s="107" t="s">
        <v>780</v>
      </c>
      <c r="H185" s="66"/>
      <c r="I185" s="70" t="s">
        <v>341</v>
      </c>
      <c r="J185" s="71"/>
      <c r="K185" s="71"/>
      <c r="L185" s="70" t="s">
        <v>2899</v>
      </c>
      <c r="M185" s="74">
        <v>25.088069516809178</v>
      </c>
      <c r="N185" s="75">
        <v>4839.3134765625</v>
      </c>
      <c r="O185" s="75">
        <v>3356.06591796875</v>
      </c>
      <c r="P185" s="76"/>
      <c r="Q185" s="77"/>
      <c r="R185" s="77"/>
      <c r="S185" s="101"/>
      <c r="T185" s="48">
        <v>0</v>
      </c>
      <c r="U185" s="48">
        <v>1</v>
      </c>
      <c r="V185" s="49">
        <v>0</v>
      </c>
      <c r="W185" s="49">
        <v>0.058824</v>
      </c>
      <c r="X185" s="49">
        <v>0</v>
      </c>
      <c r="Y185" s="49">
        <v>0.566571</v>
      </c>
      <c r="Z185" s="49">
        <v>0</v>
      </c>
      <c r="AA185" s="49">
        <v>0</v>
      </c>
      <c r="AB185" s="72">
        <v>185</v>
      </c>
      <c r="AC185" s="72"/>
      <c r="AD185" s="73"/>
      <c r="AE185" s="86" t="s">
        <v>1836</v>
      </c>
      <c r="AF185" s="86">
        <v>2786</v>
      </c>
      <c r="AG185" s="86">
        <v>4688</v>
      </c>
      <c r="AH185" s="86">
        <v>86201</v>
      </c>
      <c r="AI185" s="86">
        <v>25104</v>
      </c>
      <c r="AJ185" s="86"/>
      <c r="AK185" s="86" t="s">
        <v>2031</v>
      </c>
      <c r="AL185" s="86" t="s">
        <v>2134</v>
      </c>
      <c r="AM185" s="86"/>
      <c r="AN185" s="86"/>
      <c r="AO185" s="89">
        <v>40844.298125</v>
      </c>
      <c r="AP185" s="93" t="s">
        <v>2373</v>
      </c>
      <c r="AQ185" s="86" t="b">
        <v>0</v>
      </c>
      <c r="AR185" s="86" t="b">
        <v>0</v>
      </c>
      <c r="AS185" s="86" t="b">
        <v>1</v>
      </c>
      <c r="AT185" s="86"/>
      <c r="AU185" s="86">
        <v>45</v>
      </c>
      <c r="AV185" s="93" t="s">
        <v>2399</v>
      </c>
      <c r="AW185" s="86" t="b">
        <v>0</v>
      </c>
      <c r="AX185" s="86" t="s">
        <v>2503</v>
      </c>
      <c r="AY185" s="93" t="s">
        <v>2686</v>
      </c>
      <c r="AZ185" s="86" t="s">
        <v>66</v>
      </c>
      <c r="BA185" s="86" t="str">
        <f>REPLACE(INDEX(GroupVertices[Group],MATCH(Vertices[[#This Row],[Vertex]],GroupVertices[Vertex],0)),1,1,"")</f>
        <v>9</v>
      </c>
      <c r="BB185" s="48"/>
      <c r="BC185" s="48"/>
      <c r="BD185" s="48"/>
      <c r="BE185" s="48"/>
      <c r="BF185" s="48"/>
      <c r="BG185" s="48"/>
      <c r="BH185" s="120" t="s">
        <v>3148</v>
      </c>
      <c r="BI185" s="120" t="s">
        <v>3148</v>
      </c>
      <c r="BJ185" s="120" t="s">
        <v>3260</v>
      </c>
      <c r="BK185" s="120" t="s">
        <v>3260</v>
      </c>
      <c r="BL185" s="120">
        <v>0</v>
      </c>
      <c r="BM185" s="123">
        <v>0</v>
      </c>
      <c r="BN185" s="120">
        <v>0</v>
      </c>
      <c r="BO185" s="123">
        <v>0</v>
      </c>
      <c r="BP185" s="120">
        <v>0</v>
      </c>
      <c r="BQ185" s="123">
        <v>0</v>
      </c>
      <c r="BR185" s="120">
        <v>24</v>
      </c>
      <c r="BS185" s="123">
        <v>100</v>
      </c>
      <c r="BT185" s="120">
        <v>24</v>
      </c>
      <c r="BU185" s="2"/>
      <c r="BV185" s="3"/>
      <c r="BW185" s="3"/>
      <c r="BX185" s="3"/>
      <c r="BY185" s="3"/>
    </row>
    <row r="186" spans="1:77" ht="41.45" customHeight="1">
      <c r="A186" s="65" t="s">
        <v>342</v>
      </c>
      <c r="C186" s="66"/>
      <c r="D186" s="66" t="s">
        <v>64</v>
      </c>
      <c r="E186" s="67">
        <v>163.96428398820743</v>
      </c>
      <c r="F186" s="69"/>
      <c r="G186" s="107" t="s">
        <v>2486</v>
      </c>
      <c r="H186" s="66"/>
      <c r="I186" s="70" t="s">
        <v>342</v>
      </c>
      <c r="J186" s="71"/>
      <c r="K186" s="71"/>
      <c r="L186" s="70" t="s">
        <v>2900</v>
      </c>
      <c r="M186" s="74">
        <v>2.497463838793307</v>
      </c>
      <c r="N186" s="75">
        <v>2530.125732421875</v>
      </c>
      <c r="O186" s="75">
        <v>4105.2177734375</v>
      </c>
      <c r="P186" s="76"/>
      <c r="Q186" s="77"/>
      <c r="R186" s="77"/>
      <c r="S186" s="101"/>
      <c r="T186" s="48">
        <v>0</v>
      </c>
      <c r="U186" s="48">
        <v>1</v>
      </c>
      <c r="V186" s="49">
        <v>0</v>
      </c>
      <c r="W186" s="49">
        <v>0.021277</v>
      </c>
      <c r="X186" s="49">
        <v>3E-06</v>
      </c>
      <c r="Y186" s="49">
        <v>0.441622</v>
      </c>
      <c r="Z186" s="49">
        <v>0</v>
      </c>
      <c r="AA186" s="49">
        <v>0</v>
      </c>
      <c r="AB186" s="72">
        <v>186</v>
      </c>
      <c r="AC186" s="72"/>
      <c r="AD186" s="73"/>
      <c r="AE186" s="86" t="s">
        <v>1837</v>
      </c>
      <c r="AF186" s="86">
        <v>298</v>
      </c>
      <c r="AG186" s="86">
        <v>298</v>
      </c>
      <c r="AH186" s="86">
        <v>356</v>
      </c>
      <c r="AI186" s="86">
        <v>2142</v>
      </c>
      <c r="AJ186" s="86"/>
      <c r="AK186" s="86" t="s">
        <v>2032</v>
      </c>
      <c r="AL186" s="86" t="s">
        <v>2135</v>
      </c>
      <c r="AM186" s="93" t="s">
        <v>2214</v>
      </c>
      <c r="AN186" s="86"/>
      <c r="AO186" s="89">
        <v>43223.80065972222</v>
      </c>
      <c r="AP186" s="93" t="s">
        <v>2374</v>
      </c>
      <c r="AQ186" s="86" t="b">
        <v>0</v>
      </c>
      <c r="AR186" s="86" t="b">
        <v>0</v>
      </c>
      <c r="AS186" s="86" t="b">
        <v>0</v>
      </c>
      <c r="AT186" s="86"/>
      <c r="AU186" s="86">
        <v>1</v>
      </c>
      <c r="AV186" s="93" t="s">
        <v>2392</v>
      </c>
      <c r="AW186" s="86" t="b">
        <v>0</v>
      </c>
      <c r="AX186" s="86" t="s">
        <v>2503</v>
      </c>
      <c r="AY186" s="93" t="s">
        <v>2687</v>
      </c>
      <c r="AZ186" s="86" t="s">
        <v>66</v>
      </c>
      <c r="BA186" s="86" t="str">
        <f>REPLACE(INDEX(GroupVertices[Group],MATCH(Vertices[[#This Row],[Vertex]],GroupVertices[Vertex],0)),1,1,"")</f>
        <v>2</v>
      </c>
      <c r="BB186" s="48" t="s">
        <v>619</v>
      </c>
      <c r="BC186" s="48" t="s">
        <v>619</v>
      </c>
      <c r="BD186" s="48" t="s">
        <v>648</v>
      </c>
      <c r="BE186" s="48" t="s">
        <v>648</v>
      </c>
      <c r="BF186" s="48" t="s">
        <v>667</v>
      </c>
      <c r="BG186" s="48" t="s">
        <v>667</v>
      </c>
      <c r="BH186" s="120" t="s">
        <v>3076</v>
      </c>
      <c r="BI186" s="120" t="s">
        <v>3076</v>
      </c>
      <c r="BJ186" s="120" t="s">
        <v>1564</v>
      </c>
      <c r="BK186" s="120" t="s">
        <v>1564</v>
      </c>
      <c r="BL186" s="120">
        <v>0</v>
      </c>
      <c r="BM186" s="123">
        <v>0</v>
      </c>
      <c r="BN186" s="120">
        <v>0</v>
      </c>
      <c r="BO186" s="123">
        <v>0</v>
      </c>
      <c r="BP186" s="120">
        <v>0</v>
      </c>
      <c r="BQ186" s="123">
        <v>0</v>
      </c>
      <c r="BR186" s="120">
        <v>1</v>
      </c>
      <c r="BS186" s="123">
        <v>100</v>
      </c>
      <c r="BT186" s="120">
        <v>1</v>
      </c>
      <c r="BU186" s="2"/>
      <c r="BV186" s="3"/>
      <c r="BW186" s="3"/>
      <c r="BX186" s="3"/>
      <c r="BY186" s="3"/>
    </row>
    <row r="187" spans="1:77" ht="41.45" customHeight="1">
      <c r="A187" s="65" t="s">
        <v>343</v>
      </c>
      <c r="C187" s="66"/>
      <c r="D187" s="66" t="s">
        <v>64</v>
      </c>
      <c r="E187" s="67">
        <v>162.24975432152465</v>
      </c>
      <c r="F187" s="69"/>
      <c r="G187" s="107" t="s">
        <v>752</v>
      </c>
      <c r="H187" s="66"/>
      <c r="I187" s="70" t="s">
        <v>343</v>
      </c>
      <c r="J187" s="71"/>
      <c r="K187" s="71"/>
      <c r="L187" s="70" t="s">
        <v>2901</v>
      </c>
      <c r="M187" s="74">
        <v>1.19039918225207</v>
      </c>
      <c r="N187" s="75">
        <v>2664.257080078125</v>
      </c>
      <c r="O187" s="75">
        <v>4453.49267578125</v>
      </c>
      <c r="P187" s="76"/>
      <c r="Q187" s="77"/>
      <c r="R187" s="77"/>
      <c r="S187" s="101"/>
      <c r="T187" s="48">
        <v>0</v>
      </c>
      <c r="U187" s="48">
        <v>1</v>
      </c>
      <c r="V187" s="49">
        <v>0</v>
      </c>
      <c r="W187" s="49">
        <v>0.021277</v>
      </c>
      <c r="X187" s="49">
        <v>3E-06</v>
      </c>
      <c r="Y187" s="49">
        <v>0.441622</v>
      </c>
      <c r="Z187" s="49">
        <v>0</v>
      </c>
      <c r="AA187" s="49">
        <v>0</v>
      </c>
      <c r="AB187" s="72">
        <v>187</v>
      </c>
      <c r="AC187" s="72"/>
      <c r="AD187" s="73"/>
      <c r="AE187" s="86" t="s">
        <v>1838</v>
      </c>
      <c r="AF187" s="86">
        <v>83</v>
      </c>
      <c r="AG187" s="86">
        <v>44</v>
      </c>
      <c r="AH187" s="86">
        <v>742</v>
      </c>
      <c r="AI187" s="86">
        <v>8147</v>
      </c>
      <c r="AJ187" s="86"/>
      <c r="AK187" s="86"/>
      <c r="AL187" s="86"/>
      <c r="AM187" s="86"/>
      <c r="AN187" s="86"/>
      <c r="AO187" s="89">
        <v>42319.873391203706</v>
      </c>
      <c r="AP187" s="86"/>
      <c r="AQ187" s="86" t="b">
        <v>1</v>
      </c>
      <c r="AR187" s="86" t="b">
        <v>1</v>
      </c>
      <c r="AS187" s="86" t="b">
        <v>0</v>
      </c>
      <c r="AT187" s="86"/>
      <c r="AU187" s="86">
        <v>0</v>
      </c>
      <c r="AV187" s="93" t="s">
        <v>2392</v>
      </c>
      <c r="AW187" s="86" t="b">
        <v>0</v>
      </c>
      <c r="AX187" s="86" t="s">
        <v>2503</v>
      </c>
      <c r="AY187" s="93" t="s">
        <v>2688</v>
      </c>
      <c r="AZ187" s="86" t="s">
        <v>66</v>
      </c>
      <c r="BA187" s="86" t="str">
        <f>REPLACE(INDEX(GroupVertices[Group],MATCH(Vertices[[#This Row],[Vertex]],GroupVertices[Vertex],0)),1,1,"")</f>
        <v>2</v>
      </c>
      <c r="BB187" s="48" t="s">
        <v>619</v>
      </c>
      <c r="BC187" s="48" t="s">
        <v>619</v>
      </c>
      <c r="BD187" s="48" t="s">
        <v>648</v>
      </c>
      <c r="BE187" s="48" t="s">
        <v>648</v>
      </c>
      <c r="BF187" s="48" t="s">
        <v>667</v>
      </c>
      <c r="BG187" s="48" t="s">
        <v>667</v>
      </c>
      <c r="BH187" s="120" t="s">
        <v>3076</v>
      </c>
      <c r="BI187" s="120" t="s">
        <v>3076</v>
      </c>
      <c r="BJ187" s="120" t="s">
        <v>1564</v>
      </c>
      <c r="BK187" s="120" t="s">
        <v>1564</v>
      </c>
      <c r="BL187" s="120">
        <v>0</v>
      </c>
      <c r="BM187" s="123">
        <v>0</v>
      </c>
      <c r="BN187" s="120">
        <v>0</v>
      </c>
      <c r="BO187" s="123">
        <v>0</v>
      </c>
      <c r="BP187" s="120">
        <v>0</v>
      </c>
      <c r="BQ187" s="123">
        <v>0</v>
      </c>
      <c r="BR187" s="120">
        <v>1</v>
      </c>
      <c r="BS187" s="123">
        <v>100</v>
      </c>
      <c r="BT187" s="120">
        <v>1</v>
      </c>
      <c r="BU187" s="2"/>
      <c r="BV187" s="3"/>
      <c r="BW187" s="3"/>
      <c r="BX187" s="3"/>
      <c r="BY187" s="3"/>
    </row>
    <row r="188" spans="1:77" ht="41.45" customHeight="1">
      <c r="A188" s="65" t="s">
        <v>344</v>
      </c>
      <c r="C188" s="66"/>
      <c r="D188" s="66" t="s">
        <v>64</v>
      </c>
      <c r="E188" s="67">
        <v>163.302772542007</v>
      </c>
      <c r="F188" s="69"/>
      <c r="G188" s="107" t="s">
        <v>2487</v>
      </c>
      <c r="H188" s="66"/>
      <c r="I188" s="70" t="s">
        <v>344</v>
      </c>
      <c r="J188" s="71"/>
      <c r="K188" s="71"/>
      <c r="L188" s="70" t="s">
        <v>2902</v>
      </c>
      <c r="M188" s="74">
        <v>1.993163302017554</v>
      </c>
      <c r="N188" s="75">
        <v>1974.2073974609375</v>
      </c>
      <c r="O188" s="75">
        <v>3714.2724609375</v>
      </c>
      <c r="P188" s="76"/>
      <c r="Q188" s="77"/>
      <c r="R188" s="77"/>
      <c r="S188" s="101"/>
      <c r="T188" s="48">
        <v>0</v>
      </c>
      <c r="U188" s="48">
        <v>1</v>
      </c>
      <c r="V188" s="49">
        <v>0</v>
      </c>
      <c r="W188" s="49">
        <v>0.021277</v>
      </c>
      <c r="X188" s="49">
        <v>3E-06</v>
      </c>
      <c r="Y188" s="49">
        <v>0.441622</v>
      </c>
      <c r="Z188" s="49">
        <v>0</v>
      </c>
      <c r="AA188" s="49">
        <v>0</v>
      </c>
      <c r="AB188" s="72">
        <v>188</v>
      </c>
      <c r="AC188" s="72"/>
      <c r="AD188" s="73"/>
      <c r="AE188" s="86" t="s">
        <v>1839</v>
      </c>
      <c r="AF188" s="86">
        <v>175</v>
      </c>
      <c r="AG188" s="86">
        <v>200</v>
      </c>
      <c r="AH188" s="86">
        <v>2569</v>
      </c>
      <c r="AI188" s="86">
        <v>3869</v>
      </c>
      <c r="AJ188" s="86"/>
      <c r="AK188" s="86" t="s">
        <v>2033</v>
      </c>
      <c r="AL188" s="86" t="s">
        <v>2136</v>
      </c>
      <c r="AM188" s="86"/>
      <c r="AN188" s="86"/>
      <c r="AO188" s="89">
        <v>42840.009560185186</v>
      </c>
      <c r="AP188" s="93" t="s">
        <v>2375</v>
      </c>
      <c r="AQ188" s="86" t="b">
        <v>0</v>
      </c>
      <c r="AR188" s="86" t="b">
        <v>0</v>
      </c>
      <c r="AS188" s="86" t="b">
        <v>0</v>
      </c>
      <c r="AT188" s="86"/>
      <c r="AU188" s="86">
        <v>1</v>
      </c>
      <c r="AV188" s="93" t="s">
        <v>2392</v>
      </c>
      <c r="AW188" s="86" t="b">
        <v>0</v>
      </c>
      <c r="AX188" s="86" t="s">
        <v>2503</v>
      </c>
      <c r="AY188" s="93" t="s">
        <v>2689</v>
      </c>
      <c r="AZ188" s="86" t="s">
        <v>66</v>
      </c>
      <c r="BA188" s="86" t="str">
        <f>REPLACE(INDEX(GroupVertices[Group],MATCH(Vertices[[#This Row],[Vertex]],GroupVertices[Vertex],0)),1,1,"")</f>
        <v>2</v>
      </c>
      <c r="BB188" s="48" t="s">
        <v>619</v>
      </c>
      <c r="BC188" s="48" t="s">
        <v>619</v>
      </c>
      <c r="BD188" s="48" t="s">
        <v>648</v>
      </c>
      <c r="BE188" s="48" t="s">
        <v>648</v>
      </c>
      <c r="BF188" s="48" t="s">
        <v>667</v>
      </c>
      <c r="BG188" s="48" t="s">
        <v>667</v>
      </c>
      <c r="BH188" s="120" t="s">
        <v>3076</v>
      </c>
      <c r="BI188" s="120" t="s">
        <v>3076</v>
      </c>
      <c r="BJ188" s="120" t="s">
        <v>1564</v>
      </c>
      <c r="BK188" s="120" t="s">
        <v>1564</v>
      </c>
      <c r="BL188" s="120">
        <v>0</v>
      </c>
      <c r="BM188" s="123">
        <v>0</v>
      </c>
      <c r="BN188" s="120">
        <v>0</v>
      </c>
      <c r="BO188" s="123">
        <v>0</v>
      </c>
      <c r="BP188" s="120">
        <v>0</v>
      </c>
      <c r="BQ188" s="123">
        <v>0</v>
      </c>
      <c r="BR188" s="120">
        <v>1</v>
      </c>
      <c r="BS188" s="123">
        <v>100</v>
      </c>
      <c r="BT188" s="120">
        <v>1</v>
      </c>
      <c r="BU188" s="2"/>
      <c r="BV188" s="3"/>
      <c r="BW188" s="3"/>
      <c r="BX188" s="3"/>
      <c r="BY188" s="3"/>
    </row>
    <row r="189" spans="1:77" ht="41.45" customHeight="1">
      <c r="A189" s="65" t="s">
        <v>434</v>
      </c>
      <c r="C189" s="66"/>
      <c r="D189" s="66" t="s">
        <v>64</v>
      </c>
      <c r="E189" s="67">
        <v>177.30926489778165</v>
      </c>
      <c r="F189" s="69"/>
      <c r="G189" s="107" t="s">
        <v>2488</v>
      </c>
      <c r="H189" s="66"/>
      <c r="I189" s="70" t="s">
        <v>434</v>
      </c>
      <c r="J189" s="71"/>
      <c r="K189" s="71"/>
      <c r="L189" s="70" t="s">
        <v>2903</v>
      </c>
      <c r="M189" s="74">
        <v>12.670955279667425</v>
      </c>
      <c r="N189" s="75">
        <v>9126.0498046875</v>
      </c>
      <c r="O189" s="75">
        <v>9215.6572265625</v>
      </c>
      <c r="P189" s="76"/>
      <c r="Q189" s="77"/>
      <c r="R189" s="77"/>
      <c r="S189" s="101"/>
      <c r="T189" s="48">
        <v>1</v>
      </c>
      <c r="U189" s="48">
        <v>0</v>
      </c>
      <c r="V189" s="49">
        <v>0</v>
      </c>
      <c r="W189" s="49">
        <v>0.035714</v>
      </c>
      <c r="X189" s="49">
        <v>0</v>
      </c>
      <c r="Y189" s="49">
        <v>0.530173</v>
      </c>
      <c r="Z189" s="49">
        <v>0</v>
      </c>
      <c r="AA189" s="49">
        <v>0</v>
      </c>
      <c r="AB189" s="72">
        <v>189</v>
      </c>
      <c r="AC189" s="72"/>
      <c r="AD189" s="73"/>
      <c r="AE189" s="86" t="s">
        <v>1840</v>
      </c>
      <c r="AF189" s="86">
        <v>3737</v>
      </c>
      <c r="AG189" s="86">
        <v>2275</v>
      </c>
      <c r="AH189" s="86">
        <v>42158</v>
      </c>
      <c r="AI189" s="86">
        <v>38482</v>
      </c>
      <c r="AJ189" s="86"/>
      <c r="AK189" s="86" t="s">
        <v>2034</v>
      </c>
      <c r="AL189" s="86" t="s">
        <v>2137</v>
      </c>
      <c r="AM189" s="86"/>
      <c r="AN189" s="86"/>
      <c r="AO189" s="89">
        <v>40769.399143518516</v>
      </c>
      <c r="AP189" s="93" t="s">
        <v>2376</v>
      </c>
      <c r="AQ189" s="86" t="b">
        <v>0</v>
      </c>
      <c r="AR189" s="86" t="b">
        <v>0</v>
      </c>
      <c r="AS189" s="86" t="b">
        <v>0</v>
      </c>
      <c r="AT189" s="86"/>
      <c r="AU189" s="86">
        <v>9</v>
      </c>
      <c r="AV189" s="93" t="s">
        <v>2407</v>
      </c>
      <c r="AW189" s="86" t="b">
        <v>0</v>
      </c>
      <c r="AX189" s="86" t="s">
        <v>2503</v>
      </c>
      <c r="AY189" s="93" t="s">
        <v>2690</v>
      </c>
      <c r="AZ189" s="86" t="s">
        <v>65</v>
      </c>
      <c r="BA189" s="86" t="str">
        <f>REPLACE(INDEX(GroupVertices[Group],MATCH(Vertices[[#This Row],[Vertex]],GroupVertices[Vertex],0)),1,1,"")</f>
        <v>5</v>
      </c>
      <c r="BB189" s="48"/>
      <c r="BC189" s="48"/>
      <c r="BD189" s="48"/>
      <c r="BE189" s="48"/>
      <c r="BF189" s="48"/>
      <c r="BG189" s="48"/>
      <c r="BH189" s="48"/>
      <c r="BI189" s="48"/>
      <c r="BJ189" s="48"/>
      <c r="BK189" s="48"/>
      <c r="BL189" s="48"/>
      <c r="BM189" s="49"/>
      <c r="BN189" s="48"/>
      <c r="BO189" s="49"/>
      <c r="BP189" s="48"/>
      <c r="BQ189" s="49"/>
      <c r="BR189" s="48"/>
      <c r="BS189" s="49"/>
      <c r="BT189" s="48"/>
      <c r="BU189" s="2"/>
      <c r="BV189" s="3"/>
      <c r="BW189" s="3"/>
      <c r="BX189" s="3"/>
      <c r="BY189" s="3"/>
    </row>
    <row r="190" spans="1:77" ht="41.45" customHeight="1">
      <c r="A190" s="65" t="s">
        <v>435</v>
      </c>
      <c r="C190" s="66"/>
      <c r="D190" s="66" t="s">
        <v>64</v>
      </c>
      <c r="E190" s="67">
        <v>163.8022811850563</v>
      </c>
      <c r="F190" s="69"/>
      <c r="G190" s="107" t="s">
        <v>2489</v>
      </c>
      <c r="H190" s="66"/>
      <c r="I190" s="70" t="s">
        <v>435</v>
      </c>
      <c r="J190" s="71"/>
      <c r="K190" s="71"/>
      <c r="L190" s="70" t="s">
        <v>2904</v>
      </c>
      <c r="M190" s="74">
        <v>2.3739616665216943</v>
      </c>
      <c r="N190" s="75">
        <v>9493.1484375</v>
      </c>
      <c r="O190" s="75">
        <v>7968.19091796875</v>
      </c>
      <c r="P190" s="76"/>
      <c r="Q190" s="77"/>
      <c r="R190" s="77"/>
      <c r="S190" s="101"/>
      <c r="T190" s="48">
        <v>1</v>
      </c>
      <c r="U190" s="48">
        <v>0</v>
      </c>
      <c r="V190" s="49">
        <v>0</v>
      </c>
      <c r="W190" s="49">
        <v>0.035714</v>
      </c>
      <c r="X190" s="49">
        <v>0</v>
      </c>
      <c r="Y190" s="49">
        <v>0.530173</v>
      </c>
      <c r="Z190" s="49">
        <v>0</v>
      </c>
      <c r="AA190" s="49">
        <v>0</v>
      </c>
      <c r="AB190" s="72">
        <v>190</v>
      </c>
      <c r="AC190" s="72"/>
      <c r="AD190" s="73"/>
      <c r="AE190" s="86" t="s">
        <v>1841</v>
      </c>
      <c r="AF190" s="86">
        <v>373</v>
      </c>
      <c r="AG190" s="86">
        <v>274</v>
      </c>
      <c r="AH190" s="86">
        <v>1348</v>
      </c>
      <c r="AI190" s="86">
        <v>9454</v>
      </c>
      <c r="AJ190" s="86"/>
      <c r="AK190" s="86" t="s">
        <v>2035</v>
      </c>
      <c r="AL190" s="86" t="s">
        <v>2138</v>
      </c>
      <c r="AM190" s="86"/>
      <c r="AN190" s="86"/>
      <c r="AO190" s="89">
        <v>42777.42349537037</v>
      </c>
      <c r="AP190" s="86"/>
      <c r="AQ190" s="86" t="b">
        <v>1</v>
      </c>
      <c r="AR190" s="86" t="b">
        <v>0</v>
      </c>
      <c r="AS190" s="86" t="b">
        <v>0</v>
      </c>
      <c r="AT190" s="86"/>
      <c r="AU190" s="86">
        <v>0</v>
      </c>
      <c r="AV190" s="86"/>
      <c r="AW190" s="86" t="b">
        <v>0</v>
      </c>
      <c r="AX190" s="86" t="s">
        <v>2503</v>
      </c>
      <c r="AY190" s="93" t="s">
        <v>2691</v>
      </c>
      <c r="AZ190" s="86" t="s">
        <v>65</v>
      </c>
      <c r="BA190" s="86" t="str">
        <f>REPLACE(INDEX(GroupVertices[Group],MATCH(Vertices[[#This Row],[Vertex]],GroupVertices[Vertex],0)),1,1,"")</f>
        <v>5</v>
      </c>
      <c r="BB190" s="48"/>
      <c r="BC190" s="48"/>
      <c r="BD190" s="48"/>
      <c r="BE190" s="48"/>
      <c r="BF190" s="48"/>
      <c r="BG190" s="48"/>
      <c r="BH190" s="48"/>
      <c r="BI190" s="48"/>
      <c r="BJ190" s="48"/>
      <c r="BK190" s="48"/>
      <c r="BL190" s="48"/>
      <c r="BM190" s="49"/>
      <c r="BN190" s="48"/>
      <c r="BO190" s="49"/>
      <c r="BP190" s="48"/>
      <c r="BQ190" s="49"/>
      <c r="BR190" s="48"/>
      <c r="BS190" s="49"/>
      <c r="BT190" s="48"/>
      <c r="BU190" s="2"/>
      <c r="BV190" s="3"/>
      <c r="BW190" s="3"/>
      <c r="BX190" s="3"/>
      <c r="BY190" s="3"/>
    </row>
    <row r="191" spans="1:77" ht="41.45" customHeight="1">
      <c r="A191" s="65" t="s">
        <v>436</v>
      </c>
      <c r="C191" s="66"/>
      <c r="D191" s="66" t="s">
        <v>64</v>
      </c>
      <c r="E191" s="67">
        <v>302.88843780709806</v>
      </c>
      <c r="F191" s="69"/>
      <c r="G191" s="107" t="s">
        <v>2490</v>
      </c>
      <c r="H191" s="66"/>
      <c r="I191" s="70" t="s">
        <v>436</v>
      </c>
      <c r="J191" s="71"/>
      <c r="K191" s="71"/>
      <c r="L191" s="70" t="s">
        <v>2905</v>
      </c>
      <c r="M191" s="74">
        <v>108.40572248554606</v>
      </c>
      <c r="N191" s="75">
        <v>9315.4951171875</v>
      </c>
      <c r="O191" s="75">
        <v>7487.4892578125</v>
      </c>
      <c r="P191" s="76"/>
      <c r="Q191" s="77"/>
      <c r="R191" s="77"/>
      <c r="S191" s="101"/>
      <c r="T191" s="48">
        <v>1</v>
      </c>
      <c r="U191" s="48">
        <v>0</v>
      </c>
      <c r="V191" s="49">
        <v>0</v>
      </c>
      <c r="W191" s="49">
        <v>0.035714</v>
      </c>
      <c r="X191" s="49">
        <v>0</v>
      </c>
      <c r="Y191" s="49">
        <v>0.530173</v>
      </c>
      <c r="Z191" s="49">
        <v>0</v>
      </c>
      <c r="AA191" s="49">
        <v>0</v>
      </c>
      <c r="AB191" s="72">
        <v>191</v>
      </c>
      <c r="AC191" s="72"/>
      <c r="AD191" s="73"/>
      <c r="AE191" s="86" t="s">
        <v>1842</v>
      </c>
      <c r="AF191" s="86">
        <v>1645</v>
      </c>
      <c r="AG191" s="86">
        <v>20879</v>
      </c>
      <c r="AH191" s="86">
        <v>48771</v>
      </c>
      <c r="AI191" s="86">
        <v>14430</v>
      </c>
      <c r="AJ191" s="86"/>
      <c r="AK191" s="86" t="s">
        <v>2036</v>
      </c>
      <c r="AL191" s="86" t="s">
        <v>2056</v>
      </c>
      <c r="AM191" s="93" t="s">
        <v>2215</v>
      </c>
      <c r="AN191" s="86"/>
      <c r="AO191" s="89">
        <v>39891.62688657407</v>
      </c>
      <c r="AP191" s="93" t="s">
        <v>2377</v>
      </c>
      <c r="AQ191" s="86" t="b">
        <v>0</v>
      </c>
      <c r="AR191" s="86" t="b">
        <v>0</v>
      </c>
      <c r="AS191" s="86" t="b">
        <v>1</v>
      </c>
      <c r="AT191" s="86"/>
      <c r="AU191" s="86">
        <v>183</v>
      </c>
      <c r="AV191" s="93" t="s">
        <v>2395</v>
      </c>
      <c r="AW191" s="86" t="b">
        <v>0</v>
      </c>
      <c r="AX191" s="86" t="s">
        <v>2503</v>
      </c>
      <c r="AY191" s="93" t="s">
        <v>2692</v>
      </c>
      <c r="AZ191" s="86" t="s">
        <v>65</v>
      </c>
      <c r="BA191" s="86" t="str">
        <f>REPLACE(INDEX(GroupVertices[Group],MATCH(Vertices[[#This Row],[Vertex]],GroupVertices[Vertex],0)),1,1,"")</f>
        <v>5</v>
      </c>
      <c r="BB191" s="48"/>
      <c r="BC191" s="48"/>
      <c r="BD191" s="48"/>
      <c r="BE191" s="48"/>
      <c r="BF191" s="48"/>
      <c r="BG191" s="48"/>
      <c r="BH191" s="48"/>
      <c r="BI191" s="48"/>
      <c r="BJ191" s="48"/>
      <c r="BK191" s="48"/>
      <c r="BL191" s="48"/>
      <c r="BM191" s="49"/>
      <c r="BN191" s="48"/>
      <c r="BO191" s="49"/>
      <c r="BP191" s="48"/>
      <c r="BQ191" s="49"/>
      <c r="BR191" s="48"/>
      <c r="BS191" s="49"/>
      <c r="BT191" s="48"/>
      <c r="BU191" s="2"/>
      <c r="BV191" s="3"/>
      <c r="BW191" s="3"/>
      <c r="BX191" s="3"/>
      <c r="BY191" s="3"/>
    </row>
    <row r="192" spans="1:77" ht="41.45" customHeight="1">
      <c r="A192" s="65" t="s">
        <v>437</v>
      </c>
      <c r="C192" s="66"/>
      <c r="D192" s="66" t="s">
        <v>64</v>
      </c>
      <c r="E192" s="67">
        <v>163.71452966668278</v>
      </c>
      <c r="F192" s="69"/>
      <c r="G192" s="107" t="s">
        <v>2491</v>
      </c>
      <c r="H192" s="66"/>
      <c r="I192" s="70" t="s">
        <v>437</v>
      </c>
      <c r="J192" s="71"/>
      <c r="K192" s="71"/>
      <c r="L192" s="70" t="s">
        <v>2906</v>
      </c>
      <c r="M192" s="74">
        <v>2.307064656541237</v>
      </c>
      <c r="N192" s="75">
        <v>9063.640625</v>
      </c>
      <c r="O192" s="75">
        <v>7112.9248046875</v>
      </c>
      <c r="P192" s="76"/>
      <c r="Q192" s="77"/>
      <c r="R192" s="77"/>
      <c r="S192" s="101"/>
      <c r="T192" s="48">
        <v>1</v>
      </c>
      <c r="U192" s="48">
        <v>0</v>
      </c>
      <c r="V192" s="49">
        <v>0</v>
      </c>
      <c r="W192" s="49">
        <v>0.035714</v>
      </c>
      <c r="X192" s="49">
        <v>0</v>
      </c>
      <c r="Y192" s="49">
        <v>0.530173</v>
      </c>
      <c r="Z192" s="49">
        <v>0</v>
      </c>
      <c r="AA192" s="49">
        <v>0</v>
      </c>
      <c r="AB192" s="72">
        <v>192</v>
      </c>
      <c r="AC192" s="72"/>
      <c r="AD192" s="73"/>
      <c r="AE192" s="86" t="s">
        <v>1709</v>
      </c>
      <c r="AF192" s="86">
        <v>449</v>
      </c>
      <c r="AG192" s="86">
        <v>261</v>
      </c>
      <c r="AH192" s="86">
        <v>7613</v>
      </c>
      <c r="AI192" s="86">
        <v>4578</v>
      </c>
      <c r="AJ192" s="86"/>
      <c r="AK192" s="86"/>
      <c r="AL192" s="86"/>
      <c r="AM192" s="86"/>
      <c r="AN192" s="86"/>
      <c r="AO192" s="89">
        <v>40563.677152777775</v>
      </c>
      <c r="AP192" s="93" t="s">
        <v>2378</v>
      </c>
      <c r="AQ192" s="86" t="b">
        <v>0</v>
      </c>
      <c r="AR192" s="86" t="b">
        <v>0</v>
      </c>
      <c r="AS192" s="86" t="b">
        <v>1</v>
      </c>
      <c r="AT192" s="86"/>
      <c r="AU192" s="86">
        <v>4</v>
      </c>
      <c r="AV192" s="93" t="s">
        <v>2408</v>
      </c>
      <c r="AW192" s="86" t="b">
        <v>0</v>
      </c>
      <c r="AX192" s="86" t="s">
        <v>2503</v>
      </c>
      <c r="AY192" s="93" t="s">
        <v>2693</v>
      </c>
      <c r="AZ192" s="86" t="s">
        <v>65</v>
      </c>
      <c r="BA192" s="86" t="str">
        <f>REPLACE(INDEX(GroupVertices[Group],MATCH(Vertices[[#This Row],[Vertex]],GroupVertices[Vertex],0)),1,1,"")</f>
        <v>5</v>
      </c>
      <c r="BB192" s="48"/>
      <c r="BC192" s="48"/>
      <c r="BD192" s="48"/>
      <c r="BE192" s="48"/>
      <c r="BF192" s="48"/>
      <c r="BG192" s="48"/>
      <c r="BH192" s="48"/>
      <c r="BI192" s="48"/>
      <c r="BJ192" s="48"/>
      <c r="BK192" s="48"/>
      <c r="BL192" s="48"/>
      <c r="BM192" s="49"/>
      <c r="BN192" s="48"/>
      <c r="BO192" s="49"/>
      <c r="BP192" s="48"/>
      <c r="BQ192" s="49"/>
      <c r="BR192" s="48"/>
      <c r="BS192" s="49"/>
      <c r="BT192" s="48"/>
      <c r="BU192" s="2"/>
      <c r="BV192" s="3"/>
      <c r="BW192" s="3"/>
      <c r="BX192" s="3"/>
      <c r="BY192" s="3"/>
    </row>
    <row r="193" spans="1:77" ht="41.45" customHeight="1">
      <c r="A193" s="65" t="s">
        <v>438</v>
      </c>
      <c r="C193" s="66"/>
      <c r="D193" s="66" t="s">
        <v>64</v>
      </c>
      <c r="E193" s="67">
        <v>688.6036118763392</v>
      </c>
      <c r="F193" s="69"/>
      <c r="G193" s="107" t="s">
        <v>2492</v>
      </c>
      <c r="H193" s="66"/>
      <c r="I193" s="70" t="s">
        <v>438</v>
      </c>
      <c r="J193" s="71"/>
      <c r="K193" s="71"/>
      <c r="L193" s="70" t="s">
        <v>2907</v>
      </c>
      <c r="M193" s="74">
        <v>402.45410281656723</v>
      </c>
      <c r="N193" s="75">
        <v>8732.6455078125</v>
      </c>
      <c r="O193" s="75">
        <v>9300.8876953125</v>
      </c>
      <c r="P193" s="76"/>
      <c r="Q193" s="77"/>
      <c r="R193" s="77"/>
      <c r="S193" s="101"/>
      <c r="T193" s="48">
        <v>1</v>
      </c>
      <c r="U193" s="48">
        <v>0</v>
      </c>
      <c r="V193" s="49">
        <v>0</v>
      </c>
      <c r="W193" s="49">
        <v>0.035714</v>
      </c>
      <c r="X193" s="49">
        <v>0</v>
      </c>
      <c r="Y193" s="49">
        <v>0.530173</v>
      </c>
      <c r="Z193" s="49">
        <v>0</v>
      </c>
      <c r="AA193" s="49">
        <v>0</v>
      </c>
      <c r="AB193" s="72">
        <v>193</v>
      </c>
      <c r="AC193" s="72"/>
      <c r="AD193" s="73"/>
      <c r="AE193" s="86" t="s">
        <v>1843</v>
      </c>
      <c r="AF193" s="86">
        <v>40</v>
      </c>
      <c r="AG193" s="86">
        <v>78021</v>
      </c>
      <c r="AH193" s="86">
        <v>3599</v>
      </c>
      <c r="AI193" s="86">
        <v>22</v>
      </c>
      <c r="AJ193" s="86"/>
      <c r="AK193" s="86" t="s">
        <v>2037</v>
      </c>
      <c r="AL193" s="86" t="s">
        <v>2139</v>
      </c>
      <c r="AM193" s="93" t="s">
        <v>2216</v>
      </c>
      <c r="AN193" s="86"/>
      <c r="AO193" s="89">
        <v>40157.836331018516</v>
      </c>
      <c r="AP193" s="93" t="s">
        <v>2379</v>
      </c>
      <c r="AQ193" s="86" t="b">
        <v>0</v>
      </c>
      <c r="AR193" s="86" t="b">
        <v>0</v>
      </c>
      <c r="AS193" s="86" t="b">
        <v>1</v>
      </c>
      <c r="AT193" s="86"/>
      <c r="AU193" s="86">
        <v>410</v>
      </c>
      <c r="AV193" s="93" t="s">
        <v>2403</v>
      </c>
      <c r="AW193" s="86" t="b">
        <v>1</v>
      </c>
      <c r="AX193" s="86" t="s">
        <v>2503</v>
      </c>
      <c r="AY193" s="93" t="s">
        <v>2694</v>
      </c>
      <c r="AZ193" s="86" t="s">
        <v>65</v>
      </c>
      <c r="BA193" s="86" t="str">
        <f>REPLACE(INDEX(GroupVertices[Group],MATCH(Vertices[[#This Row],[Vertex]],GroupVertices[Vertex],0)),1,1,"")</f>
        <v>5</v>
      </c>
      <c r="BB193" s="48"/>
      <c r="BC193" s="48"/>
      <c r="BD193" s="48"/>
      <c r="BE193" s="48"/>
      <c r="BF193" s="48"/>
      <c r="BG193" s="48"/>
      <c r="BH193" s="48"/>
      <c r="BI193" s="48"/>
      <c r="BJ193" s="48"/>
      <c r="BK193" s="48"/>
      <c r="BL193" s="48"/>
      <c r="BM193" s="49"/>
      <c r="BN193" s="48"/>
      <c r="BO193" s="49"/>
      <c r="BP193" s="48"/>
      <c r="BQ193" s="49"/>
      <c r="BR193" s="48"/>
      <c r="BS193" s="49"/>
      <c r="BT193" s="48"/>
      <c r="BU193" s="2"/>
      <c r="BV193" s="3"/>
      <c r="BW193" s="3"/>
      <c r="BX193" s="3"/>
      <c r="BY193" s="3"/>
    </row>
    <row r="194" spans="1:77" ht="41.45" customHeight="1">
      <c r="A194" s="65" t="s">
        <v>439</v>
      </c>
      <c r="C194" s="66"/>
      <c r="D194" s="66" t="s">
        <v>64</v>
      </c>
      <c r="E194" s="67">
        <v>162.9112657677251</v>
      </c>
      <c r="F194" s="69"/>
      <c r="G194" s="107" t="s">
        <v>2493</v>
      </c>
      <c r="H194" s="66"/>
      <c r="I194" s="70" t="s">
        <v>439</v>
      </c>
      <c r="J194" s="71"/>
      <c r="K194" s="71"/>
      <c r="L194" s="70" t="s">
        <v>2908</v>
      </c>
      <c r="M194" s="74">
        <v>1.694699719027823</v>
      </c>
      <c r="N194" s="75">
        <v>8841.5888671875</v>
      </c>
      <c r="O194" s="75">
        <v>8825.0908203125</v>
      </c>
      <c r="P194" s="76"/>
      <c r="Q194" s="77"/>
      <c r="R194" s="77"/>
      <c r="S194" s="101"/>
      <c r="T194" s="48">
        <v>1</v>
      </c>
      <c r="U194" s="48">
        <v>0</v>
      </c>
      <c r="V194" s="49">
        <v>0</v>
      </c>
      <c r="W194" s="49">
        <v>0.035714</v>
      </c>
      <c r="X194" s="49">
        <v>0</v>
      </c>
      <c r="Y194" s="49">
        <v>0.530173</v>
      </c>
      <c r="Z194" s="49">
        <v>0</v>
      </c>
      <c r="AA194" s="49">
        <v>0</v>
      </c>
      <c r="AB194" s="72">
        <v>194</v>
      </c>
      <c r="AC194" s="72"/>
      <c r="AD194" s="73"/>
      <c r="AE194" s="86" t="s">
        <v>1844</v>
      </c>
      <c r="AF194" s="86">
        <v>212</v>
      </c>
      <c r="AG194" s="86">
        <v>142</v>
      </c>
      <c r="AH194" s="86">
        <v>3115</v>
      </c>
      <c r="AI194" s="86">
        <v>7907</v>
      </c>
      <c r="AJ194" s="86"/>
      <c r="AK194" s="86" t="s">
        <v>2038</v>
      </c>
      <c r="AL194" s="86"/>
      <c r="AM194" s="86"/>
      <c r="AN194" s="86"/>
      <c r="AO194" s="89">
        <v>41615.942453703705</v>
      </c>
      <c r="AP194" s="86"/>
      <c r="AQ194" s="86" t="b">
        <v>1</v>
      </c>
      <c r="AR194" s="86" t="b">
        <v>0</v>
      </c>
      <c r="AS194" s="86" t="b">
        <v>0</v>
      </c>
      <c r="AT194" s="86"/>
      <c r="AU194" s="86">
        <v>0</v>
      </c>
      <c r="AV194" s="93" t="s">
        <v>2392</v>
      </c>
      <c r="AW194" s="86" t="b">
        <v>0</v>
      </c>
      <c r="AX194" s="86" t="s">
        <v>2503</v>
      </c>
      <c r="AY194" s="93" t="s">
        <v>2695</v>
      </c>
      <c r="AZ194" s="86" t="s">
        <v>65</v>
      </c>
      <c r="BA194" s="86" t="str">
        <f>REPLACE(INDEX(GroupVertices[Group],MATCH(Vertices[[#This Row],[Vertex]],GroupVertices[Vertex],0)),1,1,"")</f>
        <v>5</v>
      </c>
      <c r="BB194" s="48"/>
      <c r="BC194" s="48"/>
      <c r="BD194" s="48"/>
      <c r="BE194" s="48"/>
      <c r="BF194" s="48"/>
      <c r="BG194" s="48"/>
      <c r="BH194" s="48"/>
      <c r="BI194" s="48"/>
      <c r="BJ194" s="48"/>
      <c r="BK194" s="48"/>
      <c r="BL194" s="48"/>
      <c r="BM194" s="49"/>
      <c r="BN194" s="48"/>
      <c r="BO194" s="49"/>
      <c r="BP194" s="48"/>
      <c r="BQ194" s="49"/>
      <c r="BR194" s="48"/>
      <c r="BS194" s="49"/>
      <c r="BT194" s="48"/>
      <c r="BU194" s="2"/>
      <c r="BV194" s="3"/>
      <c r="BW194" s="3"/>
      <c r="BX194" s="3"/>
      <c r="BY194" s="3"/>
    </row>
    <row r="195" spans="1:77" ht="41.45" customHeight="1">
      <c r="A195" s="65" t="s">
        <v>440</v>
      </c>
      <c r="C195" s="66"/>
      <c r="D195" s="66" t="s">
        <v>64</v>
      </c>
      <c r="E195" s="67">
        <v>162.7222624973821</v>
      </c>
      <c r="F195" s="69"/>
      <c r="G195" s="107" t="s">
        <v>752</v>
      </c>
      <c r="H195" s="66"/>
      <c r="I195" s="70" t="s">
        <v>440</v>
      </c>
      <c r="J195" s="71"/>
      <c r="K195" s="71"/>
      <c r="L195" s="70" t="s">
        <v>2909</v>
      </c>
      <c r="M195" s="74">
        <v>1.5506138513776078</v>
      </c>
      <c r="N195" s="75">
        <v>9394.58984375</v>
      </c>
      <c r="O195" s="75">
        <v>8835.994140625</v>
      </c>
      <c r="P195" s="76"/>
      <c r="Q195" s="77"/>
      <c r="R195" s="77"/>
      <c r="S195" s="101"/>
      <c r="T195" s="48">
        <v>1</v>
      </c>
      <c r="U195" s="48">
        <v>0</v>
      </c>
      <c r="V195" s="49">
        <v>0</v>
      </c>
      <c r="W195" s="49">
        <v>0.035714</v>
      </c>
      <c r="X195" s="49">
        <v>0</v>
      </c>
      <c r="Y195" s="49">
        <v>0.530173</v>
      </c>
      <c r="Z195" s="49">
        <v>0</v>
      </c>
      <c r="AA195" s="49">
        <v>0</v>
      </c>
      <c r="AB195" s="72">
        <v>195</v>
      </c>
      <c r="AC195" s="72"/>
      <c r="AD195" s="73"/>
      <c r="AE195" s="86" t="s">
        <v>1845</v>
      </c>
      <c r="AF195" s="86">
        <v>214</v>
      </c>
      <c r="AG195" s="86">
        <v>114</v>
      </c>
      <c r="AH195" s="86">
        <v>5124</v>
      </c>
      <c r="AI195" s="86">
        <v>11247</v>
      </c>
      <c r="AJ195" s="86"/>
      <c r="AK195" s="86" t="s">
        <v>2039</v>
      </c>
      <c r="AL195" s="86"/>
      <c r="AM195" s="86"/>
      <c r="AN195" s="86"/>
      <c r="AO195" s="89">
        <v>43295.753958333335</v>
      </c>
      <c r="AP195" s="86"/>
      <c r="AQ195" s="86" t="b">
        <v>1</v>
      </c>
      <c r="AR195" s="86" t="b">
        <v>1</v>
      </c>
      <c r="AS195" s="86" t="b">
        <v>0</v>
      </c>
      <c r="AT195" s="86"/>
      <c r="AU195" s="86">
        <v>0</v>
      </c>
      <c r="AV195" s="86"/>
      <c r="AW195" s="86" t="b">
        <v>0</v>
      </c>
      <c r="AX195" s="86" t="s">
        <v>2503</v>
      </c>
      <c r="AY195" s="93" t="s">
        <v>2696</v>
      </c>
      <c r="AZ195" s="86" t="s">
        <v>65</v>
      </c>
      <c r="BA195" s="86" t="str">
        <f>REPLACE(INDEX(GroupVertices[Group],MATCH(Vertices[[#This Row],[Vertex]],GroupVertices[Vertex],0)),1,1,"")</f>
        <v>5</v>
      </c>
      <c r="BB195" s="48"/>
      <c r="BC195" s="48"/>
      <c r="BD195" s="48"/>
      <c r="BE195" s="48"/>
      <c r="BF195" s="48"/>
      <c r="BG195" s="48"/>
      <c r="BH195" s="48"/>
      <c r="BI195" s="48"/>
      <c r="BJ195" s="48"/>
      <c r="BK195" s="48"/>
      <c r="BL195" s="48"/>
      <c r="BM195" s="49"/>
      <c r="BN195" s="48"/>
      <c r="BO195" s="49"/>
      <c r="BP195" s="48"/>
      <c r="BQ195" s="49"/>
      <c r="BR195" s="48"/>
      <c r="BS195" s="49"/>
      <c r="BT195" s="48"/>
      <c r="BU195" s="2"/>
      <c r="BV195" s="3"/>
      <c r="BW195" s="3"/>
      <c r="BX195" s="3"/>
      <c r="BY195" s="3"/>
    </row>
    <row r="196" spans="1:77" ht="41.45" customHeight="1">
      <c r="A196" s="65" t="s">
        <v>441</v>
      </c>
      <c r="C196" s="66"/>
      <c r="D196" s="66" t="s">
        <v>64</v>
      </c>
      <c r="E196" s="67">
        <v>194.15080630870105</v>
      </c>
      <c r="F196" s="69"/>
      <c r="G196" s="107" t="s">
        <v>2494</v>
      </c>
      <c r="H196" s="66"/>
      <c r="I196" s="70" t="s">
        <v>441</v>
      </c>
      <c r="J196" s="71"/>
      <c r="K196" s="71"/>
      <c r="L196" s="70" t="s">
        <v>2910</v>
      </c>
      <c r="M196" s="74">
        <v>25.51003527207052</v>
      </c>
      <c r="N196" s="75">
        <v>8466.787109375</v>
      </c>
      <c r="O196" s="75">
        <v>8894.9326171875</v>
      </c>
      <c r="P196" s="76"/>
      <c r="Q196" s="77"/>
      <c r="R196" s="77"/>
      <c r="S196" s="101"/>
      <c r="T196" s="48">
        <v>1</v>
      </c>
      <c r="U196" s="48">
        <v>0</v>
      </c>
      <c r="V196" s="49">
        <v>0</v>
      </c>
      <c r="W196" s="49">
        <v>0.035714</v>
      </c>
      <c r="X196" s="49">
        <v>0</v>
      </c>
      <c r="Y196" s="49">
        <v>0.530173</v>
      </c>
      <c r="Z196" s="49">
        <v>0</v>
      </c>
      <c r="AA196" s="49">
        <v>0</v>
      </c>
      <c r="AB196" s="72">
        <v>196</v>
      </c>
      <c r="AC196" s="72"/>
      <c r="AD196" s="73"/>
      <c r="AE196" s="86" t="s">
        <v>1846</v>
      </c>
      <c r="AF196" s="86">
        <v>2685</v>
      </c>
      <c r="AG196" s="86">
        <v>4770</v>
      </c>
      <c r="AH196" s="86">
        <v>12856</v>
      </c>
      <c r="AI196" s="86">
        <v>4006</v>
      </c>
      <c r="AJ196" s="86"/>
      <c r="AK196" s="86" t="s">
        <v>2040</v>
      </c>
      <c r="AL196" s="86"/>
      <c r="AM196" s="93" t="s">
        <v>2217</v>
      </c>
      <c r="AN196" s="86"/>
      <c r="AO196" s="89">
        <v>39939.24741898148</v>
      </c>
      <c r="AP196" s="93" t="s">
        <v>2380</v>
      </c>
      <c r="AQ196" s="86" t="b">
        <v>0</v>
      </c>
      <c r="AR196" s="86" t="b">
        <v>0</v>
      </c>
      <c r="AS196" s="86" t="b">
        <v>1</v>
      </c>
      <c r="AT196" s="86"/>
      <c r="AU196" s="86">
        <v>40</v>
      </c>
      <c r="AV196" s="93" t="s">
        <v>2406</v>
      </c>
      <c r="AW196" s="86" t="b">
        <v>0</v>
      </c>
      <c r="AX196" s="86" t="s">
        <v>2503</v>
      </c>
      <c r="AY196" s="93" t="s">
        <v>2697</v>
      </c>
      <c r="AZ196" s="86" t="s">
        <v>65</v>
      </c>
      <c r="BA196" s="86" t="str">
        <f>REPLACE(INDEX(GroupVertices[Group],MATCH(Vertices[[#This Row],[Vertex]],GroupVertices[Vertex],0)),1,1,"")</f>
        <v>5</v>
      </c>
      <c r="BB196" s="48"/>
      <c r="BC196" s="48"/>
      <c r="BD196" s="48"/>
      <c r="BE196" s="48"/>
      <c r="BF196" s="48"/>
      <c r="BG196" s="48"/>
      <c r="BH196" s="48"/>
      <c r="BI196" s="48"/>
      <c r="BJ196" s="48"/>
      <c r="BK196" s="48"/>
      <c r="BL196" s="48"/>
      <c r="BM196" s="49"/>
      <c r="BN196" s="48"/>
      <c r="BO196" s="49"/>
      <c r="BP196" s="48"/>
      <c r="BQ196" s="49"/>
      <c r="BR196" s="48"/>
      <c r="BS196" s="49"/>
      <c r="BT196" s="48"/>
      <c r="BU196" s="2"/>
      <c r="BV196" s="3"/>
      <c r="BW196" s="3"/>
      <c r="BX196" s="3"/>
      <c r="BY196" s="3"/>
    </row>
    <row r="197" spans="1:77" ht="41.45" customHeight="1">
      <c r="A197" s="65" t="s">
        <v>442</v>
      </c>
      <c r="C197" s="66"/>
      <c r="D197" s="66" t="s">
        <v>64</v>
      </c>
      <c r="E197" s="67">
        <v>162.12150210236334</v>
      </c>
      <c r="F197" s="69"/>
      <c r="G197" s="107" t="s">
        <v>2495</v>
      </c>
      <c r="H197" s="66"/>
      <c r="I197" s="70" t="s">
        <v>442</v>
      </c>
      <c r="J197" s="71"/>
      <c r="K197" s="71"/>
      <c r="L197" s="70" t="s">
        <v>2911</v>
      </c>
      <c r="M197" s="74">
        <v>1.0926266292037097</v>
      </c>
      <c r="N197" s="75">
        <v>8653.2890625</v>
      </c>
      <c r="O197" s="75">
        <v>7185.99072265625</v>
      </c>
      <c r="P197" s="76"/>
      <c r="Q197" s="77"/>
      <c r="R197" s="77"/>
      <c r="S197" s="101"/>
      <c r="T197" s="48">
        <v>1</v>
      </c>
      <c r="U197" s="48">
        <v>0</v>
      </c>
      <c r="V197" s="49">
        <v>0</v>
      </c>
      <c r="W197" s="49">
        <v>0.035714</v>
      </c>
      <c r="X197" s="49">
        <v>0</v>
      </c>
      <c r="Y197" s="49">
        <v>0.530173</v>
      </c>
      <c r="Z197" s="49">
        <v>0</v>
      </c>
      <c r="AA197" s="49">
        <v>0</v>
      </c>
      <c r="AB197" s="72">
        <v>197</v>
      </c>
      <c r="AC197" s="72"/>
      <c r="AD197" s="73"/>
      <c r="AE197" s="86" t="s">
        <v>1847</v>
      </c>
      <c r="AF197" s="86">
        <v>384</v>
      </c>
      <c r="AG197" s="86">
        <v>25</v>
      </c>
      <c r="AH197" s="86">
        <v>151</v>
      </c>
      <c r="AI197" s="86">
        <v>473</v>
      </c>
      <c r="AJ197" s="86"/>
      <c r="AK197" s="86"/>
      <c r="AL197" s="86"/>
      <c r="AM197" s="86"/>
      <c r="AN197" s="86"/>
      <c r="AO197" s="89">
        <v>41654.517546296294</v>
      </c>
      <c r="AP197" s="93" t="s">
        <v>2381</v>
      </c>
      <c r="AQ197" s="86" t="b">
        <v>1</v>
      </c>
      <c r="AR197" s="86" t="b">
        <v>0</v>
      </c>
      <c r="AS197" s="86" t="b">
        <v>0</v>
      </c>
      <c r="AT197" s="86"/>
      <c r="AU197" s="86">
        <v>0</v>
      </c>
      <c r="AV197" s="93" t="s">
        <v>2392</v>
      </c>
      <c r="AW197" s="86" t="b">
        <v>0</v>
      </c>
      <c r="AX197" s="86" t="s">
        <v>2503</v>
      </c>
      <c r="AY197" s="93" t="s">
        <v>2698</v>
      </c>
      <c r="AZ197" s="86" t="s">
        <v>65</v>
      </c>
      <c r="BA197" s="86" t="str">
        <f>REPLACE(INDEX(GroupVertices[Group],MATCH(Vertices[[#This Row],[Vertex]],GroupVertices[Vertex],0)),1,1,"")</f>
        <v>5</v>
      </c>
      <c r="BB197" s="48"/>
      <c r="BC197" s="48"/>
      <c r="BD197" s="48"/>
      <c r="BE197" s="48"/>
      <c r="BF197" s="48"/>
      <c r="BG197" s="48"/>
      <c r="BH197" s="48"/>
      <c r="BI197" s="48"/>
      <c r="BJ197" s="48"/>
      <c r="BK197" s="48"/>
      <c r="BL197" s="48"/>
      <c r="BM197" s="49"/>
      <c r="BN197" s="48"/>
      <c r="BO197" s="49"/>
      <c r="BP197" s="48"/>
      <c r="BQ197" s="49"/>
      <c r="BR197" s="48"/>
      <c r="BS197" s="49"/>
      <c r="BT197" s="48"/>
      <c r="BU197" s="2"/>
      <c r="BV197" s="3"/>
      <c r="BW197" s="3"/>
      <c r="BX197" s="3"/>
      <c r="BY197" s="3"/>
    </row>
    <row r="198" spans="1:77" ht="41.45" customHeight="1">
      <c r="A198" s="65" t="s">
        <v>443</v>
      </c>
      <c r="C198" s="66"/>
      <c r="D198" s="66" t="s">
        <v>64</v>
      </c>
      <c r="E198" s="67">
        <v>407.36674560598004</v>
      </c>
      <c r="F198" s="69"/>
      <c r="G198" s="107" t="s">
        <v>2496</v>
      </c>
      <c r="H198" s="66"/>
      <c r="I198" s="70" t="s">
        <v>443</v>
      </c>
      <c r="J198" s="71"/>
      <c r="K198" s="71"/>
      <c r="L198" s="70" t="s">
        <v>2912</v>
      </c>
      <c r="M198" s="74">
        <v>188.05433175304714</v>
      </c>
      <c r="N198" s="75">
        <v>8860.935546875</v>
      </c>
      <c r="O198" s="75">
        <v>7546.15966796875</v>
      </c>
      <c r="P198" s="76"/>
      <c r="Q198" s="77"/>
      <c r="R198" s="77"/>
      <c r="S198" s="101"/>
      <c r="T198" s="48">
        <v>1</v>
      </c>
      <c r="U198" s="48">
        <v>0</v>
      </c>
      <c r="V198" s="49">
        <v>0</v>
      </c>
      <c r="W198" s="49">
        <v>0.035714</v>
      </c>
      <c r="X198" s="49">
        <v>0</v>
      </c>
      <c r="Y198" s="49">
        <v>0.530173</v>
      </c>
      <c r="Z198" s="49">
        <v>0</v>
      </c>
      <c r="AA198" s="49">
        <v>0</v>
      </c>
      <c r="AB198" s="72">
        <v>198</v>
      </c>
      <c r="AC198" s="72"/>
      <c r="AD198" s="73"/>
      <c r="AE198" s="86" t="s">
        <v>1848</v>
      </c>
      <c r="AF198" s="86">
        <v>1735</v>
      </c>
      <c r="AG198" s="86">
        <v>36357</v>
      </c>
      <c r="AH198" s="86">
        <v>20300</v>
      </c>
      <c r="AI198" s="86">
        <v>9135</v>
      </c>
      <c r="AJ198" s="86"/>
      <c r="AK198" s="86" t="s">
        <v>2041</v>
      </c>
      <c r="AL198" s="86"/>
      <c r="AM198" s="93" t="s">
        <v>2218</v>
      </c>
      <c r="AN198" s="86"/>
      <c r="AO198" s="89">
        <v>39823.30601851852</v>
      </c>
      <c r="AP198" s="93" t="s">
        <v>2382</v>
      </c>
      <c r="AQ198" s="86" t="b">
        <v>1</v>
      </c>
      <c r="AR198" s="86" t="b">
        <v>0</v>
      </c>
      <c r="AS198" s="86" t="b">
        <v>1</v>
      </c>
      <c r="AT198" s="86"/>
      <c r="AU198" s="86">
        <v>311</v>
      </c>
      <c r="AV198" s="93" t="s">
        <v>2392</v>
      </c>
      <c r="AW198" s="86" t="b">
        <v>0</v>
      </c>
      <c r="AX198" s="86" t="s">
        <v>2503</v>
      </c>
      <c r="AY198" s="93" t="s">
        <v>2699</v>
      </c>
      <c r="AZ198" s="86" t="s">
        <v>65</v>
      </c>
      <c r="BA198" s="86" t="str">
        <f>REPLACE(INDEX(GroupVertices[Group],MATCH(Vertices[[#This Row],[Vertex]],GroupVertices[Vertex],0)),1,1,"")</f>
        <v>5</v>
      </c>
      <c r="BB198" s="48"/>
      <c r="BC198" s="48"/>
      <c r="BD198" s="48"/>
      <c r="BE198" s="48"/>
      <c r="BF198" s="48"/>
      <c r="BG198" s="48"/>
      <c r="BH198" s="48"/>
      <c r="BI198" s="48"/>
      <c r="BJ198" s="48"/>
      <c r="BK198" s="48"/>
      <c r="BL198" s="48"/>
      <c r="BM198" s="49"/>
      <c r="BN198" s="48"/>
      <c r="BO198" s="49"/>
      <c r="BP198" s="48"/>
      <c r="BQ198" s="49"/>
      <c r="BR198" s="48"/>
      <c r="BS198" s="49"/>
      <c r="BT198" s="48"/>
      <c r="BU198" s="2"/>
      <c r="BV198" s="3"/>
      <c r="BW198" s="3"/>
      <c r="BX198" s="3"/>
      <c r="BY198" s="3"/>
    </row>
    <row r="199" spans="1:77" ht="41.45" customHeight="1">
      <c r="A199" s="65" t="s">
        <v>444</v>
      </c>
      <c r="C199" s="66"/>
      <c r="D199" s="66" t="s">
        <v>64</v>
      </c>
      <c r="E199" s="67">
        <v>162.45225782546356</v>
      </c>
      <c r="F199" s="69"/>
      <c r="G199" s="107" t="s">
        <v>2497</v>
      </c>
      <c r="H199" s="66"/>
      <c r="I199" s="70" t="s">
        <v>444</v>
      </c>
      <c r="J199" s="71"/>
      <c r="K199" s="71"/>
      <c r="L199" s="70" t="s">
        <v>2913</v>
      </c>
      <c r="M199" s="74">
        <v>1.3447768975915861</v>
      </c>
      <c r="N199" s="75">
        <v>9306.9287109375</v>
      </c>
      <c r="O199" s="75">
        <v>8344.4248046875</v>
      </c>
      <c r="P199" s="76"/>
      <c r="Q199" s="77"/>
      <c r="R199" s="77"/>
      <c r="S199" s="101"/>
      <c r="T199" s="48">
        <v>1</v>
      </c>
      <c r="U199" s="48">
        <v>0</v>
      </c>
      <c r="V199" s="49">
        <v>0</v>
      </c>
      <c r="W199" s="49">
        <v>0.035714</v>
      </c>
      <c r="X199" s="49">
        <v>0</v>
      </c>
      <c r="Y199" s="49">
        <v>0.530173</v>
      </c>
      <c r="Z199" s="49">
        <v>0</v>
      </c>
      <c r="AA199" s="49">
        <v>0</v>
      </c>
      <c r="AB199" s="72">
        <v>199</v>
      </c>
      <c r="AC199" s="72"/>
      <c r="AD199" s="73"/>
      <c r="AE199" s="86" t="s">
        <v>1849</v>
      </c>
      <c r="AF199" s="86">
        <v>189</v>
      </c>
      <c r="AG199" s="86">
        <v>74</v>
      </c>
      <c r="AH199" s="86">
        <v>983</v>
      </c>
      <c r="AI199" s="86">
        <v>2172</v>
      </c>
      <c r="AJ199" s="86"/>
      <c r="AK199" s="86" t="s">
        <v>2042</v>
      </c>
      <c r="AL199" s="86"/>
      <c r="AM199" s="86"/>
      <c r="AN199" s="86"/>
      <c r="AO199" s="89">
        <v>43568.12641203704</v>
      </c>
      <c r="AP199" s="86"/>
      <c r="AQ199" s="86" t="b">
        <v>1</v>
      </c>
      <c r="AR199" s="86" t="b">
        <v>0</v>
      </c>
      <c r="AS199" s="86" t="b">
        <v>0</v>
      </c>
      <c r="AT199" s="86"/>
      <c r="AU199" s="86">
        <v>1</v>
      </c>
      <c r="AV199" s="86"/>
      <c r="AW199" s="86" t="b">
        <v>0</v>
      </c>
      <c r="AX199" s="86" t="s">
        <v>2503</v>
      </c>
      <c r="AY199" s="93" t="s">
        <v>2700</v>
      </c>
      <c r="AZ199" s="86" t="s">
        <v>65</v>
      </c>
      <c r="BA199" s="86" t="str">
        <f>REPLACE(INDEX(GroupVertices[Group],MATCH(Vertices[[#This Row],[Vertex]],GroupVertices[Vertex],0)),1,1,"")</f>
        <v>5</v>
      </c>
      <c r="BB199" s="48"/>
      <c r="BC199" s="48"/>
      <c r="BD199" s="48"/>
      <c r="BE199" s="48"/>
      <c r="BF199" s="48"/>
      <c r="BG199" s="48"/>
      <c r="BH199" s="48"/>
      <c r="BI199" s="48"/>
      <c r="BJ199" s="48"/>
      <c r="BK199" s="48"/>
      <c r="BL199" s="48"/>
      <c r="BM199" s="49"/>
      <c r="BN199" s="48"/>
      <c r="BO199" s="49"/>
      <c r="BP199" s="48"/>
      <c r="BQ199" s="49"/>
      <c r="BR199" s="48"/>
      <c r="BS199" s="49"/>
      <c r="BT199" s="48"/>
      <c r="BU199" s="2"/>
      <c r="BV199" s="3"/>
      <c r="BW199" s="3"/>
      <c r="BX199" s="3"/>
      <c r="BY199" s="3"/>
    </row>
    <row r="200" spans="1:77" ht="41.45" customHeight="1">
      <c r="A200" s="65" t="s">
        <v>346</v>
      </c>
      <c r="C200" s="66"/>
      <c r="D200" s="66" t="s">
        <v>64</v>
      </c>
      <c r="E200" s="67">
        <v>162.39825689107985</v>
      </c>
      <c r="F200" s="69"/>
      <c r="G200" s="107" t="s">
        <v>782</v>
      </c>
      <c r="H200" s="66"/>
      <c r="I200" s="70" t="s">
        <v>346</v>
      </c>
      <c r="J200" s="71"/>
      <c r="K200" s="71"/>
      <c r="L200" s="70" t="s">
        <v>2914</v>
      </c>
      <c r="M200" s="74">
        <v>1.3036095068343818</v>
      </c>
      <c r="N200" s="75">
        <v>2371.6552734375</v>
      </c>
      <c r="O200" s="75">
        <v>5180.51611328125</v>
      </c>
      <c r="P200" s="76"/>
      <c r="Q200" s="77"/>
      <c r="R200" s="77"/>
      <c r="S200" s="101"/>
      <c r="T200" s="48">
        <v>0</v>
      </c>
      <c r="U200" s="48">
        <v>2</v>
      </c>
      <c r="V200" s="49">
        <v>0</v>
      </c>
      <c r="W200" s="49">
        <v>0.023256</v>
      </c>
      <c r="X200" s="49">
        <v>6E-06</v>
      </c>
      <c r="Y200" s="49">
        <v>0.698217</v>
      </c>
      <c r="Z200" s="49">
        <v>1</v>
      </c>
      <c r="AA200" s="49">
        <v>0</v>
      </c>
      <c r="AB200" s="72">
        <v>200</v>
      </c>
      <c r="AC200" s="72"/>
      <c r="AD200" s="73"/>
      <c r="AE200" s="86" t="s">
        <v>1850</v>
      </c>
      <c r="AF200" s="86">
        <v>368</v>
      </c>
      <c r="AG200" s="86">
        <v>66</v>
      </c>
      <c r="AH200" s="86">
        <v>10</v>
      </c>
      <c r="AI200" s="86">
        <v>0</v>
      </c>
      <c r="AJ200" s="86"/>
      <c r="AK200" s="86"/>
      <c r="AL200" s="86"/>
      <c r="AM200" s="86"/>
      <c r="AN200" s="86"/>
      <c r="AO200" s="89">
        <v>42959.84918981481</v>
      </c>
      <c r="AP200" s="93" t="s">
        <v>2383</v>
      </c>
      <c r="AQ200" s="86" t="b">
        <v>1</v>
      </c>
      <c r="AR200" s="86" t="b">
        <v>0</v>
      </c>
      <c r="AS200" s="86" t="b">
        <v>0</v>
      </c>
      <c r="AT200" s="86"/>
      <c r="AU200" s="86">
        <v>1</v>
      </c>
      <c r="AV200" s="86"/>
      <c r="AW200" s="86" t="b">
        <v>0</v>
      </c>
      <c r="AX200" s="86" t="s">
        <v>2503</v>
      </c>
      <c r="AY200" s="93" t="s">
        <v>2701</v>
      </c>
      <c r="AZ200" s="86" t="s">
        <v>66</v>
      </c>
      <c r="BA200" s="86" t="str">
        <f>REPLACE(INDEX(GroupVertices[Group],MATCH(Vertices[[#This Row],[Vertex]],GroupVertices[Vertex],0)),1,1,"")</f>
        <v>2</v>
      </c>
      <c r="BB200" s="48"/>
      <c r="BC200" s="48"/>
      <c r="BD200" s="48"/>
      <c r="BE200" s="48"/>
      <c r="BF200" s="48"/>
      <c r="BG200" s="48"/>
      <c r="BH200" s="120" t="s">
        <v>3431</v>
      </c>
      <c r="BI200" s="120" t="s">
        <v>3431</v>
      </c>
      <c r="BJ200" s="120" t="s">
        <v>3510</v>
      </c>
      <c r="BK200" s="120" t="s">
        <v>3510</v>
      </c>
      <c r="BL200" s="120">
        <v>0</v>
      </c>
      <c r="BM200" s="123">
        <v>0</v>
      </c>
      <c r="BN200" s="120">
        <v>0</v>
      </c>
      <c r="BO200" s="123">
        <v>0</v>
      </c>
      <c r="BP200" s="120">
        <v>0</v>
      </c>
      <c r="BQ200" s="123">
        <v>0</v>
      </c>
      <c r="BR200" s="120">
        <v>17</v>
      </c>
      <c r="BS200" s="123">
        <v>100</v>
      </c>
      <c r="BT200" s="120">
        <v>17</v>
      </c>
      <c r="BU200" s="2"/>
      <c r="BV200" s="3"/>
      <c r="BW200" s="3"/>
      <c r="BX200" s="3"/>
      <c r="BY200" s="3"/>
    </row>
    <row r="201" spans="1:77" ht="41.45" customHeight="1">
      <c r="A201" s="65" t="s">
        <v>347</v>
      </c>
      <c r="C201" s="66"/>
      <c r="D201" s="66" t="s">
        <v>64</v>
      </c>
      <c r="E201" s="67">
        <v>179.93506033218952</v>
      </c>
      <c r="F201" s="69"/>
      <c r="G201" s="107" t="s">
        <v>783</v>
      </c>
      <c r="H201" s="66"/>
      <c r="I201" s="70" t="s">
        <v>347</v>
      </c>
      <c r="J201" s="71"/>
      <c r="K201" s="71"/>
      <c r="L201" s="70" t="s">
        <v>2915</v>
      </c>
      <c r="M201" s="74">
        <v>14.672719655236484</v>
      </c>
      <c r="N201" s="75">
        <v>1610.2943115234375</v>
      </c>
      <c r="O201" s="75">
        <v>940.2468872070312</v>
      </c>
      <c r="P201" s="76"/>
      <c r="Q201" s="77"/>
      <c r="R201" s="77"/>
      <c r="S201" s="101"/>
      <c r="T201" s="48">
        <v>1</v>
      </c>
      <c r="U201" s="48">
        <v>1</v>
      </c>
      <c r="V201" s="49">
        <v>0</v>
      </c>
      <c r="W201" s="49">
        <v>0</v>
      </c>
      <c r="X201" s="49">
        <v>0</v>
      </c>
      <c r="Y201" s="49">
        <v>0.999997</v>
      </c>
      <c r="Z201" s="49">
        <v>0</v>
      </c>
      <c r="AA201" s="49" t="s">
        <v>2990</v>
      </c>
      <c r="AB201" s="72">
        <v>201</v>
      </c>
      <c r="AC201" s="72"/>
      <c r="AD201" s="73"/>
      <c r="AE201" s="86" t="s">
        <v>1851</v>
      </c>
      <c r="AF201" s="86">
        <v>16</v>
      </c>
      <c r="AG201" s="86">
        <v>2664</v>
      </c>
      <c r="AH201" s="86">
        <v>13682</v>
      </c>
      <c r="AI201" s="86">
        <v>47</v>
      </c>
      <c r="AJ201" s="86"/>
      <c r="AK201" s="86" t="s">
        <v>2043</v>
      </c>
      <c r="AL201" s="86" t="s">
        <v>2140</v>
      </c>
      <c r="AM201" s="93" t="s">
        <v>2219</v>
      </c>
      <c r="AN201" s="86"/>
      <c r="AO201" s="89">
        <v>42965.66674768519</v>
      </c>
      <c r="AP201" s="86"/>
      <c r="AQ201" s="86" t="b">
        <v>0</v>
      </c>
      <c r="AR201" s="86" t="b">
        <v>0</v>
      </c>
      <c r="AS201" s="86" t="b">
        <v>0</v>
      </c>
      <c r="AT201" s="86"/>
      <c r="AU201" s="86">
        <v>48</v>
      </c>
      <c r="AV201" s="93" t="s">
        <v>2392</v>
      </c>
      <c r="AW201" s="86" t="b">
        <v>0</v>
      </c>
      <c r="AX201" s="86" t="s">
        <v>2503</v>
      </c>
      <c r="AY201" s="93" t="s">
        <v>2702</v>
      </c>
      <c r="AZ201" s="86" t="s">
        <v>66</v>
      </c>
      <c r="BA201" s="86" t="str">
        <f>REPLACE(INDEX(GroupVertices[Group],MATCH(Vertices[[#This Row],[Vertex]],GroupVertices[Vertex],0)),1,1,"")</f>
        <v>3</v>
      </c>
      <c r="BB201" s="48" t="s">
        <v>621</v>
      </c>
      <c r="BC201" s="48" t="s">
        <v>621</v>
      </c>
      <c r="BD201" s="48" t="s">
        <v>656</v>
      </c>
      <c r="BE201" s="48" t="s">
        <v>656</v>
      </c>
      <c r="BF201" s="48"/>
      <c r="BG201" s="48"/>
      <c r="BH201" s="120" t="s">
        <v>3432</v>
      </c>
      <c r="BI201" s="120" t="s">
        <v>3452</v>
      </c>
      <c r="BJ201" s="120" t="s">
        <v>3511</v>
      </c>
      <c r="BK201" s="120" t="s">
        <v>3529</v>
      </c>
      <c r="BL201" s="120">
        <v>0</v>
      </c>
      <c r="BM201" s="123">
        <v>0</v>
      </c>
      <c r="BN201" s="120">
        <v>0</v>
      </c>
      <c r="BO201" s="123">
        <v>0</v>
      </c>
      <c r="BP201" s="120">
        <v>0</v>
      </c>
      <c r="BQ201" s="123">
        <v>0</v>
      </c>
      <c r="BR201" s="120">
        <v>299</v>
      </c>
      <c r="BS201" s="123">
        <v>100</v>
      </c>
      <c r="BT201" s="120">
        <v>299</v>
      </c>
      <c r="BU201" s="2"/>
      <c r="BV201" s="3"/>
      <c r="BW201" s="3"/>
      <c r="BX201" s="3"/>
      <c r="BY201" s="3"/>
    </row>
    <row r="202" spans="1:77" ht="41.45" customHeight="1">
      <c r="A202" s="65" t="s">
        <v>348</v>
      </c>
      <c r="C202" s="66"/>
      <c r="D202" s="66" t="s">
        <v>64</v>
      </c>
      <c r="E202" s="67">
        <v>164.8417991719427</v>
      </c>
      <c r="F202" s="69"/>
      <c r="G202" s="107" t="s">
        <v>784</v>
      </c>
      <c r="H202" s="66"/>
      <c r="I202" s="70" t="s">
        <v>348</v>
      </c>
      <c r="J202" s="71"/>
      <c r="K202" s="71"/>
      <c r="L202" s="70" t="s">
        <v>2916</v>
      </c>
      <c r="M202" s="74">
        <v>3.1664339385978773</v>
      </c>
      <c r="N202" s="75">
        <v>2493.84814453125</v>
      </c>
      <c r="O202" s="75">
        <v>1974.234375</v>
      </c>
      <c r="P202" s="76"/>
      <c r="Q202" s="77"/>
      <c r="R202" s="77"/>
      <c r="S202" s="101"/>
      <c r="T202" s="48">
        <v>1</v>
      </c>
      <c r="U202" s="48">
        <v>1</v>
      </c>
      <c r="V202" s="49">
        <v>0</v>
      </c>
      <c r="W202" s="49">
        <v>0</v>
      </c>
      <c r="X202" s="49">
        <v>0</v>
      </c>
      <c r="Y202" s="49">
        <v>0.999997</v>
      </c>
      <c r="Z202" s="49">
        <v>0</v>
      </c>
      <c r="AA202" s="49" t="s">
        <v>2990</v>
      </c>
      <c r="AB202" s="72">
        <v>202</v>
      </c>
      <c r="AC202" s="72"/>
      <c r="AD202" s="73"/>
      <c r="AE202" s="86" t="s">
        <v>1852</v>
      </c>
      <c r="AF202" s="86">
        <v>245</v>
      </c>
      <c r="AG202" s="86">
        <v>428</v>
      </c>
      <c r="AH202" s="86">
        <v>6638</v>
      </c>
      <c r="AI202" s="86">
        <v>39455</v>
      </c>
      <c r="AJ202" s="86"/>
      <c r="AK202" s="86"/>
      <c r="AL202" s="86"/>
      <c r="AM202" s="86"/>
      <c r="AN202" s="86"/>
      <c r="AO202" s="89">
        <v>41905.29377314815</v>
      </c>
      <c r="AP202" s="93" t="s">
        <v>2384</v>
      </c>
      <c r="AQ202" s="86" t="b">
        <v>1</v>
      </c>
      <c r="AR202" s="86" t="b">
        <v>0</v>
      </c>
      <c r="AS202" s="86" t="b">
        <v>0</v>
      </c>
      <c r="AT202" s="86"/>
      <c r="AU202" s="86">
        <v>0</v>
      </c>
      <c r="AV202" s="93" t="s">
        <v>2392</v>
      </c>
      <c r="AW202" s="86" t="b">
        <v>0</v>
      </c>
      <c r="AX202" s="86" t="s">
        <v>2503</v>
      </c>
      <c r="AY202" s="93" t="s">
        <v>2703</v>
      </c>
      <c r="AZ202" s="86" t="s">
        <v>66</v>
      </c>
      <c r="BA202" s="86" t="str">
        <f>REPLACE(INDEX(GroupVertices[Group],MATCH(Vertices[[#This Row],[Vertex]],GroupVertices[Vertex],0)),1,1,"")</f>
        <v>3</v>
      </c>
      <c r="BB202" s="48" t="s">
        <v>3359</v>
      </c>
      <c r="BC202" s="48" t="s">
        <v>3359</v>
      </c>
      <c r="BD202" s="48" t="s">
        <v>647</v>
      </c>
      <c r="BE202" s="48" t="s">
        <v>647</v>
      </c>
      <c r="BF202" s="48"/>
      <c r="BG202" s="48"/>
      <c r="BH202" s="120" t="s">
        <v>1564</v>
      </c>
      <c r="BI202" s="120" t="s">
        <v>1564</v>
      </c>
      <c r="BJ202" s="120" t="s">
        <v>1564</v>
      </c>
      <c r="BK202" s="120" t="s">
        <v>1564</v>
      </c>
      <c r="BL202" s="120">
        <v>0</v>
      </c>
      <c r="BM202" s="123">
        <v>0</v>
      </c>
      <c r="BN202" s="120">
        <v>0</v>
      </c>
      <c r="BO202" s="123">
        <v>0</v>
      </c>
      <c r="BP202" s="120">
        <v>0</v>
      </c>
      <c r="BQ202" s="123">
        <v>0</v>
      </c>
      <c r="BR202" s="120">
        <v>0</v>
      </c>
      <c r="BS202" s="123">
        <v>0</v>
      </c>
      <c r="BT202" s="120">
        <v>0</v>
      </c>
      <c r="BU202" s="2"/>
      <c r="BV202" s="3"/>
      <c r="BW202" s="3"/>
      <c r="BX202" s="3"/>
      <c r="BY202" s="3"/>
    </row>
    <row r="203" spans="1:77" ht="41.45" customHeight="1">
      <c r="A203" s="65" t="s">
        <v>349</v>
      </c>
      <c r="C203" s="66"/>
      <c r="D203" s="66" t="s">
        <v>64</v>
      </c>
      <c r="E203" s="67">
        <v>162.70876226378618</v>
      </c>
      <c r="F203" s="69"/>
      <c r="G203" s="107" t="s">
        <v>785</v>
      </c>
      <c r="H203" s="66"/>
      <c r="I203" s="70" t="s">
        <v>349</v>
      </c>
      <c r="J203" s="71"/>
      <c r="K203" s="71"/>
      <c r="L203" s="70" t="s">
        <v>2917</v>
      </c>
      <c r="M203" s="74">
        <v>1.5403220036883067</v>
      </c>
      <c r="N203" s="75">
        <v>2493.84814453125</v>
      </c>
      <c r="O203" s="75">
        <v>2491.22802734375</v>
      </c>
      <c r="P203" s="76"/>
      <c r="Q203" s="77"/>
      <c r="R203" s="77"/>
      <c r="S203" s="101"/>
      <c r="T203" s="48">
        <v>1</v>
      </c>
      <c r="U203" s="48">
        <v>1</v>
      </c>
      <c r="V203" s="49">
        <v>0</v>
      </c>
      <c r="W203" s="49">
        <v>0</v>
      </c>
      <c r="X203" s="49">
        <v>0</v>
      </c>
      <c r="Y203" s="49">
        <v>0.999997</v>
      </c>
      <c r="Z203" s="49">
        <v>0</v>
      </c>
      <c r="AA203" s="49" t="s">
        <v>2990</v>
      </c>
      <c r="AB203" s="72">
        <v>203</v>
      </c>
      <c r="AC203" s="72"/>
      <c r="AD203" s="73"/>
      <c r="AE203" s="86" t="s">
        <v>1853</v>
      </c>
      <c r="AF203" s="86">
        <v>132</v>
      </c>
      <c r="AG203" s="86">
        <v>112</v>
      </c>
      <c r="AH203" s="86">
        <v>992</v>
      </c>
      <c r="AI203" s="86">
        <v>411</v>
      </c>
      <c r="AJ203" s="86"/>
      <c r="AK203" s="86" t="s">
        <v>2044</v>
      </c>
      <c r="AL203" s="86" t="s">
        <v>2141</v>
      </c>
      <c r="AM203" s="86"/>
      <c r="AN203" s="86"/>
      <c r="AO203" s="89">
        <v>41170.711006944446</v>
      </c>
      <c r="AP203" s="93" t="s">
        <v>2385</v>
      </c>
      <c r="AQ203" s="86" t="b">
        <v>1</v>
      </c>
      <c r="AR203" s="86" t="b">
        <v>0</v>
      </c>
      <c r="AS203" s="86" t="b">
        <v>1</v>
      </c>
      <c r="AT203" s="86"/>
      <c r="AU203" s="86">
        <v>0</v>
      </c>
      <c r="AV203" s="93" t="s">
        <v>2392</v>
      </c>
      <c r="AW203" s="86" t="b">
        <v>0</v>
      </c>
      <c r="AX203" s="86" t="s">
        <v>2503</v>
      </c>
      <c r="AY203" s="93" t="s">
        <v>2704</v>
      </c>
      <c r="AZ203" s="86" t="s">
        <v>66</v>
      </c>
      <c r="BA203" s="86" t="str">
        <f>REPLACE(INDEX(GroupVertices[Group],MATCH(Vertices[[#This Row],[Vertex]],GroupVertices[Vertex],0)),1,1,"")</f>
        <v>3</v>
      </c>
      <c r="BB203" s="48" t="s">
        <v>618</v>
      </c>
      <c r="BC203" s="48" t="s">
        <v>618</v>
      </c>
      <c r="BD203" s="48" t="s">
        <v>647</v>
      </c>
      <c r="BE203" s="48" t="s">
        <v>647</v>
      </c>
      <c r="BF203" s="48"/>
      <c r="BG203" s="48"/>
      <c r="BH203" s="120" t="s">
        <v>3433</v>
      </c>
      <c r="BI203" s="120" t="s">
        <v>3433</v>
      </c>
      <c r="BJ203" s="120" t="s">
        <v>3512</v>
      </c>
      <c r="BK203" s="120" t="s">
        <v>3512</v>
      </c>
      <c r="BL203" s="120">
        <v>0</v>
      </c>
      <c r="BM203" s="123">
        <v>0</v>
      </c>
      <c r="BN203" s="120">
        <v>0</v>
      </c>
      <c r="BO203" s="123">
        <v>0</v>
      </c>
      <c r="BP203" s="120">
        <v>0</v>
      </c>
      <c r="BQ203" s="123">
        <v>0</v>
      </c>
      <c r="BR203" s="120">
        <v>8</v>
      </c>
      <c r="BS203" s="123">
        <v>100</v>
      </c>
      <c r="BT203" s="120">
        <v>8</v>
      </c>
      <c r="BU203" s="2"/>
      <c r="BV203" s="3"/>
      <c r="BW203" s="3"/>
      <c r="BX203" s="3"/>
      <c r="BY203" s="3"/>
    </row>
    <row r="204" spans="1:77" ht="41.45" customHeight="1">
      <c r="A204" s="65" t="s">
        <v>352</v>
      </c>
      <c r="C204" s="66"/>
      <c r="D204" s="66" t="s">
        <v>64</v>
      </c>
      <c r="E204" s="67">
        <v>162.31050537270633</v>
      </c>
      <c r="F204" s="69"/>
      <c r="G204" s="107" t="s">
        <v>2498</v>
      </c>
      <c r="H204" s="66"/>
      <c r="I204" s="70" t="s">
        <v>352</v>
      </c>
      <c r="J204" s="71"/>
      <c r="K204" s="71"/>
      <c r="L204" s="70" t="s">
        <v>2918</v>
      </c>
      <c r="M204" s="74">
        <v>1.236712496853925</v>
      </c>
      <c r="N204" s="75">
        <v>2295.162109375</v>
      </c>
      <c r="O204" s="75">
        <v>3827.2998046875</v>
      </c>
      <c r="P204" s="76"/>
      <c r="Q204" s="77"/>
      <c r="R204" s="77"/>
      <c r="S204" s="101"/>
      <c r="T204" s="48">
        <v>0</v>
      </c>
      <c r="U204" s="48">
        <v>1</v>
      </c>
      <c r="V204" s="49">
        <v>0</v>
      </c>
      <c r="W204" s="49">
        <v>0.021277</v>
      </c>
      <c r="X204" s="49">
        <v>3E-06</v>
      </c>
      <c r="Y204" s="49">
        <v>0.441622</v>
      </c>
      <c r="Z204" s="49">
        <v>0</v>
      </c>
      <c r="AA204" s="49">
        <v>0</v>
      </c>
      <c r="AB204" s="72">
        <v>204</v>
      </c>
      <c r="AC204" s="72"/>
      <c r="AD204" s="73"/>
      <c r="AE204" s="86" t="s">
        <v>1854</v>
      </c>
      <c r="AF204" s="86">
        <v>111</v>
      </c>
      <c r="AG204" s="86">
        <v>53</v>
      </c>
      <c r="AH204" s="86">
        <v>4597</v>
      </c>
      <c r="AI204" s="86">
        <v>588</v>
      </c>
      <c r="AJ204" s="86"/>
      <c r="AK204" s="86" t="s">
        <v>2045</v>
      </c>
      <c r="AL204" s="86" t="s">
        <v>1617</v>
      </c>
      <c r="AM204" s="86"/>
      <c r="AN204" s="86"/>
      <c r="AO204" s="89">
        <v>43344.6671412037</v>
      </c>
      <c r="AP204" s="86"/>
      <c r="AQ204" s="86" t="b">
        <v>0</v>
      </c>
      <c r="AR204" s="86" t="b">
        <v>0</v>
      </c>
      <c r="AS204" s="86" t="b">
        <v>0</v>
      </c>
      <c r="AT204" s="86"/>
      <c r="AU204" s="86">
        <v>0</v>
      </c>
      <c r="AV204" s="93" t="s">
        <v>2392</v>
      </c>
      <c r="AW204" s="86" t="b">
        <v>0</v>
      </c>
      <c r="AX204" s="86" t="s">
        <v>2503</v>
      </c>
      <c r="AY204" s="93" t="s">
        <v>2705</v>
      </c>
      <c r="AZ204" s="86" t="s">
        <v>66</v>
      </c>
      <c r="BA204" s="86" t="str">
        <f>REPLACE(INDEX(GroupVertices[Group],MATCH(Vertices[[#This Row],[Vertex]],GroupVertices[Vertex],0)),1,1,"")</f>
        <v>2</v>
      </c>
      <c r="BB204" s="48" t="s">
        <v>637</v>
      </c>
      <c r="BC204" s="48" t="s">
        <v>637</v>
      </c>
      <c r="BD204" s="48" t="s">
        <v>648</v>
      </c>
      <c r="BE204" s="48" t="s">
        <v>648</v>
      </c>
      <c r="BF204" s="48"/>
      <c r="BG204" s="48"/>
      <c r="BH204" s="120" t="s">
        <v>1564</v>
      </c>
      <c r="BI204" s="120" t="s">
        <v>1564</v>
      </c>
      <c r="BJ204" s="120" t="s">
        <v>1564</v>
      </c>
      <c r="BK204" s="120" t="s">
        <v>1564</v>
      </c>
      <c r="BL204" s="120">
        <v>0</v>
      </c>
      <c r="BM204" s="123">
        <v>0</v>
      </c>
      <c r="BN204" s="120">
        <v>0</v>
      </c>
      <c r="BO204" s="123">
        <v>0</v>
      </c>
      <c r="BP204" s="120">
        <v>0</v>
      </c>
      <c r="BQ204" s="123">
        <v>0</v>
      </c>
      <c r="BR204" s="120">
        <v>0</v>
      </c>
      <c r="BS204" s="123">
        <v>0</v>
      </c>
      <c r="BT204" s="120">
        <v>0</v>
      </c>
      <c r="BU204" s="2"/>
      <c r="BV204" s="3"/>
      <c r="BW204" s="3"/>
      <c r="BX204" s="3"/>
      <c r="BY204" s="3"/>
    </row>
    <row r="205" spans="1:77" ht="41.45" customHeight="1">
      <c r="A205" s="65" t="s">
        <v>353</v>
      </c>
      <c r="C205" s="66"/>
      <c r="D205" s="66" t="s">
        <v>64</v>
      </c>
      <c r="E205" s="67">
        <v>162.02700046719187</v>
      </c>
      <c r="F205" s="69"/>
      <c r="G205" s="107" t="s">
        <v>786</v>
      </c>
      <c r="H205" s="66"/>
      <c r="I205" s="70" t="s">
        <v>353</v>
      </c>
      <c r="J205" s="71"/>
      <c r="K205" s="71"/>
      <c r="L205" s="70" t="s">
        <v>2919</v>
      </c>
      <c r="M205" s="74">
        <v>1.020583695378602</v>
      </c>
      <c r="N205" s="75">
        <v>7976.0068359375</v>
      </c>
      <c r="O205" s="75">
        <v>6148.08056640625</v>
      </c>
      <c r="P205" s="76"/>
      <c r="Q205" s="77"/>
      <c r="R205" s="77"/>
      <c r="S205" s="101"/>
      <c r="T205" s="48">
        <v>0</v>
      </c>
      <c r="U205" s="48">
        <v>2</v>
      </c>
      <c r="V205" s="49">
        <v>6</v>
      </c>
      <c r="W205" s="49">
        <v>0.142857</v>
      </c>
      <c r="X205" s="49">
        <v>0</v>
      </c>
      <c r="Y205" s="49">
        <v>1.229726</v>
      </c>
      <c r="Z205" s="49">
        <v>0</v>
      </c>
      <c r="AA205" s="49">
        <v>0</v>
      </c>
      <c r="AB205" s="72">
        <v>205</v>
      </c>
      <c r="AC205" s="72"/>
      <c r="AD205" s="73"/>
      <c r="AE205" s="86" t="s">
        <v>1855</v>
      </c>
      <c r="AF205" s="86">
        <v>110</v>
      </c>
      <c r="AG205" s="86">
        <v>11</v>
      </c>
      <c r="AH205" s="86">
        <v>3043</v>
      </c>
      <c r="AI205" s="86">
        <v>56</v>
      </c>
      <c r="AJ205" s="86"/>
      <c r="AK205" s="86"/>
      <c r="AL205" s="86"/>
      <c r="AM205" s="86"/>
      <c r="AN205" s="86"/>
      <c r="AO205" s="89">
        <v>41261.46979166667</v>
      </c>
      <c r="AP205" s="86"/>
      <c r="AQ205" s="86" t="b">
        <v>0</v>
      </c>
      <c r="AR205" s="86" t="b">
        <v>0</v>
      </c>
      <c r="AS205" s="86" t="b">
        <v>0</v>
      </c>
      <c r="AT205" s="86"/>
      <c r="AU205" s="86">
        <v>1</v>
      </c>
      <c r="AV205" s="93" t="s">
        <v>2392</v>
      </c>
      <c r="AW205" s="86" t="b">
        <v>0</v>
      </c>
      <c r="AX205" s="86" t="s">
        <v>2503</v>
      </c>
      <c r="AY205" s="93" t="s">
        <v>2706</v>
      </c>
      <c r="AZ205" s="86" t="s">
        <v>66</v>
      </c>
      <c r="BA205" s="86" t="str">
        <f>REPLACE(INDEX(GroupVertices[Group],MATCH(Vertices[[#This Row],[Vertex]],GroupVertices[Vertex],0)),1,1,"")</f>
        <v>12</v>
      </c>
      <c r="BB205" s="48"/>
      <c r="BC205" s="48"/>
      <c r="BD205" s="48"/>
      <c r="BE205" s="48"/>
      <c r="BF205" s="48"/>
      <c r="BG205" s="48"/>
      <c r="BH205" s="120" t="s">
        <v>3434</v>
      </c>
      <c r="BI205" s="120" t="s">
        <v>3434</v>
      </c>
      <c r="BJ205" s="120" t="s">
        <v>3513</v>
      </c>
      <c r="BK205" s="120" t="s">
        <v>3513</v>
      </c>
      <c r="BL205" s="120">
        <v>0</v>
      </c>
      <c r="BM205" s="123">
        <v>0</v>
      </c>
      <c r="BN205" s="120">
        <v>1</v>
      </c>
      <c r="BO205" s="123">
        <v>1.9230769230769231</v>
      </c>
      <c r="BP205" s="120">
        <v>0</v>
      </c>
      <c r="BQ205" s="123">
        <v>0</v>
      </c>
      <c r="BR205" s="120">
        <v>51</v>
      </c>
      <c r="BS205" s="123">
        <v>98.07692307692308</v>
      </c>
      <c r="BT205" s="120">
        <v>52</v>
      </c>
      <c r="BU205" s="2"/>
      <c r="BV205" s="3"/>
      <c r="BW205" s="3"/>
      <c r="BX205" s="3"/>
      <c r="BY205" s="3"/>
    </row>
    <row r="206" spans="1:77" ht="41.45" customHeight="1">
      <c r="A206" s="65" t="s">
        <v>445</v>
      </c>
      <c r="C206" s="66"/>
      <c r="D206" s="66" t="s">
        <v>64</v>
      </c>
      <c r="E206" s="67">
        <v>169.83688560243584</v>
      </c>
      <c r="F206" s="69"/>
      <c r="G206" s="107" t="s">
        <v>2499</v>
      </c>
      <c r="H206" s="66"/>
      <c r="I206" s="70" t="s">
        <v>445</v>
      </c>
      <c r="J206" s="71"/>
      <c r="K206" s="71"/>
      <c r="L206" s="70" t="s">
        <v>2920</v>
      </c>
      <c r="M206" s="74">
        <v>6.974417583639277</v>
      </c>
      <c r="N206" s="75">
        <v>7806.9765625</v>
      </c>
      <c r="O206" s="75">
        <v>6431.1748046875</v>
      </c>
      <c r="P206" s="76"/>
      <c r="Q206" s="77"/>
      <c r="R206" s="77"/>
      <c r="S206" s="101"/>
      <c r="T206" s="48">
        <v>1</v>
      </c>
      <c r="U206" s="48">
        <v>0</v>
      </c>
      <c r="V206" s="49">
        <v>0</v>
      </c>
      <c r="W206" s="49">
        <v>0.1</v>
      </c>
      <c r="X206" s="49">
        <v>0</v>
      </c>
      <c r="Y206" s="49">
        <v>0.672634</v>
      </c>
      <c r="Z206" s="49">
        <v>0</v>
      </c>
      <c r="AA206" s="49">
        <v>0</v>
      </c>
      <c r="AB206" s="72">
        <v>206</v>
      </c>
      <c r="AC206" s="72"/>
      <c r="AD206" s="73"/>
      <c r="AE206" s="86" t="s">
        <v>1856</v>
      </c>
      <c r="AF206" s="86">
        <v>1168</v>
      </c>
      <c r="AG206" s="86">
        <v>1168</v>
      </c>
      <c r="AH206" s="86">
        <v>21113</v>
      </c>
      <c r="AI206" s="86">
        <v>13456</v>
      </c>
      <c r="AJ206" s="86"/>
      <c r="AK206" s="86" t="s">
        <v>2046</v>
      </c>
      <c r="AL206" s="86"/>
      <c r="AM206" s="86"/>
      <c r="AN206" s="86"/>
      <c r="AO206" s="89">
        <v>39842.80577546296</v>
      </c>
      <c r="AP206" s="93" t="s">
        <v>2386</v>
      </c>
      <c r="AQ206" s="86" t="b">
        <v>0</v>
      </c>
      <c r="AR206" s="86" t="b">
        <v>0</v>
      </c>
      <c r="AS206" s="86" t="b">
        <v>0</v>
      </c>
      <c r="AT206" s="86"/>
      <c r="AU206" s="86">
        <v>12</v>
      </c>
      <c r="AV206" s="93" t="s">
        <v>2396</v>
      </c>
      <c r="AW206" s="86" t="b">
        <v>0</v>
      </c>
      <c r="AX206" s="86" t="s">
        <v>2503</v>
      </c>
      <c r="AY206" s="93" t="s">
        <v>2707</v>
      </c>
      <c r="AZ206" s="86" t="s">
        <v>65</v>
      </c>
      <c r="BA206" s="86" t="str">
        <f>REPLACE(INDEX(GroupVertices[Group],MATCH(Vertices[[#This Row],[Vertex]],GroupVertices[Vertex],0)),1,1,"")</f>
        <v>12</v>
      </c>
      <c r="BB206" s="48"/>
      <c r="BC206" s="48"/>
      <c r="BD206" s="48"/>
      <c r="BE206" s="48"/>
      <c r="BF206" s="48"/>
      <c r="BG206" s="48"/>
      <c r="BH206" s="48"/>
      <c r="BI206" s="48"/>
      <c r="BJ206" s="48"/>
      <c r="BK206" s="48"/>
      <c r="BL206" s="48"/>
      <c r="BM206" s="49"/>
      <c r="BN206" s="48"/>
      <c r="BO206" s="49"/>
      <c r="BP206" s="48"/>
      <c r="BQ206" s="49"/>
      <c r="BR206" s="48"/>
      <c r="BS206" s="49"/>
      <c r="BT206" s="48"/>
      <c r="BU206" s="2"/>
      <c r="BV206" s="3"/>
      <c r="BW206" s="3"/>
      <c r="BX206" s="3"/>
      <c r="BY206" s="3"/>
    </row>
    <row r="207" spans="1:77" ht="41.45" customHeight="1">
      <c r="A207" s="65" t="s">
        <v>446</v>
      </c>
      <c r="C207" s="66"/>
      <c r="D207" s="66" t="s">
        <v>64</v>
      </c>
      <c r="E207" s="67">
        <v>204.5459861775651</v>
      </c>
      <c r="F207" s="69"/>
      <c r="G207" s="107" t="s">
        <v>2500</v>
      </c>
      <c r="H207" s="66"/>
      <c r="I207" s="70" t="s">
        <v>446</v>
      </c>
      <c r="J207" s="71"/>
      <c r="K207" s="71"/>
      <c r="L207" s="70" t="s">
        <v>2921</v>
      </c>
      <c r="M207" s="74">
        <v>33.43475799283235</v>
      </c>
      <c r="N207" s="75">
        <v>8146.869140625</v>
      </c>
      <c r="O207" s="75">
        <v>5870.41064453125</v>
      </c>
      <c r="P207" s="76"/>
      <c r="Q207" s="77"/>
      <c r="R207" s="77"/>
      <c r="S207" s="101"/>
      <c r="T207" s="48">
        <v>2</v>
      </c>
      <c r="U207" s="48">
        <v>0</v>
      </c>
      <c r="V207" s="49">
        <v>8</v>
      </c>
      <c r="W207" s="49">
        <v>0.166667</v>
      </c>
      <c r="X207" s="49">
        <v>0</v>
      </c>
      <c r="Y207" s="49">
        <v>1.195267</v>
      </c>
      <c r="Z207" s="49">
        <v>0</v>
      </c>
      <c r="AA207" s="49">
        <v>0</v>
      </c>
      <c r="AB207" s="72">
        <v>207</v>
      </c>
      <c r="AC207" s="72"/>
      <c r="AD207" s="73"/>
      <c r="AE207" s="86" t="s">
        <v>1857</v>
      </c>
      <c r="AF207" s="86">
        <v>2189</v>
      </c>
      <c r="AG207" s="86">
        <v>6310</v>
      </c>
      <c r="AH207" s="86">
        <v>6359</v>
      </c>
      <c r="AI207" s="86">
        <v>1297</v>
      </c>
      <c r="AJ207" s="86"/>
      <c r="AK207" s="86" t="s">
        <v>2047</v>
      </c>
      <c r="AL207" s="86" t="s">
        <v>2064</v>
      </c>
      <c r="AM207" s="93" t="s">
        <v>2220</v>
      </c>
      <c r="AN207" s="86"/>
      <c r="AO207" s="89">
        <v>40892.528495370374</v>
      </c>
      <c r="AP207" s="93" t="s">
        <v>2387</v>
      </c>
      <c r="AQ207" s="86" t="b">
        <v>0</v>
      </c>
      <c r="AR207" s="86" t="b">
        <v>0</v>
      </c>
      <c r="AS207" s="86" t="b">
        <v>1</v>
      </c>
      <c r="AT207" s="86"/>
      <c r="AU207" s="86">
        <v>52</v>
      </c>
      <c r="AV207" s="93" t="s">
        <v>2392</v>
      </c>
      <c r="AW207" s="86" t="b">
        <v>0</v>
      </c>
      <c r="AX207" s="86" t="s">
        <v>2503</v>
      </c>
      <c r="AY207" s="93" t="s">
        <v>2708</v>
      </c>
      <c r="AZ207" s="86" t="s">
        <v>65</v>
      </c>
      <c r="BA207" s="86" t="str">
        <f>REPLACE(INDEX(GroupVertices[Group],MATCH(Vertices[[#This Row],[Vertex]],GroupVertices[Vertex],0)),1,1,"")</f>
        <v>12</v>
      </c>
      <c r="BB207" s="48"/>
      <c r="BC207" s="48"/>
      <c r="BD207" s="48"/>
      <c r="BE207" s="48"/>
      <c r="BF207" s="48"/>
      <c r="BG207" s="48"/>
      <c r="BH207" s="48"/>
      <c r="BI207" s="48"/>
      <c r="BJ207" s="48"/>
      <c r="BK207" s="48"/>
      <c r="BL207" s="48"/>
      <c r="BM207" s="49"/>
      <c r="BN207" s="48"/>
      <c r="BO207" s="49"/>
      <c r="BP207" s="48"/>
      <c r="BQ207" s="49"/>
      <c r="BR207" s="48"/>
      <c r="BS207" s="49"/>
      <c r="BT207" s="48"/>
      <c r="BU207" s="2"/>
      <c r="BV207" s="3"/>
      <c r="BW207" s="3"/>
      <c r="BX207" s="3"/>
      <c r="BY207" s="3"/>
    </row>
    <row r="208" spans="1:77" ht="41.45" customHeight="1">
      <c r="A208" s="65" t="s">
        <v>354</v>
      </c>
      <c r="C208" s="66"/>
      <c r="D208" s="66" t="s">
        <v>64</v>
      </c>
      <c r="E208" s="67">
        <v>166.461827203454</v>
      </c>
      <c r="F208" s="69"/>
      <c r="G208" s="107" t="s">
        <v>787</v>
      </c>
      <c r="H208" s="66"/>
      <c r="I208" s="70" t="s">
        <v>354</v>
      </c>
      <c r="J208" s="71"/>
      <c r="K208" s="71"/>
      <c r="L208" s="70" t="s">
        <v>2922</v>
      </c>
      <c r="M208" s="74">
        <v>4.401455661314007</v>
      </c>
      <c r="N208" s="75">
        <v>8331.734375</v>
      </c>
      <c r="O208" s="75">
        <v>5641.48828125</v>
      </c>
      <c r="P208" s="76"/>
      <c r="Q208" s="77"/>
      <c r="R208" s="77"/>
      <c r="S208" s="101"/>
      <c r="T208" s="48">
        <v>0</v>
      </c>
      <c r="U208" s="48">
        <v>2</v>
      </c>
      <c r="V208" s="49">
        <v>6</v>
      </c>
      <c r="W208" s="49">
        <v>0.142857</v>
      </c>
      <c r="X208" s="49">
        <v>0</v>
      </c>
      <c r="Y208" s="49">
        <v>1.229726</v>
      </c>
      <c r="Z208" s="49">
        <v>0</v>
      </c>
      <c r="AA208" s="49">
        <v>0</v>
      </c>
      <c r="AB208" s="72">
        <v>208</v>
      </c>
      <c r="AC208" s="72"/>
      <c r="AD208" s="73"/>
      <c r="AE208" s="86" t="s">
        <v>1858</v>
      </c>
      <c r="AF208" s="86">
        <v>2010</v>
      </c>
      <c r="AG208" s="86">
        <v>668</v>
      </c>
      <c r="AH208" s="86">
        <v>18739</v>
      </c>
      <c r="AI208" s="86">
        <v>4631</v>
      </c>
      <c r="AJ208" s="86"/>
      <c r="AK208" s="86" t="s">
        <v>2048</v>
      </c>
      <c r="AL208" s="86" t="s">
        <v>2064</v>
      </c>
      <c r="AM208" s="86"/>
      <c r="AN208" s="86"/>
      <c r="AO208" s="89">
        <v>43331.51435185185</v>
      </c>
      <c r="AP208" s="86"/>
      <c r="AQ208" s="86" t="b">
        <v>1</v>
      </c>
      <c r="AR208" s="86" t="b">
        <v>0</v>
      </c>
      <c r="AS208" s="86" t="b">
        <v>0</v>
      </c>
      <c r="AT208" s="86"/>
      <c r="AU208" s="86">
        <v>3</v>
      </c>
      <c r="AV208" s="86"/>
      <c r="AW208" s="86" t="b">
        <v>0</v>
      </c>
      <c r="AX208" s="86" t="s">
        <v>2503</v>
      </c>
      <c r="AY208" s="93" t="s">
        <v>2709</v>
      </c>
      <c r="AZ208" s="86" t="s">
        <v>66</v>
      </c>
      <c r="BA208" s="86" t="str">
        <f>REPLACE(INDEX(GroupVertices[Group],MATCH(Vertices[[#This Row],[Vertex]],GroupVertices[Vertex],0)),1,1,"")</f>
        <v>12</v>
      </c>
      <c r="BB208" s="48" t="s">
        <v>638</v>
      </c>
      <c r="BC208" s="48" t="s">
        <v>638</v>
      </c>
      <c r="BD208" s="48" t="s">
        <v>657</v>
      </c>
      <c r="BE208" s="48" t="s">
        <v>657</v>
      </c>
      <c r="BF208" s="48"/>
      <c r="BG208" s="48"/>
      <c r="BH208" s="120" t="s">
        <v>3435</v>
      </c>
      <c r="BI208" s="120" t="s">
        <v>3435</v>
      </c>
      <c r="BJ208" s="120" t="s">
        <v>3514</v>
      </c>
      <c r="BK208" s="120" t="s">
        <v>3514</v>
      </c>
      <c r="BL208" s="120">
        <v>0</v>
      </c>
      <c r="BM208" s="123">
        <v>0</v>
      </c>
      <c r="BN208" s="120">
        <v>0</v>
      </c>
      <c r="BO208" s="123">
        <v>0</v>
      </c>
      <c r="BP208" s="120">
        <v>0</v>
      </c>
      <c r="BQ208" s="123">
        <v>0</v>
      </c>
      <c r="BR208" s="120">
        <v>2</v>
      </c>
      <c r="BS208" s="123">
        <v>100</v>
      </c>
      <c r="BT208" s="120">
        <v>2</v>
      </c>
      <c r="BU208" s="2"/>
      <c r="BV208" s="3"/>
      <c r="BW208" s="3"/>
      <c r="BX208" s="3"/>
      <c r="BY208" s="3"/>
    </row>
    <row r="209" spans="1:77" ht="41.45" customHeight="1">
      <c r="A209" s="65" t="s">
        <v>447</v>
      </c>
      <c r="C209" s="66"/>
      <c r="D209" s="66" t="s">
        <v>64</v>
      </c>
      <c r="E209" s="67">
        <v>173.2254442350136</v>
      </c>
      <c r="F209" s="69"/>
      <c r="G209" s="107" t="s">
        <v>2501</v>
      </c>
      <c r="H209" s="66"/>
      <c r="I209" s="70" t="s">
        <v>447</v>
      </c>
      <c r="J209" s="71"/>
      <c r="K209" s="71"/>
      <c r="L209" s="70" t="s">
        <v>2923</v>
      </c>
      <c r="M209" s="74">
        <v>9.557671353653848</v>
      </c>
      <c r="N209" s="75">
        <v>8515.1689453125</v>
      </c>
      <c r="O209" s="75">
        <v>5408.5498046875</v>
      </c>
      <c r="P209" s="76"/>
      <c r="Q209" s="77"/>
      <c r="R209" s="77"/>
      <c r="S209" s="101"/>
      <c r="T209" s="48">
        <v>1</v>
      </c>
      <c r="U209" s="48">
        <v>0</v>
      </c>
      <c r="V209" s="49">
        <v>0</v>
      </c>
      <c r="W209" s="49">
        <v>0.1</v>
      </c>
      <c r="X209" s="49">
        <v>0</v>
      </c>
      <c r="Y209" s="49">
        <v>0.672634</v>
      </c>
      <c r="Z209" s="49">
        <v>0</v>
      </c>
      <c r="AA209" s="49">
        <v>0</v>
      </c>
      <c r="AB209" s="72">
        <v>209</v>
      </c>
      <c r="AC209" s="72"/>
      <c r="AD209" s="73"/>
      <c r="AE209" s="86" t="s">
        <v>1859</v>
      </c>
      <c r="AF209" s="86">
        <v>811</v>
      </c>
      <c r="AG209" s="86">
        <v>1670</v>
      </c>
      <c r="AH209" s="86">
        <v>2598</v>
      </c>
      <c r="AI209" s="86">
        <v>739</v>
      </c>
      <c r="AJ209" s="86"/>
      <c r="AK209" s="86" t="s">
        <v>2049</v>
      </c>
      <c r="AL209" s="86" t="s">
        <v>2142</v>
      </c>
      <c r="AM209" s="93" t="s">
        <v>2221</v>
      </c>
      <c r="AN209" s="86"/>
      <c r="AO209" s="89">
        <v>39883.606828703705</v>
      </c>
      <c r="AP209" s="93" t="s">
        <v>2388</v>
      </c>
      <c r="AQ209" s="86" t="b">
        <v>0</v>
      </c>
      <c r="AR209" s="86" t="b">
        <v>0</v>
      </c>
      <c r="AS209" s="86" t="b">
        <v>1</v>
      </c>
      <c r="AT209" s="86"/>
      <c r="AU209" s="86">
        <v>14</v>
      </c>
      <c r="AV209" s="93" t="s">
        <v>2392</v>
      </c>
      <c r="AW209" s="86" t="b">
        <v>0</v>
      </c>
      <c r="AX209" s="86" t="s">
        <v>2503</v>
      </c>
      <c r="AY209" s="93" t="s">
        <v>2710</v>
      </c>
      <c r="AZ209" s="86" t="s">
        <v>65</v>
      </c>
      <c r="BA209" s="86" t="str">
        <f>REPLACE(INDEX(GroupVertices[Group],MATCH(Vertices[[#This Row],[Vertex]],GroupVertices[Vertex],0)),1,1,"")</f>
        <v>12</v>
      </c>
      <c r="BB209" s="48"/>
      <c r="BC209" s="48"/>
      <c r="BD209" s="48"/>
      <c r="BE209" s="48"/>
      <c r="BF209" s="48"/>
      <c r="BG209" s="48"/>
      <c r="BH209" s="48"/>
      <c r="BI209" s="48"/>
      <c r="BJ209" s="48"/>
      <c r="BK209" s="48"/>
      <c r="BL209" s="48"/>
      <c r="BM209" s="49"/>
      <c r="BN209" s="48"/>
      <c r="BO209" s="49"/>
      <c r="BP209" s="48"/>
      <c r="BQ209" s="49"/>
      <c r="BR209" s="48"/>
      <c r="BS209" s="49"/>
      <c r="BT209" s="48"/>
      <c r="BU209" s="2"/>
      <c r="BV209" s="3"/>
      <c r="BW209" s="3"/>
      <c r="BX209" s="3"/>
      <c r="BY209" s="3"/>
    </row>
    <row r="210" spans="1:77" ht="41.45" customHeight="1">
      <c r="A210" s="65" t="s">
        <v>356</v>
      </c>
      <c r="C210" s="66"/>
      <c r="D210" s="66" t="s">
        <v>64</v>
      </c>
      <c r="E210" s="67">
        <v>162.35100607349412</v>
      </c>
      <c r="F210" s="69"/>
      <c r="G210" s="107" t="s">
        <v>752</v>
      </c>
      <c r="H210" s="66"/>
      <c r="I210" s="70" t="s">
        <v>356</v>
      </c>
      <c r="J210" s="71"/>
      <c r="K210" s="71"/>
      <c r="L210" s="70" t="s">
        <v>2924</v>
      </c>
      <c r="M210" s="74">
        <v>1.267588039921828</v>
      </c>
      <c r="N210" s="75">
        <v>3717.418701171875</v>
      </c>
      <c r="O210" s="75">
        <v>8192.1201171875</v>
      </c>
      <c r="P210" s="76"/>
      <c r="Q210" s="77"/>
      <c r="R210" s="77"/>
      <c r="S210" s="101"/>
      <c r="T210" s="48">
        <v>0</v>
      </c>
      <c r="U210" s="48">
        <v>3</v>
      </c>
      <c r="V210" s="49">
        <v>78</v>
      </c>
      <c r="W210" s="49">
        <v>0.022727</v>
      </c>
      <c r="X210" s="49">
        <v>0</v>
      </c>
      <c r="Y210" s="49">
        <v>1.170167</v>
      </c>
      <c r="Z210" s="49">
        <v>0</v>
      </c>
      <c r="AA210" s="49">
        <v>0</v>
      </c>
      <c r="AB210" s="72">
        <v>210</v>
      </c>
      <c r="AC210" s="72"/>
      <c r="AD210" s="73"/>
      <c r="AE210" s="86" t="s">
        <v>1860</v>
      </c>
      <c r="AF210" s="86">
        <v>86</v>
      </c>
      <c r="AG210" s="86">
        <v>59</v>
      </c>
      <c r="AH210" s="86">
        <v>23625</v>
      </c>
      <c r="AI210" s="86">
        <v>7358</v>
      </c>
      <c r="AJ210" s="86"/>
      <c r="AK210" s="86"/>
      <c r="AL210" s="86"/>
      <c r="AM210" s="86"/>
      <c r="AN210" s="86"/>
      <c r="AO210" s="89">
        <v>41210.74517361111</v>
      </c>
      <c r="AP210" s="86"/>
      <c r="AQ210" s="86" t="b">
        <v>1</v>
      </c>
      <c r="AR210" s="86" t="b">
        <v>1</v>
      </c>
      <c r="AS210" s="86" t="b">
        <v>0</v>
      </c>
      <c r="AT210" s="86"/>
      <c r="AU210" s="86">
        <v>1</v>
      </c>
      <c r="AV210" s="93" t="s">
        <v>2392</v>
      </c>
      <c r="AW210" s="86" t="b">
        <v>0</v>
      </c>
      <c r="AX210" s="86" t="s">
        <v>2503</v>
      </c>
      <c r="AY210" s="93" t="s">
        <v>2711</v>
      </c>
      <c r="AZ210" s="86" t="s">
        <v>66</v>
      </c>
      <c r="BA210" s="86" t="str">
        <f>REPLACE(INDEX(GroupVertices[Group],MATCH(Vertices[[#This Row],[Vertex]],GroupVertices[Vertex],0)),1,1,"")</f>
        <v>4</v>
      </c>
      <c r="BB210" s="48" t="s">
        <v>3360</v>
      </c>
      <c r="BC210" s="48" t="s">
        <v>3360</v>
      </c>
      <c r="BD210" s="48" t="s">
        <v>3033</v>
      </c>
      <c r="BE210" s="48" t="s">
        <v>3033</v>
      </c>
      <c r="BF210" s="48" t="s">
        <v>664</v>
      </c>
      <c r="BG210" s="48" t="s">
        <v>664</v>
      </c>
      <c r="BH210" s="120" t="s">
        <v>3419</v>
      </c>
      <c r="BI210" s="120" t="s">
        <v>3419</v>
      </c>
      <c r="BJ210" s="120" t="s">
        <v>3501</v>
      </c>
      <c r="BK210" s="120" t="s">
        <v>3501</v>
      </c>
      <c r="BL210" s="120">
        <v>0</v>
      </c>
      <c r="BM210" s="123">
        <v>0</v>
      </c>
      <c r="BN210" s="120">
        <v>1</v>
      </c>
      <c r="BO210" s="123">
        <v>2.3255813953488373</v>
      </c>
      <c r="BP210" s="120">
        <v>0</v>
      </c>
      <c r="BQ210" s="123">
        <v>0</v>
      </c>
      <c r="BR210" s="120">
        <v>42</v>
      </c>
      <c r="BS210" s="123">
        <v>97.67441860465117</v>
      </c>
      <c r="BT210" s="120">
        <v>43</v>
      </c>
      <c r="BU210" s="2"/>
      <c r="BV210" s="3"/>
      <c r="BW210" s="3"/>
      <c r="BX210" s="3"/>
      <c r="BY210" s="3"/>
    </row>
    <row r="211" spans="1:77" ht="41.45" customHeight="1">
      <c r="A211" s="65" t="s">
        <v>358</v>
      </c>
      <c r="C211" s="66"/>
      <c r="D211" s="66" t="s">
        <v>64</v>
      </c>
      <c r="E211" s="67">
        <v>162.2632545551206</v>
      </c>
      <c r="F211" s="69"/>
      <c r="G211" s="107" t="s">
        <v>789</v>
      </c>
      <c r="H211" s="66"/>
      <c r="I211" s="70" t="s">
        <v>358</v>
      </c>
      <c r="J211" s="71"/>
      <c r="K211" s="71"/>
      <c r="L211" s="70" t="s">
        <v>2925</v>
      </c>
      <c r="M211" s="74">
        <v>1.2006910299413711</v>
      </c>
      <c r="N211" s="75">
        <v>5176.5478515625</v>
      </c>
      <c r="O211" s="75">
        <v>8115.18310546875</v>
      </c>
      <c r="P211" s="76"/>
      <c r="Q211" s="77"/>
      <c r="R211" s="77"/>
      <c r="S211" s="101"/>
      <c r="T211" s="48">
        <v>2</v>
      </c>
      <c r="U211" s="48">
        <v>1</v>
      </c>
      <c r="V211" s="49">
        <v>0</v>
      </c>
      <c r="W211" s="49">
        <v>0.012195</v>
      </c>
      <c r="X211" s="49">
        <v>0</v>
      </c>
      <c r="Y211" s="49">
        <v>0.860539</v>
      </c>
      <c r="Z211" s="49">
        <v>0</v>
      </c>
      <c r="AA211" s="49">
        <v>0</v>
      </c>
      <c r="AB211" s="72">
        <v>211</v>
      </c>
      <c r="AC211" s="72"/>
      <c r="AD211" s="73"/>
      <c r="AE211" s="86" t="s">
        <v>1861</v>
      </c>
      <c r="AF211" s="86">
        <v>60</v>
      </c>
      <c r="AG211" s="86">
        <v>46</v>
      </c>
      <c r="AH211" s="86">
        <v>655</v>
      </c>
      <c r="AI211" s="86">
        <v>2064</v>
      </c>
      <c r="AJ211" s="86"/>
      <c r="AK211" s="86" t="s">
        <v>2050</v>
      </c>
      <c r="AL211" s="86"/>
      <c r="AM211" s="86"/>
      <c r="AN211" s="86"/>
      <c r="AO211" s="89">
        <v>43590.71480324074</v>
      </c>
      <c r="AP211" s="93" t="s">
        <v>2389</v>
      </c>
      <c r="AQ211" s="86" t="b">
        <v>1</v>
      </c>
      <c r="AR211" s="86" t="b">
        <v>0</v>
      </c>
      <c r="AS211" s="86" t="b">
        <v>0</v>
      </c>
      <c r="AT211" s="86"/>
      <c r="AU211" s="86">
        <v>0</v>
      </c>
      <c r="AV211" s="86"/>
      <c r="AW211" s="86" t="b">
        <v>0</v>
      </c>
      <c r="AX211" s="86" t="s">
        <v>2503</v>
      </c>
      <c r="AY211" s="93" t="s">
        <v>2712</v>
      </c>
      <c r="AZ211" s="86" t="s">
        <v>66</v>
      </c>
      <c r="BA211" s="86" t="str">
        <f>REPLACE(INDEX(GroupVertices[Group],MATCH(Vertices[[#This Row],[Vertex]],GroupVertices[Vertex],0)),1,1,"")</f>
        <v>4</v>
      </c>
      <c r="BB211" s="48" t="s">
        <v>613</v>
      </c>
      <c r="BC211" s="48" t="s">
        <v>613</v>
      </c>
      <c r="BD211" s="48" t="s">
        <v>647</v>
      </c>
      <c r="BE211" s="48" t="s">
        <v>647</v>
      </c>
      <c r="BF211" s="48"/>
      <c r="BG211" s="48"/>
      <c r="BH211" s="120" t="s">
        <v>3436</v>
      </c>
      <c r="BI211" s="120" t="s">
        <v>3436</v>
      </c>
      <c r="BJ211" s="120" t="s">
        <v>3515</v>
      </c>
      <c r="BK211" s="120" t="s">
        <v>3515</v>
      </c>
      <c r="BL211" s="120">
        <v>0</v>
      </c>
      <c r="BM211" s="123">
        <v>0</v>
      </c>
      <c r="BN211" s="120">
        <v>0</v>
      </c>
      <c r="BO211" s="123">
        <v>0</v>
      </c>
      <c r="BP211" s="120">
        <v>0</v>
      </c>
      <c r="BQ211" s="123">
        <v>0</v>
      </c>
      <c r="BR211" s="120">
        <v>5</v>
      </c>
      <c r="BS211" s="123">
        <v>100</v>
      </c>
      <c r="BT211" s="120">
        <v>5</v>
      </c>
      <c r="BU211" s="2"/>
      <c r="BV211" s="3"/>
      <c r="BW211" s="3"/>
      <c r="BX211" s="3"/>
      <c r="BY211" s="3"/>
    </row>
    <row r="212" spans="1:77" ht="41.45" customHeight="1">
      <c r="A212" s="65" t="s">
        <v>359</v>
      </c>
      <c r="C212" s="66"/>
      <c r="D212" s="66" t="s">
        <v>64</v>
      </c>
      <c r="E212" s="67">
        <v>168.74336668116572</v>
      </c>
      <c r="F212" s="69"/>
      <c r="G212" s="107" t="s">
        <v>790</v>
      </c>
      <c r="H212" s="66"/>
      <c r="I212" s="70" t="s">
        <v>359</v>
      </c>
      <c r="J212" s="71"/>
      <c r="K212" s="71"/>
      <c r="L212" s="70" t="s">
        <v>2926</v>
      </c>
      <c r="M212" s="74">
        <v>6.140777920805889</v>
      </c>
      <c r="N212" s="75">
        <v>4946.1396484375</v>
      </c>
      <c r="O212" s="75">
        <v>8029.89208984375</v>
      </c>
      <c r="P212" s="76"/>
      <c r="Q212" s="77"/>
      <c r="R212" s="77"/>
      <c r="S212" s="101"/>
      <c r="T212" s="48">
        <v>2</v>
      </c>
      <c r="U212" s="48">
        <v>2</v>
      </c>
      <c r="V212" s="49">
        <v>30</v>
      </c>
      <c r="W212" s="49">
        <v>0.014925</v>
      </c>
      <c r="X212" s="49">
        <v>0</v>
      </c>
      <c r="Y212" s="49">
        <v>1.216978</v>
      </c>
      <c r="Z212" s="49">
        <v>0</v>
      </c>
      <c r="AA212" s="49">
        <v>0</v>
      </c>
      <c r="AB212" s="72">
        <v>212</v>
      </c>
      <c r="AC212" s="72"/>
      <c r="AD212" s="73"/>
      <c r="AE212" s="86" t="s">
        <v>1862</v>
      </c>
      <c r="AF212" s="86">
        <v>859</v>
      </c>
      <c r="AG212" s="86">
        <v>1006</v>
      </c>
      <c r="AH212" s="86">
        <v>4332</v>
      </c>
      <c r="AI212" s="86">
        <v>39246</v>
      </c>
      <c r="AJ212" s="86"/>
      <c r="AK212" s="86" t="s">
        <v>2051</v>
      </c>
      <c r="AL212" s="86"/>
      <c r="AM212" s="93" t="s">
        <v>2222</v>
      </c>
      <c r="AN212" s="86"/>
      <c r="AO212" s="89">
        <v>42960.808645833335</v>
      </c>
      <c r="AP212" s="93" t="s">
        <v>2390</v>
      </c>
      <c r="AQ212" s="86" t="b">
        <v>0</v>
      </c>
      <c r="AR212" s="86" t="b">
        <v>0</v>
      </c>
      <c r="AS212" s="86" t="b">
        <v>0</v>
      </c>
      <c r="AT212" s="86"/>
      <c r="AU212" s="86">
        <v>0</v>
      </c>
      <c r="AV212" s="93" t="s">
        <v>2392</v>
      </c>
      <c r="AW212" s="86" t="b">
        <v>0</v>
      </c>
      <c r="AX212" s="86" t="s">
        <v>2503</v>
      </c>
      <c r="AY212" s="93" t="s">
        <v>2713</v>
      </c>
      <c r="AZ212" s="86" t="s">
        <v>66</v>
      </c>
      <c r="BA212" s="86" t="str">
        <f>REPLACE(INDEX(GroupVertices[Group],MATCH(Vertices[[#This Row],[Vertex]],GroupVertices[Vertex],0)),1,1,"")</f>
        <v>4</v>
      </c>
      <c r="BB212" s="48" t="s">
        <v>3361</v>
      </c>
      <c r="BC212" s="48" t="s">
        <v>3361</v>
      </c>
      <c r="BD212" s="48" t="s">
        <v>647</v>
      </c>
      <c r="BE212" s="48" t="s">
        <v>647</v>
      </c>
      <c r="BF212" s="48"/>
      <c r="BG212" s="48"/>
      <c r="BH212" s="120" t="s">
        <v>3437</v>
      </c>
      <c r="BI212" s="120" t="s">
        <v>3437</v>
      </c>
      <c r="BJ212" s="120" t="s">
        <v>3516</v>
      </c>
      <c r="BK212" s="120" t="s">
        <v>3516</v>
      </c>
      <c r="BL212" s="120">
        <v>0</v>
      </c>
      <c r="BM212" s="123">
        <v>0</v>
      </c>
      <c r="BN212" s="120">
        <v>0</v>
      </c>
      <c r="BO212" s="123">
        <v>0</v>
      </c>
      <c r="BP212" s="120">
        <v>0</v>
      </c>
      <c r="BQ212" s="123">
        <v>0</v>
      </c>
      <c r="BR212" s="120">
        <v>11</v>
      </c>
      <c r="BS212" s="123">
        <v>100</v>
      </c>
      <c r="BT212" s="120">
        <v>11</v>
      </c>
      <c r="BU212" s="2"/>
      <c r="BV212" s="3"/>
      <c r="BW212" s="3"/>
      <c r="BX212" s="3"/>
      <c r="BY212" s="3"/>
    </row>
    <row r="213" spans="1:77" ht="41.45" customHeight="1">
      <c r="A213" s="65" t="s">
        <v>360</v>
      </c>
      <c r="C213" s="66"/>
      <c r="D213" s="66" t="s">
        <v>64</v>
      </c>
      <c r="E213" s="67">
        <v>162.8910154173312</v>
      </c>
      <c r="F213" s="69"/>
      <c r="G213" s="107" t="s">
        <v>791</v>
      </c>
      <c r="H213" s="66"/>
      <c r="I213" s="70" t="s">
        <v>360</v>
      </c>
      <c r="J213" s="71"/>
      <c r="K213" s="71"/>
      <c r="L213" s="70" t="s">
        <v>2927</v>
      </c>
      <c r="M213" s="74">
        <v>1.6792619474938713</v>
      </c>
      <c r="N213" s="75">
        <v>4705.05712890625</v>
      </c>
      <c r="O213" s="75">
        <v>7936.9921875</v>
      </c>
      <c r="P213" s="76"/>
      <c r="Q213" s="77"/>
      <c r="R213" s="77"/>
      <c r="S213" s="101"/>
      <c r="T213" s="48">
        <v>0</v>
      </c>
      <c r="U213" s="48">
        <v>2</v>
      </c>
      <c r="V213" s="49">
        <v>56</v>
      </c>
      <c r="W213" s="49">
        <v>0.018519</v>
      </c>
      <c r="X213" s="49">
        <v>0</v>
      </c>
      <c r="Y213" s="49">
        <v>0.83868</v>
      </c>
      <c r="Z213" s="49">
        <v>0</v>
      </c>
      <c r="AA213" s="49">
        <v>0</v>
      </c>
      <c r="AB213" s="72">
        <v>213</v>
      </c>
      <c r="AC213" s="72"/>
      <c r="AD213" s="73"/>
      <c r="AE213" s="86" t="s">
        <v>1863</v>
      </c>
      <c r="AF213" s="86">
        <v>186</v>
      </c>
      <c r="AG213" s="86">
        <v>139</v>
      </c>
      <c r="AH213" s="86">
        <v>7964</v>
      </c>
      <c r="AI213" s="86">
        <v>22209</v>
      </c>
      <c r="AJ213" s="86"/>
      <c r="AK213" s="86" t="s">
        <v>2052</v>
      </c>
      <c r="AL213" s="86" t="s">
        <v>2128</v>
      </c>
      <c r="AM213" s="86"/>
      <c r="AN213" s="86"/>
      <c r="AO213" s="89">
        <v>43583.81800925926</v>
      </c>
      <c r="AP213" s="86"/>
      <c r="AQ213" s="86" t="b">
        <v>1</v>
      </c>
      <c r="AR213" s="86" t="b">
        <v>0</v>
      </c>
      <c r="AS213" s="86" t="b">
        <v>0</v>
      </c>
      <c r="AT213" s="86"/>
      <c r="AU213" s="86">
        <v>1</v>
      </c>
      <c r="AV213" s="86"/>
      <c r="AW213" s="86" t="b">
        <v>0</v>
      </c>
      <c r="AX213" s="86" t="s">
        <v>2503</v>
      </c>
      <c r="AY213" s="93" t="s">
        <v>2714</v>
      </c>
      <c r="AZ213" s="86" t="s">
        <v>66</v>
      </c>
      <c r="BA213" s="86" t="str">
        <f>REPLACE(INDEX(GroupVertices[Group],MATCH(Vertices[[#This Row],[Vertex]],GroupVertices[Vertex],0)),1,1,"")</f>
        <v>4</v>
      </c>
      <c r="BB213" s="48" t="s">
        <v>3362</v>
      </c>
      <c r="BC213" s="48" t="s">
        <v>3362</v>
      </c>
      <c r="BD213" s="48" t="s">
        <v>647</v>
      </c>
      <c r="BE213" s="48" t="s">
        <v>647</v>
      </c>
      <c r="BF213" s="48"/>
      <c r="BG213" s="48"/>
      <c r="BH213" s="120" t="s">
        <v>3438</v>
      </c>
      <c r="BI213" s="120" t="s">
        <v>3438</v>
      </c>
      <c r="BJ213" s="120" t="s">
        <v>3517</v>
      </c>
      <c r="BK213" s="120" t="s">
        <v>3517</v>
      </c>
      <c r="BL213" s="120">
        <v>0</v>
      </c>
      <c r="BM213" s="123">
        <v>0</v>
      </c>
      <c r="BN213" s="120">
        <v>0</v>
      </c>
      <c r="BO213" s="123">
        <v>0</v>
      </c>
      <c r="BP213" s="120">
        <v>0</v>
      </c>
      <c r="BQ213" s="123">
        <v>0</v>
      </c>
      <c r="BR213" s="120">
        <v>18</v>
      </c>
      <c r="BS213" s="123">
        <v>100</v>
      </c>
      <c r="BT213" s="120">
        <v>18</v>
      </c>
      <c r="BU213" s="2"/>
      <c r="BV213" s="3"/>
      <c r="BW213" s="3"/>
      <c r="BX213" s="3"/>
      <c r="BY213" s="3"/>
    </row>
    <row r="214" spans="1:77" ht="41.45" customHeight="1">
      <c r="A214" s="65" t="s">
        <v>362</v>
      </c>
      <c r="C214" s="66"/>
      <c r="D214" s="66" t="s">
        <v>64</v>
      </c>
      <c r="E214" s="67">
        <v>162.37800654068596</v>
      </c>
      <c r="F214" s="69"/>
      <c r="G214" s="107" t="s">
        <v>793</v>
      </c>
      <c r="H214" s="66"/>
      <c r="I214" s="70" t="s">
        <v>362</v>
      </c>
      <c r="J214" s="71"/>
      <c r="K214" s="71"/>
      <c r="L214" s="70" t="s">
        <v>2928</v>
      </c>
      <c r="M214" s="74">
        <v>1.2881717353004303</v>
      </c>
      <c r="N214" s="75">
        <v>4211.640625</v>
      </c>
      <c r="O214" s="75">
        <v>7786.1591796875</v>
      </c>
      <c r="P214" s="76"/>
      <c r="Q214" s="77"/>
      <c r="R214" s="77"/>
      <c r="S214" s="101"/>
      <c r="T214" s="48">
        <v>0</v>
      </c>
      <c r="U214" s="48">
        <v>3</v>
      </c>
      <c r="V214" s="49">
        <v>138</v>
      </c>
      <c r="W214" s="49">
        <v>0.026316</v>
      </c>
      <c r="X214" s="49">
        <v>0</v>
      </c>
      <c r="Y214" s="49">
        <v>1.17486</v>
      </c>
      <c r="Z214" s="49">
        <v>0</v>
      </c>
      <c r="AA214" s="49">
        <v>0</v>
      </c>
      <c r="AB214" s="72">
        <v>214</v>
      </c>
      <c r="AC214" s="72"/>
      <c r="AD214" s="73"/>
      <c r="AE214" s="86" t="s">
        <v>1864</v>
      </c>
      <c r="AF214" s="86">
        <v>123</v>
      </c>
      <c r="AG214" s="86">
        <v>63</v>
      </c>
      <c r="AH214" s="86">
        <v>2156</v>
      </c>
      <c r="AI214" s="86">
        <v>3199</v>
      </c>
      <c r="AJ214" s="86"/>
      <c r="AK214" s="86" t="s">
        <v>2053</v>
      </c>
      <c r="AL214" s="86"/>
      <c r="AM214" s="86"/>
      <c r="AN214" s="86"/>
      <c r="AO214" s="89">
        <v>43663.00146990741</v>
      </c>
      <c r="AP214" s="93" t="s">
        <v>2391</v>
      </c>
      <c r="AQ214" s="86" t="b">
        <v>1</v>
      </c>
      <c r="AR214" s="86" t="b">
        <v>0</v>
      </c>
      <c r="AS214" s="86" t="b">
        <v>0</v>
      </c>
      <c r="AT214" s="86"/>
      <c r="AU214" s="86">
        <v>0</v>
      </c>
      <c r="AV214" s="86"/>
      <c r="AW214" s="86" t="b">
        <v>0</v>
      </c>
      <c r="AX214" s="86" t="s">
        <v>2503</v>
      </c>
      <c r="AY214" s="93" t="s">
        <v>2715</v>
      </c>
      <c r="AZ214" s="86" t="s">
        <v>66</v>
      </c>
      <c r="BA214" s="86" t="str">
        <f>REPLACE(INDEX(GroupVertices[Group],MATCH(Vertices[[#This Row],[Vertex]],GroupVertices[Vertex],0)),1,1,"")</f>
        <v>4</v>
      </c>
      <c r="BB214" s="48" t="s">
        <v>618</v>
      </c>
      <c r="BC214" s="48" t="s">
        <v>618</v>
      </c>
      <c r="BD214" s="48" t="s">
        <v>647</v>
      </c>
      <c r="BE214" s="48" t="s">
        <v>647</v>
      </c>
      <c r="BF214" s="48"/>
      <c r="BG214" s="48"/>
      <c r="BH214" s="120" t="s">
        <v>3439</v>
      </c>
      <c r="BI214" s="120" t="s">
        <v>3440</v>
      </c>
      <c r="BJ214" s="120" t="s">
        <v>3518</v>
      </c>
      <c r="BK214" s="120" t="s">
        <v>3518</v>
      </c>
      <c r="BL214" s="120">
        <v>0</v>
      </c>
      <c r="BM214" s="123">
        <v>0</v>
      </c>
      <c r="BN214" s="120">
        <v>0</v>
      </c>
      <c r="BO214" s="123">
        <v>0</v>
      </c>
      <c r="BP214" s="120">
        <v>0</v>
      </c>
      <c r="BQ214" s="123">
        <v>0</v>
      </c>
      <c r="BR214" s="120">
        <v>65</v>
      </c>
      <c r="BS214" s="123">
        <v>100</v>
      </c>
      <c r="BT214" s="120">
        <v>65</v>
      </c>
      <c r="BU214" s="2"/>
      <c r="BV214" s="3"/>
      <c r="BW214" s="3"/>
      <c r="BX214" s="3"/>
      <c r="BY214" s="3"/>
    </row>
    <row r="215" spans="1:77" ht="41.45" customHeight="1">
      <c r="A215" s="78" t="s">
        <v>364</v>
      </c>
      <c r="C215" s="79"/>
      <c r="D215" s="79" t="s">
        <v>64</v>
      </c>
      <c r="E215" s="80">
        <v>162.16200280315113</v>
      </c>
      <c r="F215" s="81"/>
      <c r="G215" s="108" t="s">
        <v>2502</v>
      </c>
      <c r="H215" s="79"/>
      <c r="I215" s="82" t="s">
        <v>364</v>
      </c>
      <c r="J215" s="83"/>
      <c r="K215" s="83"/>
      <c r="L215" s="82" t="s">
        <v>2929</v>
      </c>
      <c r="M215" s="102">
        <v>1.123502172271613</v>
      </c>
      <c r="N215" s="103">
        <v>4229.4521484375</v>
      </c>
      <c r="O215" s="103">
        <v>7112.9248046875</v>
      </c>
      <c r="P215" s="104"/>
      <c r="Q215" s="105"/>
      <c r="R215" s="105"/>
      <c r="S215" s="106"/>
      <c r="T215" s="48">
        <v>2</v>
      </c>
      <c r="U215" s="48">
        <v>1</v>
      </c>
      <c r="V215" s="49">
        <v>0</v>
      </c>
      <c r="W215" s="49">
        <v>0.018868</v>
      </c>
      <c r="X215" s="49">
        <v>0</v>
      </c>
      <c r="Y215" s="49">
        <v>0.839786</v>
      </c>
      <c r="Z215" s="49">
        <v>0</v>
      </c>
      <c r="AA215" s="49">
        <v>0</v>
      </c>
      <c r="AB215" s="84">
        <v>215</v>
      </c>
      <c r="AC215" s="84"/>
      <c r="AD215" s="85"/>
      <c r="AE215" s="86" t="s">
        <v>1865</v>
      </c>
      <c r="AF215" s="86">
        <v>71</v>
      </c>
      <c r="AG215" s="86">
        <v>31</v>
      </c>
      <c r="AH215" s="86">
        <v>51</v>
      </c>
      <c r="AI215" s="86">
        <v>21</v>
      </c>
      <c r="AJ215" s="86"/>
      <c r="AK215" s="86"/>
      <c r="AL215" s="86"/>
      <c r="AM215" s="86"/>
      <c r="AN215" s="86"/>
      <c r="AO215" s="89">
        <v>43694.84611111111</v>
      </c>
      <c r="AP215" s="86"/>
      <c r="AQ215" s="86" t="b">
        <v>1</v>
      </c>
      <c r="AR215" s="86" t="b">
        <v>0</v>
      </c>
      <c r="AS215" s="86" t="b">
        <v>0</v>
      </c>
      <c r="AT215" s="86"/>
      <c r="AU215" s="86">
        <v>0</v>
      </c>
      <c r="AV215" s="86"/>
      <c r="AW215" s="86" t="b">
        <v>0</v>
      </c>
      <c r="AX215" s="86" t="s">
        <v>2503</v>
      </c>
      <c r="AY215" s="93" t="s">
        <v>2716</v>
      </c>
      <c r="AZ215" s="86" t="s">
        <v>66</v>
      </c>
      <c r="BA215" s="86" t="str">
        <f>REPLACE(INDEX(GroupVertices[Group],MATCH(Vertices[[#This Row],[Vertex]],GroupVertices[Vertex],0)),1,1,"")</f>
        <v>4</v>
      </c>
      <c r="BB215" s="48" t="s">
        <v>3363</v>
      </c>
      <c r="BC215" s="48" t="s">
        <v>3363</v>
      </c>
      <c r="BD215" s="48" t="s">
        <v>647</v>
      </c>
      <c r="BE215" s="48" t="s">
        <v>647</v>
      </c>
      <c r="BF215" s="48"/>
      <c r="BG215" s="48"/>
      <c r="BH215" s="120" t="s">
        <v>3440</v>
      </c>
      <c r="BI215" s="120" t="s">
        <v>3440</v>
      </c>
      <c r="BJ215" s="120" t="s">
        <v>3518</v>
      </c>
      <c r="BK215" s="120" t="s">
        <v>3518</v>
      </c>
      <c r="BL215" s="120">
        <v>0</v>
      </c>
      <c r="BM215" s="123">
        <v>0</v>
      </c>
      <c r="BN215" s="120">
        <v>0</v>
      </c>
      <c r="BO215" s="123">
        <v>0</v>
      </c>
      <c r="BP215" s="120">
        <v>0</v>
      </c>
      <c r="BQ215" s="123">
        <v>0</v>
      </c>
      <c r="BR215" s="120">
        <v>37</v>
      </c>
      <c r="BS215" s="123">
        <v>100</v>
      </c>
      <c r="BT215" s="120">
        <v>37</v>
      </c>
      <c r="BU215" s="2"/>
      <c r="BV215" s="3"/>
      <c r="BW215" s="3"/>
      <c r="BX215" s="3"/>
      <c r="BY2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1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15"/>
    <dataValidation allowBlank="1" showInputMessage="1" promptTitle="Vertex Tooltip" prompt="Enter optional text that will pop up when the mouse is hovered over the vertex." errorTitle="Invalid Vertex Image Key" sqref="L3:L21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15"/>
    <dataValidation allowBlank="1" showInputMessage="1" promptTitle="Vertex Label Fill Color" prompt="To select an optional fill color for the Label shape, right-click and select Select Color on the right-click menu." sqref="J3:J215"/>
    <dataValidation allowBlank="1" showInputMessage="1" promptTitle="Vertex Image File" prompt="Enter the path to an image file.  Hover over the column header for examples." errorTitle="Invalid Vertex Image Key" sqref="G3:G215"/>
    <dataValidation allowBlank="1" showInputMessage="1" promptTitle="Vertex Color" prompt="To select an optional vertex color, right-click and select Select Color on the right-click menu." sqref="C3:C215"/>
    <dataValidation allowBlank="1" showInputMessage="1" promptTitle="Vertex Opacity" prompt="Enter an optional vertex opacity between 0 (transparent) and 100 (opaque)." errorTitle="Invalid Vertex Opacity" error="The optional vertex opacity must be a whole number between 0 and 10." sqref="F3:F215"/>
    <dataValidation type="list" allowBlank="1" showInputMessage="1" showErrorMessage="1" promptTitle="Vertex Shape" prompt="Select an optional vertex shape." errorTitle="Invalid Vertex Shape" error="You have entered an invalid vertex shape.  Try selecting from the drop-down list instead." sqref="D3:D2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15">
      <formula1>ValidVertexLabelPositions</formula1>
    </dataValidation>
    <dataValidation allowBlank="1" showInputMessage="1" showErrorMessage="1" promptTitle="Vertex Name" prompt="Enter the name of the vertex." sqref="A3:A215"/>
  </dataValidations>
  <hyperlinks>
    <hyperlink ref="AM4" r:id="rId1" display="https://t.co/fCBC2eT8Le"/>
    <hyperlink ref="AM5" r:id="rId2" display="https://t.co/vO9EmeUBMg"/>
    <hyperlink ref="AM7" r:id="rId3" display="https://t.co/jSgaXigzEb"/>
    <hyperlink ref="AM9" r:id="rId4" display="https://t.co/kvNvjRMhoL"/>
    <hyperlink ref="AM10" r:id="rId5" display="https://t.co/1ynlJBkPgx"/>
    <hyperlink ref="AM11" r:id="rId6" display="http://t.co/iXthrhGXKY"/>
    <hyperlink ref="AM13" r:id="rId7" display="https://t.co/Ti2uyEltcd"/>
    <hyperlink ref="AM14" r:id="rId8" display="https://t.co/fB9NYnZ099"/>
    <hyperlink ref="AM15" r:id="rId9" display="https://t.co/s1UFQmcJM2"/>
    <hyperlink ref="AM16" r:id="rId10" display="https://t.co/EFAHcrN5yA"/>
    <hyperlink ref="AM18" r:id="rId11" display="https://t.co/4yQmRYmuJc"/>
    <hyperlink ref="AM19" r:id="rId12" display="https://t.co/Rr4kAilala"/>
    <hyperlink ref="AM20" r:id="rId13" display="https://t.co/v9SeL0a6UL"/>
    <hyperlink ref="AM23" r:id="rId14" display="https://t.co/xgKqOlFYmH"/>
    <hyperlink ref="AM27" r:id="rId15" display="https://t.co/ZyhOMprgap"/>
    <hyperlink ref="AM28" r:id="rId16" display="https://t.co/c0Mbtdcvsl"/>
    <hyperlink ref="AM33" r:id="rId17" display="https://t.co/uZ8lvG3X5U"/>
    <hyperlink ref="AM37" r:id="rId18" display="https://t.co/fpMviGIPb1"/>
    <hyperlink ref="AM43" r:id="rId19" display="https://t.co/aY3C8A1AWM"/>
    <hyperlink ref="AM44" r:id="rId20" display="https://t.co/0xqESJ93Ia"/>
    <hyperlink ref="AM45" r:id="rId21" display="http://t.co/dOH4jYoMEG"/>
    <hyperlink ref="AM47" r:id="rId22" display="https://t.co/VsPrNTTlkj"/>
    <hyperlink ref="AM48" r:id="rId23" display="https://t.co/4gPiOyCFvJ"/>
    <hyperlink ref="AM49" r:id="rId24" display="https://t.co/oMKMVLhle7"/>
    <hyperlink ref="AM56" r:id="rId25" display="https://t.co/udboTmDadn"/>
    <hyperlink ref="AM58" r:id="rId26" display="https://t.co/v6bGdirQEi"/>
    <hyperlink ref="AM62" r:id="rId27" display="https://t.co/6dAumsIUhJ"/>
    <hyperlink ref="AM63" r:id="rId28" display="https://t.co/QOXeoJYczT"/>
    <hyperlink ref="AM64" r:id="rId29" display="https://t.co/RRKq5MSKNM"/>
    <hyperlink ref="AM66" r:id="rId30" display="https://t.co/b2SSwHH6rZ"/>
    <hyperlink ref="AM78" r:id="rId31" display="https://t.co/M0gtKHBhkQ"/>
    <hyperlink ref="AM80" r:id="rId32" display="https://t.co/a6Fyhf0Gs9"/>
    <hyperlink ref="AM81" r:id="rId33" display="https://t.co/JSlkdhLzCD"/>
    <hyperlink ref="AM82" r:id="rId34" display="https://t.co/E0m4dnqkO1"/>
    <hyperlink ref="AM83" r:id="rId35" display="https://t.co/Wc8q0FpMh2"/>
    <hyperlink ref="AM86" r:id="rId36" display="https://t.co/LuguTUUNB8"/>
    <hyperlink ref="AM89" r:id="rId37" display="http://t.co/nOgq1MCbfG"/>
    <hyperlink ref="AM91" r:id="rId38" display="https://t.co/thHiBnfMdc"/>
    <hyperlink ref="AM94" r:id="rId39" display="https://t.co/1Wahd5ni8c"/>
    <hyperlink ref="AM97" r:id="rId40" display="https://t.co/3dXyu4JpIK"/>
    <hyperlink ref="AM98" r:id="rId41" display="https://t.co/dXPCqV0Ml7"/>
    <hyperlink ref="AM99" r:id="rId42" display="https://t.co/vSc1CTlQMt"/>
    <hyperlink ref="AM100" r:id="rId43" display="https://t.co/P2SPxmVZeX"/>
    <hyperlink ref="AM101" r:id="rId44" display="https://t.co/f5gsKkjGXG"/>
    <hyperlink ref="AM107" r:id="rId45" display="https://t.co/8PmquK6kdb"/>
    <hyperlink ref="AM109" r:id="rId46" display="https://t.co/VbgkeTrCGm"/>
    <hyperlink ref="AM111" r:id="rId47" display="https://t.co/Y0A1e6NjhY"/>
    <hyperlink ref="AM114" r:id="rId48" display="https://t.co/On8BgeGltO"/>
    <hyperlink ref="AM122" r:id="rId49" display="https://t.co/ywI2woSpFt"/>
    <hyperlink ref="AM123" r:id="rId50" display="https://t.co/Fsy1lzYfPg"/>
    <hyperlink ref="AM125" r:id="rId51" display="https://t.co/oviBV5wNIy"/>
    <hyperlink ref="AM130" r:id="rId52" display="https://t.co/Q1TnP2h5UX"/>
    <hyperlink ref="AM131" r:id="rId53" display="https://t.co/jRDH4P4iC6"/>
    <hyperlink ref="AM132" r:id="rId54" display="https://t.co/jSgaXigzEb"/>
    <hyperlink ref="AM133" r:id="rId55" display="https://t.co/ZdCsXOcFPD"/>
    <hyperlink ref="AM134" r:id="rId56" display="https://t.co/P8tVu8CmM6"/>
    <hyperlink ref="AM136" r:id="rId57" display="https://t.co/XQIauxSUb1"/>
    <hyperlink ref="AM138" r:id="rId58" display="https://t.co/PHHwrGdBCk"/>
    <hyperlink ref="AM139" r:id="rId59" display="https://t.co/Q6B7r4qafk"/>
    <hyperlink ref="AM144" r:id="rId60" display="https://t.co/G5EhSg3nGa"/>
    <hyperlink ref="AM147" r:id="rId61" display="https://t.co/NoN41Q4uKX"/>
    <hyperlink ref="AM151" r:id="rId62" display="http://t.co/XgPipMNvq3"/>
    <hyperlink ref="AM153" r:id="rId63" display="https://t.co/iIPS6deRkm"/>
    <hyperlink ref="AM158" r:id="rId64" display="https://t.co/45DSYcnSod"/>
    <hyperlink ref="AM160" r:id="rId65" display="https://t.co/zbLZEqO4mt"/>
    <hyperlink ref="AM165" r:id="rId66" display="https://t.co/9mQ4XvZPbD"/>
    <hyperlink ref="AM168" r:id="rId67" display="https://t.co/pKzsAlUijf"/>
    <hyperlink ref="AM169" r:id="rId68" display="https://t.co/20jzML669U"/>
    <hyperlink ref="AM174" r:id="rId69" display="https://t.co/9KtGeKJJAZ"/>
    <hyperlink ref="AM178" r:id="rId70" display="https://t.co/sgM8KVOOhM"/>
    <hyperlink ref="AM180" r:id="rId71" display="https://t.co/pckpJ4sY8b"/>
    <hyperlink ref="AM182" r:id="rId72" display="https://t.co/erexzbWzfr"/>
    <hyperlink ref="AM186" r:id="rId73" display="https://t.co/AQkxR1Q3y2"/>
    <hyperlink ref="AM191" r:id="rId74" display="https://t.co/pufDaonLIf"/>
    <hyperlink ref="AM193" r:id="rId75" display="https://t.co/v6yPAdrEZN"/>
    <hyperlink ref="AM196" r:id="rId76" display="https://t.co/GCVZH1mZsH"/>
    <hyperlink ref="AM198" r:id="rId77" display="https://t.co/iNZORjNOmb"/>
    <hyperlink ref="AM201" r:id="rId78" display="https://t.co/mFn7a43e16"/>
    <hyperlink ref="AM207" r:id="rId79" display="https://t.co/LtTOgEeESX"/>
    <hyperlink ref="AM209" r:id="rId80" display="https://t.co/pm3MbiqmRz"/>
    <hyperlink ref="AM212" r:id="rId81" display="https://t.co/8Oa42SuFox"/>
    <hyperlink ref="AP3" r:id="rId82" display="https://pbs.twimg.com/profile_banners/579880171/1559745687"/>
    <hyperlink ref="AP4" r:id="rId83" display="https://pbs.twimg.com/profile_banners/18976566/1347989438"/>
    <hyperlink ref="AP5" r:id="rId84" display="https://pbs.twimg.com/profile_banners/125342906/1550839121"/>
    <hyperlink ref="AP7" r:id="rId85" display="https://pbs.twimg.com/profile_banners/19643874/1396602073"/>
    <hyperlink ref="AP9" r:id="rId86" display="https://pbs.twimg.com/profile_banners/275431139/1426794196"/>
    <hyperlink ref="AP10" r:id="rId87" display="https://pbs.twimg.com/profile_banners/212702260/1492893476"/>
    <hyperlink ref="AP11" r:id="rId88" display="https://pbs.twimg.com/profile_banners/608383936/1402551748"/>
    <hyperlink ref="AP12" r:id="rId89" display="https://pbs.twimg.com/profile_banners/3445619835/1525965505"/>
    <hyperlink ref="AP13" r:id="rId90" display="https://pbs.twimg.com/profile_banners/1009383027796054016/1529491895"/>
    <hyperlink ref="AP14" r:id="rId91" display="https://pbs.twimg.com/profile_banners/495085031/1354099979"/>
    <hyperlink ref="AP15" r:id="rId92" display="https://pbs.twimg.com/profile_banners/1286355966/1443785080"/>
    <hyperlink ref="AP16" r:id="rId93" display="https://pbs.twimg.com/profile_banners/3329719133/1565732397"/>
    <hyperlink ref="AP17" r:id="rId94" display="https://pbs.twimg.com/profile_banners/8513542/1422545362"/>
    <hyperlink ref="AP19" r:id="rId95" display="https://pbs.twimg.com/profile_banners/1410093080/1489995813"/>
    <hyperlink ref="AP20" r:id="rId96" display="https://pbs.twimg.com/profile_banners/2320163971/1565951539"/>
    <hyperlink ref="AP21" r:id="rId97" display="https://pbs.twimg.com/profile_banners/1073061078932832256/1559205368"/>
    <hyperlink ref="AP22" r:id="rId98" display="https://pbs.twimg.com/profile_banners/1078296282764955648/1550199766"/>
    <hyperlink ref="AP23" r:id="rId99" display="https://pbs.twimg.com/profile_banners/902129469875515392/1553697595"/>
    <hyperlink ref="AP24" r:id="rId100" display="https://pbs.twimg.com/profile_banners/1157561853381423104/1564906044"/>
    <hyperlink ref="AP26" r:id="rId101" display="https://pbs.twimg.com/profile_banners/879968332077780992/1544139282"/>
    <hyperlink ref="AP27" r:id="rId102" display="https://pbs.twimg.com/profile_banners/1072093618066874368/1552406782"/>
    <hyperlink ref="AP28" r:id="rId103" display="https://pbs.twimg.com/profile_banners/586502170/1398349086"/>
    <hyperlink ref="AP30" r:id="rId104" display="https://pbs.twimg.com/profile_banners/40841434/1390598031"/>
    <hyperlink ref="AP32" r:id="rId105" display="https://pbs.twimg.com/profile_banners/708395568020721664/1551779922"/>
    <hyperlink ref="AP33" r:id="rId106" display="https://pbs.twimg.com/profile_banners/111076895/1540582648"/>
    <hyperlink ref="AP34" r:id="rId107" display="https://pbs.twimg.com/profile_banners/1665389653/1539531958"/>
    <hyperlink ref="AP35" r:id="rId108" display="https://pbs.twimg.com/profile_banners/883617578815541250/1526169211"/>
    <hyperlink ref="AP38" r:id="rId109" display="https://pbs.twimg.com/profile_banners/1110965858648629248/1553710060"/>
    <hyperlink ref="AP40" r:id="rId110" display="https://pbs.twimg.com/profile_banners/839445985986215936/1540577797"/>
    <hyperlink ref="AP41" r:id="rId111" display="https://pbs.twimg.com/profile_banners/636249095/1559384498"/>
    <hyperlink ref="AP42" r:id="rId112" display="https://pbs.twimg.com/profile_banners/2786218341/1437521733"/>
    <hyperlink ref="AP43" r:id="rId113" display="https://pbs.twimg.com/profile_banners/1107261576803958790/1553194323"/>
    <hyperlink ref="AP44" r:id="rId114" display="https://pbs.twimg.com/profile_banners/49277055/1549881140"/>
    <hyperlink ref="AP46" r:id="rId115" display="https://pbs.twimg.com/profile_banners/885444640127823873/1516367897"/>
    <hyperlink ref="AP47" r:id="rId116" display="https://pbs.twimg.com/profile_banners/103371421/1403471519"/>
    <hyperlink ref="AP48" r:id="rId117" display="https://pbs.twimg.com/profile_banners/828620824294879232/1543957292"/>
    <hyperlink ref="AP49" r:id="rId118" display="https://pbs.twimg.com/profile_banners/4822358643/1559148967"/>
    <hyperlink ref="AP50" r:id="rId119" display="https://pbs.twimg.com/profile_banners/87640380/1355904483"/>
    <hyperlink ref="AP51" r:id="rId120" display="https://pbs.twimg.com/profile_banners/3212898292/1564672729"/>
    <hyperlink ref="AP52" r:id="rId121" display="https://pbs.twimg.com/profile_banners/1074966350400024576/1554243247"/>
    <hyperlink ref="AP54" r:id="rId122" display="https://pbs.twimg.com/profile_banners/735891278882308097/1544865684"/>
    <hyperlink ref="AP55" r:id="rId123" display="https://pbs.twimg.com/profile_banners/2478318783/1532478948"/>
    <hyperlink ref="AP56" r:id="rId124" display="https://pbs.twimg.com/profile_banners/16815724/1556816016"/>
    <hyperlink ref="AP57" r:id="rId125" display="https://pbs.twimg.com/profile_banners/1158484992860684288/1565801100"/>
    <hyperlink ref="AP58" r:id="rId126" display="https://pbs.twimg.com/profile_banners/2606126148/1404595673"/>
    <hyperlink ref="AP60" r:id="rId127" display="https://pbs.twimg.com/profile_banners/251827754/1539621007"/>
    <hyperlink ref="AP61" r:id="rId128" display="https://pbs.twimg.com/profile_banners/934213277093113858/1539616645"/>
    <hyperlink ref="AP62" r:id="rId129" display="https://pbs.twimg.com/profile_banners/2326604153/1458208091"/>
    <hyperlink ref="AP63" r:id="rId130" display="https://pbs.twimg.com/profile_banners/104778698/1482960457"/>
    <hyperlink ref="AP64" r:id="rId131" display="https://pbs.twimg.com/profile_banners/389062735/1509018903"/>
    <hyperlink ref="AP65" r:id="rId132" display="https://pbs.twimg.com/profile_banners/287103358/1531840270"/>
    <hyperlink ref="AP66" r:id="rId133" display="https://pbs.twimg.com/profile_banners/20926521/1401796873"/>
    <hyperlink ref="AP67" r:id="rId134" display="https://pbs.twimg.com/profile_banners/330178251/1553897180"/>
    <hyperlink ref="AP68" r:id="rId135" display="https://pbs.twimg.com/profile_banners/295361148/1546469084"/>
    <hyperlink ref="AP69" r:id="rId136" display="https://pbs.twimg.com/profile_banners/37996439/1503673756"/>
    <hyperlink ref="AP70" r:id="rId137" display="https://pbs.twimg.com/profile_banners/878800765829120000/1558749804"/>
    <hyperlink ref="AP71" r:id="rId138" display="https://pbs.twimg.com/profile_banners/231410482/1565866296"/>
    <hyperlink ref="AP72" r:id="rId139" display="https://pbs.twimg.com/profile_banners/37180563/1549323051"/>
    <hyperlink ref="AP73" r:id="rId140" display="https://pbs.twimg.com/profile_banners/369014884/1496088831"/>
    <hyperlink ref="AP74" r:id="rId141" display="https://pbs.twimg.com/profile_banners/100485411/1398598460"/>
    <hyperlink ref="AP75" r:id="rId142" display="https://pbs.twimg.com/profile_banners/251791929/1565223075"/>
    <hyperlink ref="AP78" r:id="rId143" display="https://pbs.twimg.com/profile_banners/877714567/1564097122"/>
    <hyperlink ref="AP79" r:id="rId144" display="https://pbs.twimg.com/profile_banners/19018191/1561465039"/>
    <hyperlink ref="AP80" r:id="rId145" display="https://pbs.twimg.com/profile_banners/38429030/1533985266"/>
    <hyperlink ref="AP81" r:id="rId146" display="https://pbs.twimg.com/profile_banners/1877831/1542723215"/>
    <hyperlink ref="AP82" r:id="rId147" display="https://pbs.twimg.com/profile_banners/245467017/1395871778"/>
    <hyperlink ref="AP83" r:id="rId148" display="https://pbs.twimg.com/profile_banners/338027397/1536331239"/>
    <hyperlink ref="AP84" r:id="rId149" display="https://pbs.twimg.com/profile_banners/1612258838/1533503893"/>
    <hyperlink ref="AP85" r:id="rId150" display="https://pbs.twimg.com/profile_banners/850425172268118017/1547584960"/>
    <hyperlink ref="AP86" r:id="rId151" display="https://pbs.twimg.com/profile_banners/333553994/1353433637"/>
    <hyperlink ref="AP87" r:id="rId152" display="https://pbs.twimg.com/profile_banners/867699535/1405584103"/>
    <hyperlink ref="AP88" r:id="rId153" display="https://pbs.twimg.com/profile_banners/948217153018384387/1563691491"/>
    <hyperlink ref="AP91" r:id="rId154" display="https://pbs.twimg.com/profile_banners/17115595/1403334927"/>
    <hyperlink ref="AP92" r:id="rId155" display="https://pbs.twimg.com/profile_banners/472277644/1437331799"/>
    <hyperlink ref="AP94" r:id="rId156" display="https://pbs.twimg.com/profile_banners/21389015/1384175789"/>
    <hyperlink ref="AP95" r:id="rId157" display="https://pbs.twimg.com/profile_banners/1078063293502312449/1562024266"/>
    <hyperlink ref="AP96" r:id="rId158" display="https://pbs.twimg.com/profile_banners/2248288504/1561787840"/>
    <hyperlink ref="AP97" r:id="rId159" display="https://pbs.twimg.com/profile_banners/1694592770/1494252917"/>
    <hyperlink ref="AP98" r:id="rId160" display="https://pbs.twimg.com/profile_banners/132574100/1474808361"/>
    <hyperlink ref="AP99" r:id="rId161" display="https://pbs.twimg.com/profile_banners/11888752/1557051347"/>
    <hyperlink ref="AP100" r:id="rId162" display="https://pbs.twimg.com/profile_banners/16351191/1559046582"/>
    <hyperlink ref="AP101" r:id="rId163" display="https://pbs.twimg.com/profile_banners/420229699/1498814977"/>
    <hyperlink ref="AP103" r:id="rId164" display="https://pbs.twimg.com/profile_banners/328494016/1420365973"/>
    <hyperlink ref="AP104" r:id="rId165" display="https://pbs.twimg.com/profile_banners/24514930/1362041767"/>
    <hyperlink ref="AP105" r:id="rId166" display="https://pbs.twimg.com/profile_banners/527884521/1552760779"/>
    <hyperlink ref="AP106" r:id="rId167" display="https://pbs.twimg.com/profile_banners/552139036/1458240999"/>
    <hyperlink ref="AP107" r:id="rId168" display="https://pbs.twimg.com/profile_banners/621753626/1358238174"/>
    <hyperlink ref="AP108" r:id="rId169" display="https://pbs.twimg.com/profile_banners/448901789/1479224695"/>
    <hyperlink ref="AP109" r:id="rId170" display="https://pbs.twimg.com/profile_banners/64404994/1523657870"/>
    <hyperlink ref="AP110" r:id="rId171" display="https://pbs.twimg.com/profile_banners/2181350195/1385329801"/>
    <hyperlink ref="AP112" r:id="rId172" display="https://pbs.twimg.com/profile_banners/3333059254/1524487549"/>
    <hyperlink ref="AP113" r:id="rId173" display="https://pbs.twimg.com/profile_banners/1082854044/1545051800"/>
    <hyperlink ref="AP114" r:id="rId174" display="https://pbs.twimg.com/profile_banners/31841810/1548718446"/>
    <hyperlink ref="AP115" r:id="rId175" display="https://pbs.twimg.com/profile_banners/164279655/1474197573"/>
    <hyperlink ref="AP116" r:id="rId176" display="https://pbs.twimg.com/profile_banners/1339179420/1480542650"/>
    <hyperlink ref="AP117" r:id="rId177" display="https://pbs.twimg.com/profile_banners/780116332423614468/1550318095"/>
    <hyperlink ref="AP118" r:id="rId178" display="https://pbs.twimg.com/profile_banners/2207916705/1537421153"/>
    <hyperlink ref="AP119" r:id="rId179" display="https://pbs.twimg.com/profile_banners/1128591694918819842/1563568117"/>
    <hyperlink ref="AP120" r:id="rId180" display="https://pbs.twimg.com/profile_banners/3897079239/1559380760"/>
    <hyperlink ref="AP122" r:id="rId181" display="https://pbs.twimg.com/profile_banners/722504002953482240/1561022731"/>
    <hyperlink ref="AP123" r:id="rId182" display="https://pbs.twimg.com/profile_banners/19762987/1526670450"/>
    <hyperlink ref="AP124" r:id="rId183" display="https://pbs.twimg.com/profile_banners/1114628888834056192/1563843604"/>
    <hyperlink ref="AP125" r:id="rId184" display="https://pbs.twimg.com/profile_banners/1047272895699980289/1538525660"/>
    <hyperlink ref="AP126" r:id="rId185" display="https://pbs.twimg.com/profile_banners/4788044080/1552915419"/>
    <hyperlink ref="AP128" r:id="rId186" display="https://pbs.twimg.com/profile_banners/2447716255/1555355968"/>
    <hyperlink ref="AP130" r:id="rId187" display="https://pbs.twimg.com/profile_banners/188282409/1503347075"/>
    <hyperlink ref="AP131" r:id="rId188" display="https://pbs.twimg.com/profile_banners/845431544/1535111589"/>
    <hyperlink ref="AP132" r:id="rId189" display="https://pbs.twimg.com/profile_banners/592490041/1538489880"/>
    <hyperlink ref="AP133" r:id="rId190" display="https://pbs.twimg.com/profile_banners/298744792/1519133276"/>
    <hyperlink ref="AP134" r:id="rId191" display="https://pbs.twimg.com/profile_banners/1360467703/1562359062"/>
    <hyperlink ref="AP136" r:id="rId192" display="https://pbs.twimg.com/profile_banners/1051383220955205632/1540128615"/>
    <hyperlink ref="AP137" r:id="rId193" display="https://pbs.twimg.com/profile_banners/3883744516/1560804505"/>
    <hyperlink ref="AP138" r:id="rId194" display="https://pbs.twimg.com/profile_banners/25360288/1556487373"/>
    <hyperlink ref="AP139" r:id="rId195" display="https://pbs.twimg.com/profile_banners/74415675/1528407136"/>
    <hyperlink ref="AP141" r:id="rId196" display="https://pbs.twimg.com/profile_banners/1362331039/1565937057"/>
    <hyperlink ref="AP142" r:id="rId197" display="https://pbs.twimg.com/profile_banners/22310704/1565782485"/>
    <hyperlink ref="AP143" r:id="rId198" display="https://pbs.twimg.com/profile_banners/395972607/1557599888"/>
    <hyperlink ref="AP145" r:id="rId199" display="https://pbs.twimg.com/profile_banners/10107052/1506973917"/>
    <hyperlink ref="AP146" r:id="rId200" display="https://pbs.twimg.com/profile_banners/2391516909/1555587385"/>
    <hyperlink ref="AP147" r:id="rId201" display="https://pbs.twimg.com/profile_banners/67268156/1531127329"/>
    <hyperlink ref="AP148" r:id="rId202" display="https://pbs.twimg.com/profile_banners/3557601197/1472423154"/>
    <hyperlink ref="AP149" r:id="rId203" display="https://pbs.twimg.com/profile_banners/883281129431814144/1523718695"/>
    <hyperlink ref="AP151" r:id="rId204" display="https://pbs.twimg.com/profile_banners/105104279/1502108170"/>
    <hyperlink ref="AP152" r:id="rId205" display="https://pbs.twimg.com/profile_banners/424418612/1536125614"/>
    <hyperlink ref="AP153" r:id="rId206" display="https://pbs.twimg.com/profile_banners/2242406031/1459076139"/>
    <hyperlink ref="AP154" r:id="rId207" display="https://pbs.twimg.com/profile_banners/969629081397616640/1558964598"/>
    <hyperlink ref="AP155" r:id="rId208" display="https://pbs.twimg.com/profile_banners/1117666680455307269/1557261047"/>
    <hyperlink ref="AP157" r:id="rId209" display="https://pbs.twimg.com/profile_banners/2723610835/1496510925"/>
    <hyperlink ref="AP158" r:id="rId210" display="https://pbs.twimg.com/profile_banners/1279870466/1523438970"/>
    <hyperlink ref="AP159" r:id="rId211" display="https://pbs.twimg.com/profile_banners/983626842027405312/1523354751"/>
    <hyperlink ref="AP160" r:id="rId212" display="https://pbs.twimg.com/profile_banners/45328592/1548430556"/>
    <hyperlink ref="AP161" r:id="rId213" display="https://pbs.twimg.com/profile_banners/4227822587/1564948609"/>
    <hyperlink ref="AP162" r:id="rId214" display="https://pbs.twimg.com/profile_banners/1886444366/1546877641"/>
    <hyperlink ref="AP163" r:id="rId215" display="https://pbs.twimg.com/profile_banners/802813232515837952/1553012562"/>
    <hyperlink ref="AP164" r:id="rId216" display="https://pbs.twimg.com/profile_banners/1134912982096519169/1560415146"/>
    <hyperlink ref="AP165" r:id="rId217" display="https://pbs.twimg.com/profile_banners/27093184/1451477315"/>
    <hyperlink ref="AP166" r:id="rId218" display="https://pbs.twimg.com/profile_banners/364488011/1545650858"/>
    <hyperlink ref="AP169" r:id="rId219" display="https://pbs.twimg.com/profile_banners/19496771/1549397702"/>
    <hyperlink ref="AP172" r:id="rId220" display="https://pbs.twimg.com/profile_banners/730253483811680256/1462943393"/>
    <hyperlink ref="AP173" r:id="rId221" display="https://pbs.twimg.com/profile_banners/777197242214154240/1563737541"/>
    <hyperlink ref="AP175" r:id="rId222" display="https://pbs.twimg.com/profile_banners/1060506597510799360/1560874927"/>
    <hyperlink ref="AP176" r:id="rId223" display="https://pbs.twimg.com/profile_banners/839776190806245377/1537475805"/>
    <hyperlink ref="AP177" r:id="rId224" display="https://pbs.twimg.com/profile_banners/1157561988094013441/1564821296"/>
    <hyperlink ref="AP178" r:id="rId225" display="https://pbs.twimg.com/profile_banners/1272093986/1560112028"/>
    <hyperlink ref="AP179" r:id="rId226" display="https://pbs.twimg.com/profile_banners/28956566/1406904252"/>
    <hyperlink ref="AP180" r:id="rId227" display="https://pbs.twimg.com/profile_banners/1149835537299267586/1562978972"/>
    <hyperlink ref="AP181" r:id="rId228" display="https://pbs.twimg.com/profile_banners/139698450/1537132816"/>
    <hyperlink ref="AP182" r:id="rId229" display="https://pbs.twimg.com/profile_banners/161078483/1566070148"/>
    <hyperlink ref="AP183" r:id="rId230" display="https://pbs.twimg.com/profile_banners/992121136526909442/1564517602"/>
    <hyperlink ref="AP184" r:id="rId231" display="https://pbs.twimg.com/profile_banners/390052434/1513765223"/>
    <hyperlink ref="AP185" r:id="rId232" display="https://pbs.twimg.com/profile_banners/399912856/1565191282"/>
    <hyperlink ref="AP186" r:id="rId233" display="https://pbs.twimg.com/profile_banners/992119841548111874/1548962334"/>
    <hyperlink ref="AP188" r:id="rId234" display="https://pbs.twimg.com/profile_banners/853038604460883968/1527492603"/>
    <hyperlink ref="AP189" r:id="rId235" display="https://pbs.twimg.com/profile_banners/354798876/1520323713"/>
    <hyperlink ref="AP191" r:id="rId236" display="https://pbs.twimg.com/profile_banners/25311688/1390661666"/>
    <hyperlink ref="AP192" r:id="rId237" display="https://pbs.twimg.com/profile_banners/240728989/1550435150"/>
    <hyperlink ref="AP193" r:id="rId238" display="https://pbs.twimg.com/profile_banners/95972673/1476281358"/>
    <hyperlink ref="AP196" r:id="rId239" display="https://pbs.twimg.com/profile_banners/38124927/1477591394"/>
    <hyperlink ref="AP197" r:id="rId240" display="https://pbs.twimg.com/profile_banners/2292629930/1549988676"/>
    <hyperlink ref="AP198" r:id="rId241" display="https://pbs.twimg.com/profile_banners/18829430/1565524462"/>
    <hyperlink ref="AP200" r:id="rId242" display="https://pbs.twimg.com/profile_banners/896467032274817024/1509883751"/>
    <hyperlink ref="AP202" r:id="rId243" display="https://pbs.twimg.com/profile_banners/2827543236/1547628249"/>
    <hyperlink ref="AP203" r:id="rId244" display="https://pbs.twimg.com/profile_banners/831462402/1523834322"/>
    <hyperlink ref="AP206" r:id="rId245" display="https://pbs.twimg.com/profile_banners/19727972/1516040221"/>
    <hyperlink ref="AP207" r:id="rId246" display="https://pbs.twimg.com/profile_banners/437461986/1564486267"/>
    <hyperlink ref="AP209" r:id="rId247" display="https://pbs.twimg.com/profile_banners/23770403/1524223392"/>
    <hyperlink ref="AP211" r:id="rId248" display="https://pbs.twimg.com/profile_banners/1125085073596981248/1558507201"/>
    <hyperlink ref="AP212" r:id="rId249" display="https://pbs.twimg.com/profile_banners/896814724888891392/1566030104"/>
    <hyperlink ref="AP214" r:id="rId250" display="https://pbs.twimg.com/profile_banners/1151280883472707584/1563321981"/>
    <hyperlink ref="AV3" r:id="rId251" display="http://abs.twimg.com/images/themes/theme1/bg.png"/>
    <hyperlink ref="AV4" r:id="rId252" display="http://abs.twimg.com/images/themes/theme7/bg.gif"/>
    <hyperlink ref="AV5" r:id="rId253" display="http://abs.twimg.com/images/themes/theme6/bg.gif"/>
    <hyperlink ref="AV6" r:id="rId254" display="http://abs.twimg.com/images/themes/theme1/bg.png"/>
    <hyperlink ref="AV7" r:id="rId255" display="http://abs.twimg.com/images/themes/theme1/bg.png"/>
    <hyperlink ref="AV8" r:id="rId256" display="http://abs.twimg.com/images/themes/theme1/bg.png"/>
    <hyperlink ref="AV9" r:id="rId257" display="http://abs.twimg.com/images/themes/theme1/bg.png"/>
    <hyperlink ref="AV10" r:id="rId258" display="http://abs.twimg.com/images/themes/theme1/bg.png"/>
    <hyperlink ref="AV11" r:id="rId259" display="http://abs.twimg.com/images/themes/theme1/bg.png"/>
    <hyperlink ref="AV12" r:id="rId260" display="http://abs.twimg.com/images/themes/theme1/bg.png"/>
    <hyperlink ref="AV14" r:id="rId261" display="http://abs.twimg.com/images/themes/theme1/bg.png"/>
    <hyperlink ref="AV15" r:id="rId262" display="http://abs.twimg.com/images/themes/theme1/bg.png"/>
    <hyperlink ref="AV16" r:id="rId263" display="http://abs.twimg.com/images/themes/theme1/bg.png"/>
    <hyperlink ref="AV17" r:id="rId264" display="http://abs.twimg.com/images/themes/theme1/bg.png"/>
    <hyperlink ref="AV18" r:id="rId265" display="http://abs.twimg.com/images/themes/theme17/bg.gif"/>
    <hyperlink ref="AV19" r:id="rId266" display="http://abs.twimg.com/images/themes/theme1/bg.png"/>
    <hyperlink ref="AV20" r:id="rId267" display="http://abs.twimg.com/images/themes/theme15/bg.png"/>
    <hyperlink ref="AV21" r:id="rId268" display="http://abs.twimg.com/images/themes/theme1/bg.png"/>
    <hyperlink ref="AV22" r:id="rId269" display="http://abs.twimg.com/images/themes/theme1/bg.png"/>
    <hyperlink ref="AV23" r:id="rId270" display="http://abs.twimg.com/images/themes/theme1/bg.png"/>
    <hyperlink ref="AV25" r:id="rId271" display="http://abs.twimg.com/images/themes/theme1/bg.png"/>
    <hyperlink ref="AV27" r:id="rId272" display="http://abs.twimg.com/images/themes/theme1/bg.png"/>
    <hyperlink ref="AV28" r:id="rId273" display="http://abs.twimg.com/images/themes/theme3/bg.gif"/>
    <hyperlink ref="AV29" r:id="rId274" display="http://abs.twimg.com/images/themes/theme1/bg.png"/>
    <hyperlink ref="AV30" r:id="rId275" display="http://abs.twimg.com/images/themes/theme1/bg.png"/>
    <hyperlink ref="AV31" r:id="rId276" display="http://abs.twimg.com/images/themes/theme1/bg.png"/>
    <hyperlink ref="AV32" r:id="rId277" display="http://abs.twimg.com/images/themes/theme1/bg.png"/>
    <hyperlink ref="AV33" r:id="rId278" display="http://abs.twimg.com/images/themes/theme8/bg.gif"/>
    <hyperlink ref="AV34" r:id="rId279" display="http://abs.twimg.com/images/themes/theme1/bg.png"/>
    <hyperlink ref="AV35" r:id="rId280" display="http://abs.twimg.com/images/themes/theme1/bg.png"/>
    <hyperlink ref="AV36" r:id="rId281" display="http://abs.twimg.com/images/themes/theme1/bg.png"/>
    <hyperlink ref="AV37" r:id="rId282" display="http://abs.twimg.com/images/themes/theme1/bg.png"/>
    <hyperlink ref="AV41" r:id="rId283" display="http://abs.twimg.com/images/themes/theme15/bg.png"/>
    <hyperlink ref="AV42" r:id="rId284" display="http://abs.twimg.com/images/themes/theme1/bg.png"/>
    <hyperlink ref="AV44" r:id="rId285" display="http://abs.twimg.com/images/themes/theme9/bg.gif"/>
    <hyperlink ref="AV45" r:id="rId286" display="http://abs.twimg.com/images/themes/theme10/bg.gif"/>
    <hyperlink ref="AV47" r:id="rId287" display="http://abs.twimg.com/images/themes/theme8/bg.gif"/>
    <hyperlink ref="AV48" r:id="rId288" display="http://abs.twimg.com/images/themes/theme1/bg.png"/>
    <hyperlink ref="AV50" r:id="rId289" display="http://abs.twimg.com/images/themes/theme15/bg.png"/>
    <hyperlink ref="AV51" r:id="rId290" display="http://abs.twimg.com/images/themes/theme1/bg.png"/>
    <hyperlink ref="AV52" r:id="rId291" display="http://abs.twimg.com/images/themes/theme1/bg.png"/>
    <hyperlink ref="AV53" r:id="rId292" display="http://abs.twimg.com/images/themes/theme1/bg.png"/>
    <hyperlink ref="AV54" r:id="rId293" display="http://abs.twimg.com/images/themes/theme1/bg.png"/>
    <hyperlink ref="AV55" r:id="rId294" display="http://abs.twimg.com/images/themes/theme1/bg.png"/>
    <hyperlink ref="AV56" r:id="rId295" display="http://abs.twimg.com/images/themes/theme1/bg.png"/>
    <hyperlink ref="AV58" r:id="rId296" display="http://abs.twimg.com/images/themes/theme1/bg.png"/>
    <hyperlink ref="AV59" r:id="rId297" display="http://abs.twimg.com/images/themes/theme1/bg.png"/>
    <hyperlink ref="AV60" r:id="rId298" display="http://abs.twimg.com/images/themes/theme1/bg.png"/>
    <hyperlink ref="AV62" r:id="rId299" display="http://abs.twimg.com/images/themes/theme1/bg.png"/>
    <hyperlink ref="AV63" r:id="rId300" display="http://abs.twimg.com/images/themes/theme1/bg.png"/>
    <hyperlink ref="AV64" r:id="rId301" display="http://abs.twimg.com/images/themes/theme1/bg.png"/>
    <hyperlink ref="AV65" r:id="rId302" display="http://abs.twimg.com/images/themes/theme1/bg.png"/>
    <hyperlink ref="AV66" r:id="rId303" display="http://abs.twimg.com/images/themes/theme1/bg.png"/>
    <hyperlink ref="AV67" r:id="rId304" display="http://abs.twimg.com/images/themes/theme5/bg.gif"/>
    <hyperlink ref="AV68" r:id="rId305" display="http://abs.twimg.com/images/themes/theme19/bg.gif"/>
    <hyperlink ref="AV69" r:id="rId306" display="http://abs.twimg.com/images/themes/theme13/bg.gif"/>
    <hyperlink ref="AV71" r:id="rId307" display="http://abs.twimg.com/images/themes/theme16/bg.gif"/>
    <hyperlink ref="AV72" r:id="rId308" display="http://abs.twimg.com/images/themes/theme1/bg.png"/>
    <hyperlink ref="AV73" r:id="rId309" display="http://abs.twimg.com/images/themes/theme1/bg.png"/>
    <hyperlink ref="AV74" r:id="rId310" display="http://abs.twimg.com/images/themes/theme14/bg.gif"/>
    <hyperlink ref="AV75" r:id="rId311" display="http://abs.twimg.com/images/themes/theme9/bg.gif"/>
    <hyperlink ref="AV76" r:id="rId312" display="http://abs.twimg.com/images/themes/theme1/bg.png"/>
    <hyperlink ref="AV77" r:id="rId313" display="http://abs.twimg.com/images/themes/theme1/bg.png"/>
    <hyperlink ref="AV78" r:id="rId314" display="http://abs.twimg.com/images/themes/theme1/bg.png"/>
    <hyperlink ref="AV79" r:id="rId315" display="http://abs.twimg.com/images/themes/theme1/bg.png"/>
    <hyperlink ref="AV80" r:id="rId316" display="http://abs.twimg.com/images/themes/theme1/bg.png"/>
    <hyperlink ref="AV81" r:id="rId317" display="http://abs.twimg.com/images/themes/theme1/bg.png"/>
    <hyperlink ref="AV82" r:id="rId318" display="http://abs.twimg.com/images/themes/theme1/bg.png"/>
    <hyperlink ref="AV83" r:id="rId319" display="http://abs.twimg.com/images/themes/theme1/bg.png"/>
    <hyperlink ref="AV84" r:id="rId320" display="http://abs.twimg.com/images/themes/theme1/bg.png"/>
    <hyperlink ref="AV86" r:id="rId321" display="http://abs.twimg.com/images/themes/theme2/bg.gif"/>
    <hyperlink ref="AV87" r:id="rId322" display="http://abs.twimg.com/images/themes/theme1/bg.png"/>
    <hyperlink ref="AV89" r:id="rId323" display="http://abs.twimg.com/images/themes/theme1/bg.png"/>
    <hyperlink ref="AV90" r:id="rId324" display="http://abs.twimg.com/images/themes/theme1/bg.png"/>
    <hyperlink ref="AV91" r:id="rId325" display="http://abs.twimg.com/images/themes/theme1/bg.png"/>
    <hyperlink ref="AV92" r:id="rId326" display="http://abs.twimg.com/images/themes/theme1/bg.png"/>
    <hyperlink ref="AV93" r:id="rId327" display="http://abs.twimg.com/images/themes/theme17/bg.gif"/>
    <hyperlink ref="AV94" r:id="rId328" display="http://abs.twimg.com/images/themes/theme18/bg.gif"/>
    <hyperlink ref="AV95" r:id="rId329" display="http://abs.twimg.com/images/themes/theme1/bg.png"/>
    <hyperlink ref="AV96" r:id="rId330" display="http://abs.twimg.com/images/themes/theme1/bg.png"/>
    <hyperlink ref="AV97" r:id="rId331" display="http://abs.twimg.com/images/themes/theme1/bg.png"/>
    <hyperlink ref="AV98" r:id="rId332" display="http://abs.twimg.com/images/themes/theme2/bg.gif"/>
    <hyperlink ref="AV99" r:id="rId333" display="http://abs.twimg.com/images/themes/theme3/bg.gif"/>
    <hyperlink ref="AV100" r:id="rId334" display="http://abs.twimg.com/images/themes/theme5/bg.gif"/>
    <hyperlink ref="AV101" r:id="rId335" display="http://abs.twimg.com/images/themes/theme1/bg.png"/>
    <hyperlink ref="AV102" r:id="rId336" display="http://abs.twimg.com/images/themes/theme18/bg.gif"/>
    <hyperlink ref="AV103" r:id="rId337" display="http://abs.twimg.com/images/themes/theme3/bg.gif"/>
    <hyperlink ref="AV104" r:id="rId338" display="http://abs.twimg.com/images/themes/theme1/bg.png"/>
    <hyperlink ref="AV105" r:id="rId339" display="http://abs.twimg.com/images/themes/theme1/bg.png"/>
    <hyperlink ref="AV106" r:id="rId340" display="http://abs.twimg.com/images/themes/theme1/bg.png"/>
    <hyperlink ref="AV107" r:id="rId341" display="http://abs.twimg.com/images/themes/theme1/bg.png"/>
    <hyperlink ref="AV108" r:id="rId342" display="http://abs.twimg.com/images/themes/theme5/bg.gif"/>
    <hyperlink ref="AV109" r:id="rId343" display="http://abs.twimg.com/images/themes/theme4/bg.gif"/>
    <hyperlink ref="AV110" r:id="rId344" display="http://abs.twimg.com/images/themes/theme1/bg.png"/>
    <hyperlink ref="AV111" r:id="rId345" display="http://abs.twimg.com/images/themes/theme1/bg.png"/>
    <hyperlink ref="AV112" r:id="rId346" display="http://abs.twimg.com/images/themes/theme1/bg.png"/>
    <hyperlink ref="AV113" r:id="rId347" display="http://abs.twimg.com/images/themes/theme18/bg.gif"/>
    <hyperlink ref="AV114" r:id="rId348" display="http://abs.twimg.com/images/themes/theme15/bg.png"/>
    <hyperlink ref="AV115" r:id="rId349" display="http://abs.twimg.com/images/themes/theme1/bg.png"/>
    <hyperlink ref="AV116" r:id="rId350" display="http://abs.twimg.com/images/themes/theme1/bg.png"/>
    <hyperlink ref="AV118" r:id="rId351" display="http://abs.twimg.com/images/themes/theme1/bg.png"/>
    <hyperlink ref="AV119" r:id="rId352" display="http://abs.twimg.com/images/themes/theme1/bg.png"/>
    <hyperlink ref="AV120" r:id="rId353" display="http://abs.twimg.com/images/themes/theme1/bg.png"/>
    <hyperlink ref="AV123" r:id="rId354" display="http://abs.twimg.com/images/themes/theme1/bg.png"/>
    <hyperlink ref="AV124" r:id="rId355" display="http://abs.twimg.com/images/themes/theme1/bg.png"/>
    <hyperlink ref="AV127" r:id="rId356" display="http://abs.twimg.com/images/themes/theme1/bg.png"/>
    <hyperlink ref="AV128" r:id="rId357" display="http://abs.twimg.com/images/themes/theme1/bg.png"/>
    <hyperlink ref="AV130" r:id="rId358" display="http://abs.twimg.com/images/themes/theme1/bg.png"/>
    <hyperlink ref="AV131" r:id="rId359" display="http://abs.twimg.com/images/themes/theme1/bg.png"/>
    <hyperlink ref="AV132" r:id="rId360" display="http://abs.twimg.com/images/themes/theme1/bg.png"/>
    <hyperlink ref="AV133" r:id="rId361" display="http://abs.twimg.com/images/themes/theme1/bg.png"/>
    <hyperlink ref="AV134" r:id="rId362" display="http://abs.twimg.com/images/themes/theme1/bg.png"/>
    <hyperlink ref="AV135" r:id="rId363" display="http://abs.twimg.com/images/themes/theme1/bg.png"/>
    <hyperlink ref="AV136" r:id="rId364" display="http://abs.twimg.com/images/themes/theme1/bg.png"/>
    <hyperlink ref="AV137" r:id="rId365" display="http://abs.twimg.com/images/themes/theme1/bg.png"/>
    <hyperlink ref="AV138" r:id="rId366" display="http://abs.twimg.com/images/themes/theme11/bg.gif"/>
    <hyperlink ref="AV139" r:id="rId367" display="http://abs.twimg.com/images/themes/theme1/bg.png"/>
    <hyperlink ref="AV140" r:id="rId368" display="http://abs.twimg.com/images/themes/theme1/bg.png"/>
    <hyperlink ref="AV141" r:id="rId369" display="http://abs.twimg.com/images/themes/theme1/bg.png"/>
    <hyperlink ref="AV142" r:id="rId370" display="http://abs.twimg.com/images/themes/theme8/bg.gif"/>
    <hyperlink ref="AV143" r:id="rId371" display="http://abs.twimg.com/images/themes/theme1/bg.png"/>
    <hyperlink ref="AV144" r:id="rId372" display="http://abs.twimg.com/images/themes/theme18/bg.gif"/>
    <hyperlink ref="AV145" r:id="rId373" display="http://abs.twimg.com/images/themes/theme18/bg.gif"/>
    <hyperlink ref="AV146" r:id="rId374" display="http://abs.twimg.com/images/themes/theme1/bg.png"/>
    <hyperlink ref="AV147" r:id="rId375" display="http://abs.twimg.com/images/themes/theme9/bg.gif"/>
    <hyperlink ref="AV148" r:id="rId376" display="http://abs.twimg.com/images/themes/theme1/bg.png"/>
    <hyperlink ref="AV149" r:id="rId377" display="http://abs.twimg.com/images/themes/theme1/bg.png"/>
    <hyperlink ref="AV150" r:id="rId378" display="http://abs.twimg.com/images/themes/theme1/bg.png"/>
    <hyperlink ref="AV151" r:id="rId379" display="http://abs.twimg.com/images/themes/theme1/bg.png"/>
    <hyperlink ref="AV152" r:id="rId380" display="http://abs.twimg.com/images/themes/theme1/bg.png"/>
    <hyperlink ref="AV153" r:id="rId381" display="http://abs.twimg.com/images/themes/theme1/bg.png"/>
    <hyperlink ref="AV154" r:id="rId382" display="http://abs.twimg.com/images/themes/theme1/bg.png"/>
    <hyperlink ref="AV156" r:id="rId383" display="http://abs.twimg.com/images/themes/theme9/bg.gif"/>
    <hyperlink ref="AV157" r:id="rId384" display="http://abs.twimg.com/images/themes/theme1/bg.png"/>
    <hyperlink ref="AV158" r:id="rId385" display="http://abs.twimg.com/images/themes/theme1/bg.png"/>
    <hyperlink ref="AV160" r:id="rId386" display="http://abs.twimg.com/images/themes/theme4/bg.gif"/>
    <hyperlink ref="AV161" r:id="rId387" display="http://abs.twimg.com/images/themes/theme1/bg.png"/>
    <hyperlink ref="AV162" r:id="rId388" display="http://abs.twimg.com/images/themes/theme1/bg.png"/>
    <hyperlink ref="AV165" r:id="rId389" display="http://abs.twimg.com/images/themes/theme2/bg.gif"/>
    <hyperlink ref="AV166" r:id="rId390" display="http://abs.twimg.com/images/themes/theme1/bg.png"/>
    <hyperlink ref="AV168" r:id="rId391" display="http://abs.twimg.com/images/themes/theme4/bg.gif"/>
    <hyperlink ref="AV169" r:id="rId392" display="http://abs.twimg.com/images/themes/theme9/bg.gif"/>
    <hyperlink ref="AV170" r:id="rId393" display="http://abs.twimg.com/images/themes/theme1/bg.png"/>
    <hyperlink ref="AV173" r:id="rId394" display="http://abs.twimg.com/images/themes/theme1/bg.png"/>
    <hyperlink ref="AV176" r:id="rId395" display="http://abs.twimg.com/images/themes/theme1/bg.png"/>
    <hyperlink ref="AV178" r:id="rId396" display="http://abs.twimg.com/images/themes/theme1/bg.png"/>
    <hyperlink ref="AV179" r:id="rId397" display="http://abs.twimg.com/images/themes/theme9/bg.gif"/>
    <hyperlink ref="AV181" r:id="rId398" display="http://abs.twimg.com/images/themes/theme15/bg.png"/>
    <hyperlink ref="AV182" r:id="rId399" display="http://abs.twimg.com/images/themes/theme9/bg.gif"/>
    <hyperlink ref="AV183" r:id="rId400" display="http://abs.twimg.com/images/themes/theme1/bg.png"/>
    <hyperlink ref="AV184" r:id="rId401" display="http://abs.twimg.com/images/themes/theme1/bg.png"/>
    <hyperlink ref="AV185" r:id="rId402" display="http://abs.twimg.com/images/themes/theme9/bg.gif"/>
    <hyperlink ref="AV186" r:id="rId403" display="http://abs.twimg.com/images/themes/theme1/bg.png"/>
    <hyperlink ref="AV187" r:id="rId404" display="http://abs.twimg.com/images/themes/theme1/bg.png"/>
    <hyperlink ref="AV188" r:id="rId405" display="http://abs.twimg.com/images/themes/theme1/bg.png"/>
    <hyperlink ref="AV189" r:id="rId406" display="http://abs.twimg.com/images/themes/theme18/bg.gif"/>
    <hyperlink ref="AV191" r:id="rId407" display="http://abs.twimg.com/images/themes/theme17/bg.gif"/>
    <hyperlink ref="AV192" r:id="rId408" display="http://abs.twimg.com/images/themes/theme4/bg.gif"/>
    <hyperlink ref="AV193" r:id="rId409" display="http://abs.twimg.com/images/themes/theme13/bg.gif"/>
    <hyperlink ref="AV194" r:id="rId410" display="http://abs.twimg.com/images/themes/theme1/bg.png"/>
    <hyperlink ref="AV196" r:id="rId411" display="http://abs.twimg.com/images/themes/theme2/bg.gif"/>
    <hyperlink ref="AV197" r:id="rId412" display="http://abs.twimg.com/images/themes/theme1/bg.png"/>
    <hyperlink ref="AV198" r:id="rId413" display="http://abs.twimg.com/images/themes/theme1/bg.png"/>
    <hyperlink ref="AV201" r:id="rId414" display="http://abs.twimg.com/images/themes/theme1/bg.png"/>
    <hyperlink ref="AV202" r:id="rId415" display="http://abs.twimg.com/images/themes/theme1/bg.png"/>
    <hyperlink ref="AV203" r:id="rId416" display="http://abs.twimg.com/images/themes/theme1/bg.png"/>
    <hyperlink ref="AV204" r:id="rId417" display="http://abs.twimg.com/images/themes/theme1/bg.png"/>
    <hyperlink ref="AV205" r:id="rId418" display="http://abs.twimg.com/images/themes/theme1/bg.png"/>
    <hyperlink ref="AV206" r:id="rId419" display="http://abs.twimg.com/images/themes/theme15/bg.png"/>
    <hyperlink ref="AV207" r:id="rId420" display="http://abs.twimg.com/images/themes/theme1/bg.png"/>
    <hyperlink ref="AV209" r:id="rId421" display="http://abs.twimg.com/images/themes/theme1/bg.png"/>
    <hyperlink ref="AV210" r:id="rId422" display="http://abs.twimg.com/images/themes/theme1/bg.png"/>
    <hyperlink ref="AV212" r:id="rId423" display="http://abs.twimg.com/images/themes/theme1/bg.png"/>
    <hyperlink ref="G3" r:id="rId424" display="http://pbs.twimg.com/profile_images/1083813122065002496/Zv200g1j_normal.jpg"/>
    <hyperlink ref="G4" r:id="rId425" display="http://pbs.twimg.com/profile_images/1376444805/image_normal.jpg"/>
    <hyperlink ref="G5" r:id="rId426" display="http://pbs.twimg.com/profile_images/960526261692092416/5e3vkbcx_normal.jpg"/>
    <hyperlink ref="G6" r:id="rId427" display="http://pbs.twimg.com/profile_images/1565601648/n571676076_1129172_2723_normal.jpg"/>
    <hyperlink ref="G7" r:id="rId428" display="http://pbs.twimg.com/profile_images/378800000866290035/ZWV8-vOf_normal.jpeg"/>
    <hyperlink ref="G8" r:id="rId429" display="http://pbs.twimg.com/profile_images/816209320320888832/EIrmuaJR_normal.jpg"/>
    <hyperlink ref="G9" r:id="rId430" display="http://pbs.twimg.com/profile_images/1032740638679359488/3UzUyPUZ_normal.jpg"/>
    <hyperlink ref="G10" r:id="rId431" display="http://pbs.twimg.com/profile_images/3463323379/1136d58e54fea7921064b6e517947d44_normal.jpeg"/>
    <hyperlink ref="G11" r:id="rId432" display="http://pbs.twimg.com/profile_images/760368128874385408/qoTkR3yj_normal.jpg"/>
    <hyperlink ref="G12" r:id="rId433" display="http://pbs.twimg.com/profile_images/1162061606152544262/C0lgzj-n_normal.jpg"/>
    <hyperlink ref="G13" r:id="rId434" display="http://pbs.twimg.com/profile_images/1009387782874202112/phlRHKty_normal.jpg"/>
    <hyperlink ref="G14" r:id="rId435" display="http://pbs.twimg.com/profile_images/860474786589421568/P-_oqTvH_normal.jpg"/>
    <hyperlink ref="G15" r:id="rId436" display="http://pbs.twimg.com/profile_images/1095689864341790725/s-ckgiF1_normal.png"/>
    <hyperlink ref="G16" r:id="rId437" display="http://pbs.twimg.com/profile_images/928854489301422080/OJo40FZL_normal.jpg"/>
    <hyperlink ref="G17" r:id="rId438" display="http://pbs.twimg.com/profile_images/1234560934/7219_158050226499_520566499_3348160_6370743_n_normal.jpg"/>
    <hyperlink ref="G18" r:id="rId439" display="http://pbs.twimg.com/profile_images/833833846474944512/ziLm7Gn8_normal.jpg"/>
    <hyperlink ref="G19" r:id="rId440" display="http://pbs.twimg.com/profile_images/1119263658478063617/m8ajQIih_normal.jpg"/>
    <hyperlink ref="G20" r:id="rId441" display="http://pbs.twimg.com/profile_images/1162311103340339200/zwvIRQHK_normal.jpg"/>
    <hyperlink ref="G21" r:id="rId442" display="http://pbs.twimg.com/profile_images/1133871356624408577/EDqitmeR_normal.jpg"/>
    <hyperlink ref="G22" r:id="rId443" display="http://pbs.twimg.com/profile_images/1115675674918948865/wQlN8Anz_normal.jpg"/>
    <hyperlink ref="G23" r:id="rId444" display="http://pbs.twimg.com/profile_images/992432978428080128/EPrX0lW6_normal.jpg"/>
    <hyperlink ref="G24" r:id="rId445" display="http://pbs.twimg.com/profile_images/1160452241461055488/6ZB1TfnR_normal.jpg"/>
    <hyperlink ref="G25" r:id="rId446" display="http://pbs.twimg.com/profile_images/938000621298384897/fcwlCZY3_normal.jpg"/>
    <hyperlink ref="G26" r:id="rId447" display="http://pbs.twimg.com/profile_images/1070824853127786497/Keti-_5i_normal.jpg"/>
    <hyperlink ref="G27" r:id="rId448" display="http://pbs.twimg.com/profile_images/1111548659857063936/p0h6OSC2_normal.png"/>
    <hyperlink ref="G28" r:id="rId449" display="http://pbs.twimg.com/profile_images/1080405165759492097/r9N7AduA_normal.jpg"/>
    <hyperlink ref="G29" r:id="rId450" display="http://pbs.twimg.com/profile_images/744607947603460097/5eoXuZWa_normal.jpg"/>
    <hyperlink ref="G30" r:id="rId451" display="http://pbs.twimg.com/profile_images/3507370944/f4d3fcad2436c1a81b8b11c42432d587_normal.jpeg"/>
    <hyperlink ref="G31" r:id="rId452" display="http://pbs.twimg.com/profile_images/1065204413931929602/wDows1XR_normal.jpg"/>
    <hyperlink ref="G32" r:id="rId453" display="http://pbs.twimg.com/profile_images/1150781534393241600/uCI0VQMM_normal.jpg"/>
    <hyperlink ref="G33" r:id="rId454" display="http://pbs.twimg.com/profile_images/1054747420876333057/NvOUU7-G_normal.jpg"/>
    <hyperlink ref="G34" r:id="rId455" display="http://pbs.twimg.com/profile_images/1122553498950934531/mQSsdHqk_normal.jpg"/>
    <hyperlink ref="G35" r:id="rId456" display="http://pbs.twimg.com/profile_images/1037840687218208768/D-II6vGi_normal.jpg"/>
    <hyperlink ref="G36" r:id="rId457" display="http://pbs.twimg.com/profile_images/1047961298728828937/NN8jQfKY_normal.jpg"/>
    <hyperlink ref="G37" r:id="rId458" display="http://pbs.twimg.com/profile_images/637002522432020480/o41GL7as_normal.jpg"/>
    <hyperlink ref="G38" r:id="rId459" display="http://pbs.twimg.com/profile_images/1149755328466161666/6oOnnVMC_normal.jpg"/>
    <hyperlink ref="G39" r:id="rId460" display="http://pbs.twimg.com/profile_images/1060215120507342848/SqOZi1Oo_normal.jpg"/>
    <hyperlink ref="G40" r:id="rId461" display="http://pbs.twimg.com/profile_images/1151207505277665287/UykYgIHu_normal.jpg"/>
    <hyperlink ref="G41" r:id="rId462" display="http://pbs.twimg.com/profile_images/1146532887354839041/d0LkMMOD_normal.jpg"/>
    <hyperlink ref="G42" r:id="rId463" display="http://pbs.twimg.com/profile_images/848635167107403776/mtaLJg4P_normal.jpg"/>
    <hyperlink ref="G43" r:id="rId464" display="http://pbs.twimg.com/profile_images/1107616805869228032/4zmrI9I1_normal.png"/>
    <hyperlink ref="G44" r:id="rId465" display="http://pbs.twimg.com/profile_images/1094906798572752896/DkXUPY7b_normal.jpg"/>
    <hyperlink ref="G45" r:id="rId466" display="http://pbs.twimg.com/profile_images/485823583059341312/5Kb8zIPY_normal.jpeg"/>
    <hyperlink ref="G46" r:id="rId467" display="http://pbs.twimg.com/profile_images/1145418372680753152/GE3GxRNG_normal.jpg"/>
    <hyperlink ref="G47" r:id="rId468" display="http://pbs.twimg.com/profile_images/943147069392539648/OmnnabwR_normal.jpg"/>
    <hyperlink ref="G48" r:id="rId469" display="http://pbs.twimg.com/profile_images/1101892626444369920/hvE5nfH3_normal.jpg"/>
    <hyperlink ref="G49" r:id="rId470" display="http://pbs.twimg.com/profile_images/1133779057118711816/kmevvNBG_normal.jpg"/>
    <hyperlink ref="G50" r:id="rId471" display="http://pbs.twimg.com/profile_images/553523428620120064/V8cp7i6r_normal.jpeg"/>
    <hyperlink ref="G51" r:id="rId472" display="http://pbs.twimg.com/profile_images/1115981408894377984/S_rdNnWQ_normal.jpg"/>
    <hyperlink ref="G52" r:id="rId473" display="http://pbs.twimg.com/profile_images/1147194688786616322/abw2ST-w_normal.png"/>
    <hyperlink ref="G53" r:id="rId474" display="http://pbs.twimg.com/profile_images/508230060633890817/TOm-rzru_normal.jpeg"/>
    <hyperlink ref="G54" r:id="rId475" display="http://pbs.twimg.com/profile_images/1157696518461280263/KR2aC_3p_normal.jpg"/>
    <hyperlink ref="G55" r:id="rId476" display="http://pbs.twimg.com/profile_images/1161385534406742016/4er2QDCt_normal.jpg"/>
    <hyperlink ref="G56" r:id="rId477" display="http://pbs.twimg.com/profile_images/500970847943684096/TP8IR1jQ_normal.jpeg"/>
    <hyperlink ref="G57" r:id="rId478" display="http://pbs.twimg.com/profile_images/1161925601370017792/2Tf60rLF_normal.jpg"/>
    <hyperlink ref="G58" r:id="rId479" display="http://pbs.twimg.com/profile_images/485531614349254656/7zrZT1fW_normal.jpeg"/>
    <hyperlink ref="G59" r:id="rId480" display="http://pbs.twimg.com/profile_images/1156312111531855872/zSih8c0T_normal.jpg"/>
    <hyperlink ref="G60" r:id="rId481" display="http://pbs.twimg.com/profile_images/1074513744682774529/HplCIgy8_normal.jpg"/>
    <hyperlink ref="G61" r:id="rId482" display="http://pbs.twimg.com/profile_images/1159157488387842053/A9-zbhij_normal.jpg"/>
    <hyperlink ref="G62" r:id="rId483" display="http://pbs.twimg.com/profile_images/1139658099705483267/vpj9dxbj_normal.png"/>
    <hyperlink ref="G63" r:id="rId484" display="http://pbs.twimg.com/profile_images/901957900486180864/WaugWLao_normal.jpg"/>
    <hyperlink ref="G64" r:id="rId485" display="http://pbs.twimg.com/profile_images/1036858169186758657/QOMOOVNv_normal.jpg"/>
    <hyperlink ref="G65" r:id="rId486" display="http://pbs.twimg.com/profile_images/1155732599274450944/uvduq_qm_normal.jpg"/>
    <hyperlink ref="G66" r:id="rId487" display="http://pbs.twimg.com/profile_images/1361193447/DSC00128_normal.JPG"/>
    <hyperlink ref="G67" r:id="rId488" display="http://pbs.twimg.com/profile_images/1161002585240813568/ZOc9fl8m_normal.jpg"/>
    <hyperlink ref="G68" r:id="rId489" display="http://pbs.twimg.com/profile_images/730446211107409920/Dkg_d7BI_normal.jpg"/>
    <hyperlink ref="G69" r:id="rId490" display="http://pbs.twimg.com/profile_images/460929918/bd382574042d65757a86343439619da0_normal.png"/>
    <hyperlink ref="G70" r:id="rId491" display="http://pbs.twimg.com/profile_images/1132105765379026944/HB77qpkB_normal.jpg"/>
    <hyperlink ref="G71" r:id="rId492" display="http://pbs.twimg.com/profile_images/782042370808418304/nh-VbCfq_normal.jpg"/>
    <hyperlink ref="G72" r:id="rId493" display="http://pbs.twimg.com/profile_images/805882272629063680/NW4bdxmj_normal.jpg"/>
    <hyperlink ref="G73" r:id="rId494" display="http://pbs.twimg.com/profile_images/1138854299679756289/qnKLq33A_normal.jpg"/>
    <hyperlink ref="G74" r:id="rId495" display="http://pbs.twimg.com/profile_images/1133503439122644992/prB9IIgf_normal.jpg"/>
    <hyperlink ref="G75" r:id="rId496" display="http://pbs.twimg.com/profile_images/1159258204481761281/4sycEQpv_normal.jpg"/>
    <hyperlink ref="G76" r:id="rId497" display="http://pbs.twimg.com/profile_images/2681181353/447dfa4d255cbfa69c34b3bc8d3db1b9_normal.jpeg"/>
    <hyperlink ref="G77" r:id="rId498" display="http://pbs.twimg.com/profile_images/546337093106933761/DYmew9fV_normal.jpeg"/>
    <hyperlink ref="G78" r:id="rId499" display="http://pbs.twimg.com/profile_images/1138615482418892800/C3Q0dGqh_normal.jpg"/>
    <hyperlink ref="G79" r:id="rId500" display="http://pbs.twimg.com/profile_images/1162800936848437248/wmnfRNGK_normal.jpg"/>
    <hyperlink ref="G80" r:id="rId501" display="http://pbs.twimg.com/profile_images/963287482853937152/O7MSowcE_normal.jpg"/>
    <hyperlink ref="G81" r:id="rId502" display="http://pbs.twimg.com/profile_images/966009454079684609/6rPptWsI_normal.jpg"/>
    <hyperlink ref="G82" r:id="rId503" display="http://pbs.twimg.com/profile_images/903894375616438274/RrMLAJ9S_normal.jpg"/>
    <hyperlink ref="G83" r:id="rId504" display="http://pbs.twimg.com/profile_images/1038074664575279104/OSz0fu2P_normal.jpg"/>
    <hyperlink ref="G84" r:id="rId505" display="http://pbs.twimg.com/profile_images/820782845861969920/C9lYwHjd_normal.jpg"/>
    <hyperlink ref="G85" r:id="rId506" display="http://pbs.twimg.com/profile_images/1085274719186796544/dALtEfH7_normal.jpg"/>
    <hyperlink ref="G86" r:id="rId507" display="http://pbs.twimg.com/profile_images/694454219626135553/T2ApGt_j_normal.jpg"/>
    <hyperlink ref="G87" r:id="rId508" display="http://pbs.twimg.com/profile_images/1145582822792597505/XUCTWfE1_normal.jpg"/>
    <hyperlink ref="G88" r:id="rId509" display="http://pbs.twimg.com/profile_images/1155769260926545920/Is7ncIYS_normal.jpg"/>
    <hyperlink ref="G89" r:id="rId510" display="http://pbs.twimg.com/profile_images/472778438630060033/Ck_ZYfkJ_normal.jpeg"/>
    <hyperlink ref="G90" r:id="rId511" display="http://pbs.twimg.com/profile_images/902495246306521088/IhBQ1RCB_normal.jpg"/>
    <hyperlink ref="G91" r:id="rId512" display="http://pbs.twimg.com/profile_images/968342142367293441/a0UJmmCj_normal.jpg"/>
    <hyperlink ref="G92" r:id="rId513" display="http://pbs.twimg.com/profile_images/1907287329/profil-komprimert_normal.jpg"/>
    <hyperlink ref="G93" r:id="rId514" display="http://pbs.twimg.com/profile_images/1036937001671512064/A57PiWfC_normal.jpg"/>
    <hyperlink ref="G94" r:id="rId515" display="http://pbs.twimg.com/profile_images/1058113779769270277/Lus9iW1r_normal.jpg"/>
    <hyperlink ref="G95" r:id="rId516" display="http://pbs.twimg.com/profile_images/1155057273800155136/nvI2hiEB_normal.jpg"/>
    <hyperlink ref="G96" r:id="rId517" display="http://pbs.twimg.com/profile_images/655285183843848192/QBigPLbV_normal.jpg"/>
    <hyperlink ref="G97" r:id="rId518" display="http://pbs.twimg.com/profile_images/1150531284302737408/XXIl0o46_normal.jpg"/>
    <hyperlink ref="G98" r:id="rId519" display="http://pbs.twimg.com/profile_images/1160261732893450240/5Xr0kF1K_normal.jpg"/>
    <hyperlink ref="G99" r:id="rId520" display="http://pbs.twimg.com/profile_images/1124980989107802112/v07O_55k_normal.jpg"/>
    <hyperlink ref="G100" r:id="rId521" display="http://pbs.twimg.com/profile_images/1145281147657756677/aQiUuzZs_normal.jpg"/>
    <hyperlink ref="G101" r:id="rId522" display="http://pbs.twimg.com/profile_images/999575213460226048/_SMBmW45_normal.jpg"/>
    <hyperlink ref="G102" r:id="rId523" display="http://pbs.twimg.com/profile_images/1141339247/kul-figur2_normal.png"/>
    <hyperlink ref="G103" r:id="rId524" display="http://pbs.twimg.com/profile_images/1153052862492155904/cRfZk-AV_normal.jpg"/>
    <hyperlink ref="G104" r:id="rId525" display="http://pbs.twimg.com/profile_images/3318728693/04376ec2a0d6e7a172c67d37637e0d38_normal.jpeg"/>
    <hyperlink ref="G105" r:id="rId526" display="http://pbs.twimg.com/profile_images/1111750477895663618/nGAeah3g_normal.jpg"/>
    <hyperlink ref="G106" r:id="rId527" display="http://pbs.twimg.com/profile_images/710541804710580225/MwmP2Bmc_normal.jpg"/>
    <hyperlink ref="G107" r:id="rId528" display="http://pbs.twimg.com/profile_images/1158266777031335936/9zKQz-4C_normal.jpg"/>
    <hyperlink ref="G108" r:id="rId529" display="http://pbs.twimg.com/profile_images/1126644418033983488/wTXf1QEQ_normal.png"/>
    <hyperlink ref="G109" r:id="rId530" display="http://pbs.twimg.com/profile_images/984918607200169986/xoPgBPgO_normal.jpg"/>
    <hyperlink ref="G110" r:id="rId531" display="http://pbs.twimg.com/profile_images/517892129021231104/5TZFJG-F_normal.jpeg"/>
    <hyperlink ref="G111" r:id="rId532" display="http://pbs.twimg.com/profile_images/1081866755130175490/r9qvM_OK_normal.jpg"/>
    <hyperlink ref="G112" r:id="rId533" display="http://pbs.twimg.com/profile_images/1143139053396791298/AVy0k2Vf_normal.png"/>
    <hyperlink ref="G113" r:id="rId534" display="http://pbs.twimg.com/profile_images/1153662708266557440/DB0Biu7Q_normal.jpg"/>
    <hyperlink ref="G114" r:id="rId535" display="http://pbs.twimg.com/profile_images/1139193086364520449/6Uj1qmNe_normal.jpg"/>
    <hyperlink ref="G115" r:id="rId536" display="http://pbs.twimg.com/profile_images/1137442362236571653/7VjWv-B3_normal.png"/>
    <hyperlink ref="G116" r:id="rId537" display="http://pbs.twimg.com/profile_images/670646552612868098/8R7lhnnq_normal.jpg"/>
    <hyperlink ref="G117" r:id="rId538" display="http://pbs.twimg.com/profile_images/1136306747126063106/bndpPNQ3_normal.jpg"/>
    <hyperlink ref="G118" r:id="rId539" display="http://pbs.twimg.com/profile_images/1132066778379673600/DLoyM4Ey_normal.jpg"/>
    <hyperlink ref="G119" r:id="rId540" display="http://pbs.twimg.com/profile_images/1128591877324857344/SnZVPq1t_normal.jpg"/>
    <hyperlink ref="G120" r:id="rId541" display="http://pbs.twimg.com/profile_images/1156639507372019712/VkhtnWt5_normal.jpg"/>
    <hyperlink ref="G122" r:id="rId542" display="http://pbs.twimg.com/profile_images/1141638516532756480/cB0TUy5O_normal.jpg"/>
    <hyperlink ref="G123" r:id="rId543" display="http://pbs.twimg.com/profile_images/1009394262075756544/h2iEOFlf_normal.jpg"/>
    <hyperlink ref="G124" r:id="rId544" display="http://pbs.twimg.com/profile_images/1114629105226518528/gzLmbybQ_normal.jpg"/>
    <hyperlink ref="G125" r:id="rId545" display="http://pbs.twimg.com/profile_images/1047278632635432963/-zbMVwP8_normal.jpg"/>
    <hyperlink ref="G126" r:id="rId546" display="http://pbs.twimg.com/profile_images/1066095478050353152/bn5s8n2C_normal.jpg"/>
    <hyperlink ref="G127" r:id="rId547" display="http://pbs.twimg.com/profile_images/1075618295590596609/NbQX8Ptb_normal.jpg"/>
    <hyperlink ref="G128" r:id="rId548" display="http://pbs.twimg.com/profile_images/959424749817552896/NjFbL-ms_normal.jpg"/>
    <hyperlink ref="G129" r:id="rId549" display="http://abs.twimg.com/sticky/default_profile_images/default_profile_normal.png"/>
    <hyperlink ref="G130" r:id="rId550" display="http://pbs.twimg.com/profile_images/586500040849403904/crle6Hxh_normal.jpg"/>
    <hyperlink ref="G131" r:id="rId551" display="http://pbs.twimg.com/profile_images/905078304604073984/lhJOQT5m_normal.jpg"/>
    <hyperlink ref="G132" r:id="rId552" display="http://pbs.twimg.com/profile_images/1162358512535707650/AW8XtZqx_normal.jpg"/>
    <hyperlink ref="G133" r:id="rId553" display="http://pbs.twimg.com/profile_images/965939263761137664/xqIZfysG_normal.jpg"/>
    <hyperlink ref="G134" r:id="rId554" display="http://pbs.twimg.com/profile_images/847064900283326465/M33taUN5_normal.jpg"/>
    <hyperlink ref="G135" r:id="rId555" display="http://pbs.twimg.com/profile_images/673585343866806273/KjTxHv5c_normal.jpg"/>
    <hyperlink ref="G136" r:id="rId556" display="http://pbs.twimg.com/profile_images/1147411254803337217/z5Y5E-Cn_normal.png"/>
    <hyperlink ref="G137" r:id="rId557" display="http://pbs.twimg.com/profile_images/1030871190888480769/xkgBf8eu_normal.jpg"/>
    <hyperlink ref="G138" r:id="rId558" display="http://pbs.twimg.com/profile_images/1059146154858950656/jNiOBur7_normal.jpg"/>
    <hyperlink ref="G139" r:id="rId559" display="http://pbs.twimg.com/profile_images/984371345994772480/04b1mHI4_normal.jpg"/>
    <hyperlink ref="G140" r:id="rId560" display="http://pbs.twimg.com/profile_images/511086795585355777/u75bFZrw_normal.jpeg"/>
    <hyperlink ref="G141" r:id="rId561" display="http://pbs.twimg.com/profile_images/608911697428905984/sMJWEbtF_normal.jpg"/>
    <hyperlink ref="G142" r:id="rId562" display="http://pbs.twimg.com/profile_images/2583093721/qvvb64see5i9ez4pae94_normal.jpeg"/>
    <hyperlink ref="G143" r:id="rId563" display="http://pbs.twimg.com/profile_images/1121692256069505025/HP5zRyM0_normal.jpg"/>
    <hyperlink ref="G144" r:id="rId564" display="http://pbs.twimg.com/profile_images/1058061678678601728/C9Ovq9XR_normal.jpg"/>
    <hyperlink ref="G145" r:id="rId565" display="http://pbs.twimg.com/profile_images/965611480434577408/pl6uipva_normal.jpg"/>
    <hyperlink ref="G146" r:id="rId566" display="http://pbs.twimg.com/profile_images/1076764291838210048/9aBWJHrY_normal.jpg"/>
    <hyperlink ref="G147" r:id="rId567" display="http://pbs.twimg.com/profile_images/1124810452205223936/wyqrX0g3_normal.jpg"/>
    <hyperlink ref="G148" r:id="rId568" display="http://pbs.twimg.com/profile_images/1112447740179554305/TRnHcpB8_normal.png"/>
    <hyperlink ref="G149" r:id="rId569" display="http://pbs.twimg.com/profile_images/985164380835860480/Ub9xUIMw_normal.jpg"/>
    <hyperlink ref="G150" r:id="rId570" display="http://pbs.twimg.com/profile_images/948981304699379712/G-lhwtFt_normal.jpg"/>
    <hyperlink ref="G151" r:id="rId571" display="http://pbs.twimg.com/profile_images/1007226087955402752/gkJ9YS_6_normal.jpg"/>
    <hyperlink ref="G152" r:id="rId572" display="http://pbs.twimg.com/profile_images/577967345034870784/cVc0Euad_normal.jpeg"/>
    <hyperlink ref="G153" r:id="rId573" display="http://pbs.twimg.com/profile_images/714043199132712961/vi0HOaiv_normal.jpg"/>
    <hyperlink ref="G154" r:id="rId574" display="http://pbs.twimg.com/profile_images/1133005925730672642/q0IL02tQ_normal.png"/>
    <hyperlink ref="G155" r:id="rId575" display="http://pbs.twimg.com/profile_images/1125860444436975616/8gnh55TZ_normal.jpg"/>
    <hyperlink ref="G156" r:id="rId576" display="http://pbs.twimg.com/profile_images/1131823575281930242/m0SpnEWY_normal.jpg"/>
    <hyperlink ref="G157" r:id="rId577" display="http://pbs.twimg.com/profile_images/871055827993546753/PHvH7hD0_normal.jpg"/>
    <hyperlink ref="G158" r:id="rId578" display="http://pbs.twimg.com/profile_images/645858352950460416/L4n3hvPM_normal.jpg"/>
    <hyperlink ref="G159" r:id="rId579" display="http://pbs.twimg.com/profile_images/983647596999737345/fEENoj05_normal.jpg"/>
    <hyperlink ref="G160" r:id="rId580" display="http://pbs.twimg.com/profile_images/865144750227152896/lNb1yECw_normal.jpg"/>
    <hyperlink ref="G161" r:id="rId581" display="http://pbs.twimg.com/profile_images/704228707922219008/p6o_Qb75_normal.jpg"/>
    <hyperlink ref="G162" r:id="rId582" display="http://pbs.twimg.com/profile_images/1082315152874242058/L8J67S6U_normal.jpg"/>
    <hyperlink ref="G163" r:id="rId583" display="http://pbs.twimg.com/profile_images/1107362831924637697/sE6Mkm6v_normal.png"/>
    <hyperlink ref="G164" r:id="rId584" display="http://pbs.twimg.com/profile_images/1153008962670858241/Ez9sxphh_normal.jpg"/>
    <hyperlink ref="G165" r:id="rId585" display="http://pbs.twimg.com/profile_images/422378225/n574737088_3038_normal.jpg"/>
    <hyperlink ref="G166" r:id="rId586" display="http://pbs.twimg.com/profile_images/1000873869228552193/RiOi-P6c_normal.jpg"/>
    <hyperlink ref="G167" r:id="rId587" display="http://abs.twimg.com/sticky/default_profile_images/default_profile_normal.png"/>
    <hyperlink ref="G168" r:id="rId588" display="http://pbs.twimg.com/profile_images/392726189/ernatwitter_normal.jpg"/>
    <hyperlink ref="G169" r:id="rId589" display="http://pbs.twimg.com/profile_images/610523185218494464/bRCRjzQB_normal.jpg"/>
    <hyperlink ref="G170" r:id="rId590" display="http://abs.twimg.com/sticky/default_profile_images/default_profile_normal.png"/>
    <hyperlink ref="G171" r:id="rId591" display="http://pbs.twimg.com/profile_images/1135584631896588289/8S4_gfWk_normal.jpg"/>
    <hyperlink ref="G172" r:id="rId592" display="http://pbs.twimg.com/profile_images/1151409434394013697/fsEhNnYI_normal.jpg"/>
    <hyperlink ref="G173" r:id="rId593" display="http://pbs.twimg.com/profile_images/1153025965146222592/2Sj9UZIY_normal.jpg"/>
    <hyperlink ref="G174" r:id="rId594" display="http://pbs.twimg.com/profile_images/1082633921152602112/eT_CJ4n__normal.jpg"/>
    <hyperlink ref="G175" r:id="rId595" display="http://pbs.twimg.com/profile_images/1060507043302465536/xZ6VwKo7_normal.jpg"/>
    <hyperlink ref="G176" r:id="rId596" display="http://pbs.twimg.com/profile_images/1042875496596484098/0skOtKs4_normal.jpg"/>
    <hyperlink ref="G177" r:id="rId597" display="http://pbs.twimg.com/profile_images/1157569220965752832/fVzIQ5Uz_normal.jpg"/>
    <hyperlink ref="G178" r:id="rId598" display="http://pbs.twimg.com/profile_images/639548820892717056/tmwKKrl7_normal.jpg"/>
    <hyperlink ref="G179" r:id="rId599" display="http://pbs.twimg.com/profile_images/1138379698940063744/VTxbhTdp_normal.jpg"/>
    <hyperlink ref="G180" r:id="rId600" display="http://pbs.twimg.com/profile_images/1149835838617989120/dcOrcTYX_normal.jpg"/>
    <hyperlink ref="G181" r:id="rId601" display="http://pbs.twimg.com/profile_images/1151196854769606660/Uh7h_4qr_normal.jpg"/>
    <hyperlink ref="G182" r:id="rId602" display="http://pbs.twimg.com/profile_images/1129661748653563907/Trp5tg7i_normal.jpg"/>
    <hyperlink ref="G183" r:id="rId603" display="http://pbs.twimg.com/profile_images/1132437849884766208/3bVRS-ft_normal.jpg"/>
    <hyperlink ref="G184" r:id="rId604" display="http://pbs.twimg.com/profile_images/1157009381172682752/pY0ySH1D_normal.jpg"/>
    <hyperlink ref="G185" r:id="rId605" display="http://pbs.twimg.com/profile_images/1154554082058801152/7IQCyuh7_normal.jpg"/>
    <hyperlink ref="G186" r:id="rId606" display="http://pbs.twimg.com/profile_images/992499805711753217/8kNOcl9K_normal.jpg"/>
    <hyperlink ref="G187" r:id="rId607" display="http://abs.twimg.com/sticky/default_profile_images/default_profile_normal.png"/>
    <hyperlink ref="G188" r:id="rId608" display="http://pbs.twimg.com/profile_images/1136697278914342912/uDoYAh8z_normal.png"/>
    <hyperlink ref="G189" r:id="rId609" display="http://pbs.twimg.com/profile_images/1006571107883810824/atSHdWrc_normal.jpg"/>
    <hyperlink ref="G190" r:id="rId610" display="http://pbs.twimg.com/profile_images/1055446989004042240/y_QrEZxJ_normal.jpg"/>
    <hyperlink ref="G191" r:id="rId611" display="http://pbs.twimg.com/profile_images/978193651645014016/CoBT-B2z_normal.jpg"/>
    <hyperlink ref="G192" r:id="rId612" display="http://pbs.twimg.com/profile_images/1077674268996132864/EOqJhuR4_normal.jpg"/>
    <hyperlink ref="G193" r:id="rId613" display="http://pbs.twimg.com/profile_images/1133398385766129665/3TS-WUbC_normal.jpg"/>
    <hyperlink ref="G194" r:id="rId614" display="http://pbs.twimg.com/profile_images/822923875612762114/wS6kuzNo_normal.jpg"/>
    <hyperlink ref="G195" r:id="rId615" display="http://abs.twimg.com/sticky/default_profile_images/default_profile_normal.png"/>
    <hyperlink ref="G196" r:id="rId616" display="http://pbs.twimg.com/profile_images/945707393048023040/r2FJL1LD_normal.jpg"/>
    <hyperlink ref="G197" r:id="rId617" display="http://pbs.twimg.com/profile_images/1095358106391986176/Sc_bUJEy_normal.jpg"/>
    <hyperlink ref="G198" r:id="rId618" display="http://pbs.twimg.com/profile_images/1031087912216154112/B7cYwgtk_normal.jpg"/>
    <hyperlink ref="G199" r:id="rId619" display="http://pbs.twimg.com/profile_images/1116900970011799552/SVC_4wbu_normal.png"/>
    <hyperlink ref="G200" r:id="rId620" display="http://pbs.twimg.com/profile_images/989218356560580613/kaaF8ocD_normal.jpg"/>
    <hyperlink ref="G201" r:id="rId621" display="http://pbs.twimg.com/profile_images/898575863410601984/dBxCWaFf_normal.jpg"/>
    <hyperlink ref="G202" r:id="rId622" display="http://pbs.twimg.com/profile_images/1066319274590040065/f4RWAJrD_normal.jpg"/>
    <hyperlink ref="G203" r:id="rId623" display="http://pbs.twimg.com/profile_images/1054870016703705089/kemiJnf0_normal.jpg"/>
    <hyperlink ref="G204" r:id="rId624" display="http://pbs.twimg.com/profile_images/1146530968976728064/KDWy3vtB_normal.png"/>
    <hyperlink ref="G205" r:id="rId625" display="http://pbs.twimg.com/profile_images/746380534809518080/mhN6QjLT_normal.jpg"/>
    <hyperlink ref="G206" r:id="rId626" display="http://pbs.twimg.com/profile_images/416704181756784640/U1eVAncQ_normal.jpeg"/>
    <hyperlink ref="G207" r:id="rId627" display="http://pbs.twimg.com/profile_images/1156165316113784833/NH5JsChC_normal.jpg"/>
    <hyperlink ref="G208" r:id="rId628" display="http://pbs.twimg.com/profile_images/1031546022860873728/SVdqXkPQ_normal.jpg"/>
    <hyperlink ref="G209" r:id="rId629" display="http://pbs.twimg.com/profile_images/1156162527753117697/GndWUDQh_normal.jpg"/>
    <hyperlink ref="G210" r:id="rId630" display="http://abs.twimg.com/sticky/default_profile_images/default_profile_normal.png"/>
    <hyperlink ref="G211" r:id="rId631" display="http://pbs.twimg.com/profile_images/1125085403839651842/dOpjZSFF_normal.jpg"/>
    <hyperlink ref="G212" r:id="rId632" display="http://pbs.twimg.com/profile_images/1162640625143095296/2LtZkeoL_normal.jpg"/>
    <hyperlink ref="G213" r:id="rId633" display="http://pbs.twimg.com/profile_images/1125355368429887489/G5e0TcBF_normal.jpg"/>
    <hyperlink ref="G214" r:id="rId634" display="http://pbs.twimg.com/profile_images/1151281954484031489/mtgX5szv_normal.jpg"/>
    <hyperlink ref="G215" r:id="rId635" display="http://pbs.twimg.com/profile_images/1162823277481533445/td1aBd2G_normal.jpg"/>
    <hyperlink ref="AY3" r:id="rId636" display="https://twitter.com/attiandersson"/>
    <hyperlink ref="AY4" r:id="rId637" display="https://twitter.com/bladetledare"/>
    <hyperlink ref="AY5" r:id="rId638" display="https://twitter.com/solsjo"/>
    <hyperlink ref="AY6" r:id="rId639" display="https://twitter.com/erikniva"/>
    <hyperlink ref="AY7" r:id="rId640" display="https://twitter.com/erik_helmerson"/>
    <hyperlink ref="AY8" r:id="rId641" display="https://twitter.com/andreascervenka"/>
    <hyperlink ref="AY9" r:id="rId642" display="https://twitter.com/aminamnzr"/>
    <hyperlink ref="AY10" r:id="rId643" display="https://twitter.com/oisincantwell"/>
    <hyperlink ref="AY11" r:id="rId644" display="https://twitter.com/johangjohansson"/>
    <hyperlink ref="AY12" r:id="rId645" display="https://twitter.com/jgynnhammar"/>
    <hyperlink ref="AY13" r:id="rId646" display="https://twitter.com/abrahamsson_sv"/>
    <hyperlink ref="AY14" r:id="rId647" display="https://twitter.com/christersfeir"/>
    <hyperlink ref="AY15" r:id="rId648" display="https://twitter.com/karpstryparn_ii"/>
    <hyperlink ref="AY16" r:id="rId649" display="https://twitter.com/rektorhamid"/>
    <hyperlink ref="AY17" r:id="rId650" display="https://twitter.com/fransmeyer"/>
    <hyperlink ref="AY18" r:id="rId651" display="https://twitter.com/mortenstinus"/>
    <hyperlink ref="AY19" r:id="rId652" display="https://twitter.com/eerolasami"/>
    <hyperlink ref="AY20" r:id="rId653" display="https://twitter.com/varisverkosto"/>
    <hyperlink ref="AY21" r:id="rId654" display="https://twitter.com/protestera_mera"/>
    <hyperlink ref="AY22" r:id="rId655" display="https://twitter.com/hgtvp_msga"/>
    <hyperlink ref="AY23" r:id="rId656" display="https://twitter.com/holmqvist_nf"/>
    <hyperlink ref="AY24" r:id="rId657" display="https://twitter.com/marizanti"/>
    <hyperlink ref="AY25" r:id="rId658" display="https://twitter.com/elizabethhahita"/>
    <hyperlink ref="AY26" r:id="rId659" display="https://twitter.com/lightroom03"/>
    <hyperlink ref="AY27" r:id="rId660" display="https://twitter.com/notofnandeu"/>
    <hyperlink ref="AY28" r:id="rId661" display="https://twitter.com/kimthecynic"/>
    <hyperlink ref="AY29" r:id="rId662" display="https://twitter.com/sagajo"/>
    <hyperlink ref="AY30" r:id="rId663" display="https://twitter.com/robin_bockman"/>
    <hyperlink ref="AY31" r:id="rId664" display="https://twitter.com/broaddict2"/>
    <hyperlink ref="AY32" r:id="rId665" display="https://twitter.com/mikkikauste"/>
    <hyperlink ref="AY33" r:id="rId666" display="https://twitter.com/freddiwaselius"/>
    <hyperlink ref="AY34" r:id="rId667" display="https://twitter.com/makelamika"/>
    <hyperlink ref="AY35" r:id="rId668" display="https://twitter.com/runriste"/>
    <hyperlink ref="AY36" r:id="rId669" display="https://twitter.com/stefanlun"/>
    <hyperlink ref="AY37" r:id="rId670" display="https://twitter.com/par_oberg"/>
    <hyperlink ref="AY38" r:id="rId671" display="https://twitter.com/dalmas69166141"/>
    <hyperlink ref="AY39" r:id="rId672" display="https://twitter.com/koshermackan"/>
    <hyperlink ref="AY40" r:id="rId673" display="https://twitter.com/olavmosfjell"/>
    <hyperlink ref="AY41" r:id="rId674" display="https://twitter.com/holdkjeftayat"/>
    <hyperlink ref="AY42" r:id="rId675" display="https://twitter.com/timoriikonen67"/>
    <hyperlink ref="AY43" r:id="rId676" display="https://twitter.com/suomisos"/>
    <hyperlink ref="AY44" r:id="rId677" display="https://twitter.com/batcheeba"/>
    <hyperlink ref="AY45" r:id="rId678" display="https://twitter.com/olavtorvund"/>
    <hyperlink ref="AY46" r:id="rId679" display="https://twitter.com/mohamabd86"/>
    <hyperlink ref="AY47" r:id="rId680" display="https://twitter.com/stigfostervold"/>
    <hyperlink ref="AY48" r:id="rId681" display="https://twitter.com/syklemil"/>
    <hyperlink ref="AY49" r:id="rId682" display="https://twitter.com/muihonlau"/>
    <hyperlink ref="AY50" r:id="rId683" display="https://twitter.com/haakon_d"/>
    <hyperlink ref="AY51" r:id="rId684" display="https://twitter.com/vhd_feminist"/>
    <hyperlink ref="AY52" r:id="rId685" display="https://twitter.com/ayaanle_bdi"/>
    <hyperlink ref="AY53" r:id="rId686" display="https://twitter.com/fykomfei"/>
    <hyperlink ref="AY54" r:id="rId687" display="https://twitter.com/dunyadufria"/>
    <hyperlink ref="AY55" r:id="rId688" display="https://twitter.com/johanpolisbd"/>
    <hyperlink ref="AY56" r:id="rId689" display="https://twitter.com/gunleik"/>
    <hyperlink ref="AY57" r:id="rId690" display="https://twitter.com/unrealfredrik"/>
    <hyperlink ref="AY58" r:id="rId691" display="https://twitter.com/agenttuna"/>
    <hyperlink ref="AY59" r:id="rId692" display="https://twitter.com/solgranat"/>
    <hyperlink ref="AY60" r:id="rId693" display="https://twitter.com/philanthropizt"/>
    <hyperlink ref="AY61" r:id="rId694" display="https://twitter.com/iiiiii_x_iiiiii"/>
    <hyperlink ref="AY62" r:id="rId695" display="https://twitter.com/makedni"/>
    <hyperlink ref="AY63" r:id="rId696" display="https://twitter.com/hanifbali"/>
    <hyperlink ref="AY64" r:id="rId697" display="https://twitter.com/mr_anderzson"/>
    <hyperlink ref="AY65" r:id="rId698" display="https://twitter.com/atinaj01"/>
    <hyperlink ref="AY66" r:id="rId699" display="https://twitter.com/pascalidou"/>
    <hyperlink ref="AY67" r:id="rId700" display="https://twitter.com/strandhall"/>
    <hyperlink ref="AY68" r:id="rId701" display="https://twitter.com/hawatako"/>
    <hyperlink ref="AY69" r:id="rId702" display="https://twitter.com/kattaren"/>
    <hyperlink ref="AY70" r:id="rId703" display="https://twitter.com/kettilsmead"/>
    <hyperlink ref="AY71" r:id="rId704" display="https://twitter.com/gotiskaklubben"/>
    <hyperlink ref="AY72" r:id="rId705" display="https://twitter.com/mortenwinnberg"/>
    <hyperlink ref="AY73" r:id="rId706" display="https://twitter.com/56rasin"/>
    <hyperlink ref="AY74" r:id="rId707" display="https://twitter.com/gardrotmo"/>
    <hyperlink ref="AY75" r:id="rId708" display="https://twitter.com/naughtybadgoy"/>
    <hyperlink ref="AY76" r:id="rId709" display="https://twitter.com/torwiig"/>
    <hyperlink ref="AY77" r:id="rId710" display="https://twitter.com/chmrazzaq"/>
    <hyperlink ref="AY78" r:id="rId711" display="https://twitter.com/torveteran"/>
    <hyperlink ref="AY79" r:id="rId712" display="https://twitter.com/sgaarder"/>
    <hyperlink ref="AY80" r:id="rId713" display="https://twitter.com/pelle_z"/>
    <hyperlink ref="AY81" r:id="rId714" display="https://twitter.com/nytimesworld"/>
    <hyperlink ref="AY82" r:id="rId715" display="https://twitter.com/magnusranstorp"/>
    <hyperlink ref="AY83" r:id="rId716" display="https://twitter.com/starbuzzed75"/>
    <hyperlink ref="AY84" r:id="rId717" display="https://twitter.com/superlasse1"/>
    <hyperlink ref="AY85" r:id="rId718" display="https://twitter.com/solrosp"/>
    <hyperlink ref="AY86" r:id="rId719" display="https://twitter.com/doublewsinglev"/>
    <hyperlink ref="AY87" r:id="rId720" display="https://twitter.com/perarnebjrk"/>
    <hyperlink ref="AY88" r:id="rId721" display="https://twitter.com/kentflink1"/>
    <hyperlink ref="AY89" r:id="rId722" display="https://twitter.com/olalarsmo"/>
    <hyperlink ref="AY90" r:id="rId723" display="https://twitter.com/madeleinemaddis"/>
    <hyperlink ref="AY91" r:id="rId724" display="https://twitter.com/sirajs0l"/>
    <hyperlink ref="AY92" r:id="rId725" display="https://twitter.com/idlandk"/>
    <hyperlink ref="AY93" r:id="rId726" display="https://twitter.com/ns_norden"/>
    <hyperlink ref="AY94" r:id="rId727" display="https://twitter.com/ramonafransson"/>
    <hyperlink ref="AY95" r:id="rId728" display="https://twitter.com/johnnya___"/>
    <hyperlink ref="AY96" r:id="rId729" display="https://twitter.com/juicesubvert"/>
    <hyperlink ref="AY97" r:id="rId730" display="https://twitter.com/thaumpenguin"/>
    <hyperlink ref="AY98" r:id="rId731" display="https://twitter.com/mansoor1982"/>
    <hyperlink ref="AY99" r:id="rId732" display="https://twitter.com/sortulv"/>
    <hyperlink ref="AY100" r:id="rId733" display="https://twitter.com/supercamilla"/>
    <hyperlink ref="AY101" r:id="rId734" display="https://twitter.com/hansbrenna"/>
    <hyperlink ref="AY102" r:id="rId735" display="https://twitter.com/erikbra"/>
    <hyperlink ref="AY103" r:id="rId736" display="https://twitter.com/linguistvera"/>
    <hyperlink ref="AY104" r:id="rId737" display="https://twitter.com/ragnarbangmoe"/>
    <hyperlink ref="AY105" r:id="rId738" display="https://twitter.com/vetlemravnvedal"/>
    <hyperlink ref="AY106" r:id="rId739" display="https://twitter.com/monastrand"/>
    <hyperlink ref="AY107" r:id="rId740" display="https://twitter.com/nummisuutatwit"/>
    <hyperlink ref="AY108" r:id="rId741" display="https://twitter.com/fadumoooooo"/>
    <hyperlink ref="AY109" r:id="rId742" display="https://twitter.com/unnimay"/>
    <hyperlink ref="AY110" r:id="rId743" display="https://twitter.com/bessviken"/>
    <hyperlink ref="AY111" r:id="rId744" display="https://twitter.com/johanbendtsen"/>
    <hyperlink ref="AY112" r:id="rId745" display="https://twitter.com/lyktestolpe"/>
    <hyperlink ref="AY113" r:id="rId746" display="https://twitter.com/markrial"/>
    <hyperlink ref="AY114" r:id="rId747" display="https://twitter.com/squintyswij"/>
    <hyperlink ref="AY115" r:id="rId748" display="https://twitter.com/permanentnick"/>
    <hyperlink ref="AY116" r:id="rId749" display="https://twitter.com/sakurabaks"/>
    <hyperlink ref="AY117" r:id="rId750" display="https://twitter.com/mariahindalias"/>
    <hyperlink ref="AY118" r:id="rId751" display="https://twitter.com/sofielowenmark"/>
    <hyperlink ref="AY119" r:id="rId752" display="https://twitter.com/bodyimano"/>
    <hyperlink ref="AY120" r:id="rId753" display="https://twitter.com/hmmmhmmmmhmm"/>
    <hyperlink ref="AY121" r:id="rId754" display="https://twitter.com/juudassoini"/>
    <hyperlink ref="AY122" r:id="rId755" display="https://twitter.com/bulmersjente"/>
    <hyperlink ref="AY123" r:id="rId756" display="https://twitter.com/eivindtraedal"/>
    <hyperlink ref="AY124" r:id="rId757" display="https://twitter.com/carnage_con"/>
    <hyperlink ref="AY125" r:id="rId758" display="https://twitter.com/politiikkatv"/>
    <hyperlink ref="AY126" r:id="rId759" display="https://twitter.com/findusfindus1"/>
    <hyperlink ref="AY127" r:id="rId760" display="https://twitter.com/vonjari"/>
    <hyperlink ref="AY128" r:id="rId761" display="https://twitter.com/queenofonnela"/>
    <hyperlink ref="AY129" r:id="rId762" display="https://twitter.com/thinkingness9"/>
    <hyperlink ref="AY130" r:id="rId763" display="https://twitter.com/pwolodarski"/>
    <hyperlink ref="AY131" r:id="rId764" display="https://twitter.com/dn_ledare"/>
    <hyperlink ref="AY132" r:id="rId765" display="https://twitter.com/dagensnyheter"/>
    <hyperlink ref="AY133" r:id="rId766" display="https://twitter.com/beckmansasikter"/>
    <hyperlink ref="AY134" r:id="rId767" display="https://twitter.com/a_sokolnicki"/>
    <hyperlink ref="AY135" r:id="rId768" display="https://twitter.com/teknikfornuft"/>
    <hyperlink ref="AY136" r:id="rId769" display="https://twitter.com/truth_detectiv3"/>
    <hyperlink ref="AY137" r:id="rId770" display="https://twitter.com/apepusekatt"/>
    <hyperlink ref="AY138" r:id="rId771" display="https://twitter.com/fuchsiablix"/>
    <hyperlink ref="AY139" r:id="rId772" display="https://twitter.com/knooten"/>
    <hyperlink ref="AY140" r:id="rId773" display="https://twitter.com/alfhaga"/>
    <hyperlink ref="AY141" r:id="rId774" display="https://twitter.com/essensielt_no"/>
    <hyperlink ref="AY142" r:id="rId775" display="https://twitter.com/oscar_hp"/>
    <hyperlink ref="AY143" r:id="rId776" display="https://twitter.com/simen_eriksen"/>
    <hyperlink ref="AY144" r:id="rId777" display="https://twitter.com/ragholmas"/>
    <hyperlink ref="AY145" r:id="rId778" display="https://twitter.com/aslakr"/>
    <hyperlink ref="AY146" r:id="rId779" display="https://twitter.com/fyrmorsaren"/>
    <hyperlink ref="AY147" r:id="rId780" display="https://twitter.com/jonathanleman"/>
    <hyperlink ref="AY148" r:id="rId781" display="https://twitter.com/robinfridays"/>
    <hyperlink ref="AY149" r:id="rId782" display="https://twitter.com/pojken_ade"/>
    <hyperlink ref="AY150" r:id="rId783" display="https://twitter.com/kruxigt"/>
    <hyperlink ref="AY151" r:id="rId784" display="https://twitter.com/expressendebatt"/>
    <hyperlink ref="AY152" r:id="rId785" display="https://twitter.com/traynspotting"/>
    <hyperlink ref="AY153" r:id="rId786" display="https://twitter.com/ingridnesse"/>
    <hyperlink ref="AY154" r:id="rId787" display="https://twitter.com/svenskrebell"/>
    <hyperlink ref="AY155" r:id="rId788" display="https://twitter.com/blanchebullshit"/>
    <hyperlink ref="AY156" r:id="rId789" display="https://twitter.com/tarukemppainen"/>
    <hyperlink ref="AY157" r:id="rId790" display="https://twitter.com/tuijavuorinen"/>
    <hyperlink ref="AY158" r:id="rId791" display="https://twitter.com/villemakel"/>
    <hyperlink ref="AY159" r:id="rId792" display="https://twitter.com/noirdavi"/>
    <hyperlink ref="AY160" r:id="rId793" display="https://twitter.com/jonsson_henrik"/>
    <hyperlink ref="AY161" r:id="rId794" display="https://twitter.com/miavest66"/>
    <hyperlink ref="AY162" r:id="rId795" display="https://twitter.com/jantunenkaarina"/>
    <hyperlink ref="AY163" r:id="rId796" display="https://twitter.com/huuhtanenpanu"/>
    <hyperlink ref="AY164" r:id="rId797" display="https://twitter.com/vapaustaistelu"/>
    <hyperlink ref="AY165" r:id="rId798" display="https://twitter.com/mikaeljungner"/>
    <hyperlink ref="AY166" r:id="rId799" display="https://twitter.com/realtimewwii"/>
    <hyperlink ref="AY167" r:id="rId800" display="https://twitter.com/fingerlickins"/>
    <hyperlink ref="AY168" r:id="rId801" display="https://twitter.com/erna_solberg"/>
    <hyperlink ref="AY169" r:id="rId802" display="https://twitter.com/ygeman"/>
    <hyperlink ref="AY170" r:id="rId803" display="https://twitter.com/naitwit"/>
    <hyperlink ref="AY171" r:id="rId804" display="https://twitter.com/parkadolf"/>
    <hyperlink ref="AY172" r:id="rId805" display="https://twitter.com/gospelofpuns"/>
    <hyperlink ref="AY173" r:id="rId806" display="https://twitter.com/finlandpost"/>
    <hyperlink ref="AY174" r:id="rId807" display="https://twitter.com/ilmastovaalit"/>
    <hyperlink ref="AY175" r:id="rId808" display="https://twitter.com/alvaswe"/>
    <hyperlink ref="AY176" r:id="rId809" display="https://twitter.com/mh_sthlm"/>
    <hyperlink ref="AY177" r:id="rId810" display="https://twitter.com/martin__nf"/>
    <hyperlink ref="AY178" r:id="rId811" display="https://twitter.com/tiinakeskimki"/>
    <hyperlink ref="AY179" r:id="rId812" display="https://twitter.com/plaitteri"/>
    <hyperlink ref="AY180" r:id="rId813" display="https://twitter.com/antirasisti"/>
    <hyperlink ref="AY181" r:id="rId814" display="https://twitter.com/pogo_pedagog1"/>
    <hyperlink ref="AY182" r:id="rId815" display="https://twitter.com/altpontus"/>
    <hyperlink ref="AY183" r:id="rId816" display="https://twitter.com/se_illusionen14"/>
    <hyperlink ref="AY184" r:id="rId817" display="https://twitter.com/mariacancan"/>
    <hyperlink ref="AY185" r:id="rId818" display="https://twitter.com/frebrake"/>
    <hyperlink ref="AY186" r:id="rId819" display="https://twitter.com/david_nilssonn6"/>
    <hyperlink ref="AY187" r:id="rId820" display="https://twitter.com/jasperton9"/>
    <hyperlink ref="AY188" r:id="rId821" display="https://twitter.com/icelandicnation"/>
    <hyperlink ref="AY189" r:id="rId822" display="https://twitter.com/kenteklund"/>
    <hyperlink ref="AY190" r:id="rId823" display="https://twitter.com/marienordin6"/>
    <hyperlink ref="AY191" r:id="rId824" display="https://twitter.com/jonnasima"/>
    <hyperlink ref="AY192" r:id="rId825" display="https://twitter.com/swedenaway"/>
    <hyperlink ref="AY193" r:id="rId826" display="https://twitter.com/jimmieakesson"/>
    <hyperlink ref="AY194" r:id="rId827" display="https://twitter.com/ulricaedlund"/>
    <hyperlink ref="AY195" r:id="rId828" display="https://twitter.com/saghult"/>
    <hyperlink ref="AY196" r:id="rId829" display="https://twitter.com/tobiashubinette"/>
    <hyperlink ref="AY197" r:id="rId830" display="https://twitter.com/tyar_ente"/>
    <hyperlink ref="AY198" r:id="rId831" display="https://twitter.com/veronicapalm"/>
    <hyperlink ref="AY199" r:id="rId832" display="https://twitter.com/johansventon"/>
    <hyperlink ref="AY200" r:id="rId833" display="https://twitter.com/talginjektion"/>
    <hyperlink ref="AY201" r:id="rId834" display="https://twitter.com/neonaziwallets"/>
    <hyperlink ref="AY202" r:id="rId835" display="https://twitter.com/fagermerja"/>
    <hyperlink ref="AY203" r:id="rId836" display="https://twitter.com/patriootti63"/>
    <hyperlink ref="AY204" r:id="rId837" display="https://twitter.com/jonssondes"/>
    <hyperlink ref="AY205" r:id="rId838" display="https://twitter.com/theboytoknow"/>
    <hyperlink ref="AY206" r:id="rId839" display="https://twitter.com/mcbenke"/>
    <hyperlink ref="AY207" r:id="rId840" display="https://twitter.com/lufswe"/>
    <hyperlink ref="AY208" r:id="rId841" display="https://twitter.com/hannes1236"/>
    <hyperlink ref="AY209" r:id="rId842" display="https://twitter.com/lufsthlm"/>
    <hyperlink ref="AY210" r:id="rId843" display="https://twitter.com/suvikunnas"/>
    <hyperlink ref="AY211" r:id="rId844" display="https://twitter.com/askoliukkonen"/>
    <hyperlink ref="AY212" r:id="rId845" display="https://twitter.com/itsekurikunnia"/>
    <hyperlink ref="AY213" r:id="rId846" display="https://twitter.com/erkkipekkala1"/>
    <hyperlink ref="AY214" r:id="rId847" display="https://twitter.com/brookerpapper"/>
    <hyperlink ref="AY215" r:id="rId848" display="https://twitter.com/aseenkatkija"/>
  </hyperlinks>
  <printOptions/>
  <pageMargins left="0.7" right="0.7" top="0.75" bottom="0.75" header="0.3" footer="0.3"/>
  <pageSetup horizontalDpi="600" verticalDpi="600" orientation="portrait" r:id="rId853"/>
  <drawing r:id="rId852"/>
  <legacyDrawing r:id="rId850"/>
  <tableParts>
    <tablePart r:id="rId85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0"/>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3013</v>
      </c>
      <c r="Z2" s="13" t="s">
        <v>3030</v>
      </c>
      <c r="AA2" s="13" t="s">
        <v>3055</v>
      </c>
      <c r="AB2" s="13" t="s">
        <v>3139</v>
      </c>
      <c r="AC2" s="13" t="s">
        <v>3252</v>
      </c>
      <c r="AD2" s="13" t="s">
        <v>3293</v>
      </c>
      <c r="AE2" s="13" t="s">
        <v>3301</v>
      </c>
      <c r="AF2" s="13" t="s">
        <v>3324</v>
      </c>
      <c r="AG2" s="52" t="s">
        <v>3953</v>
      </c>
      <c r="AH2" s="52" t="s">
        <v>3954</v>
      </c>
      <c r="AI2" s="52" t="s">
        <v>3955</v>
      </c>
      <c r="AJ2" s="52" t="s">
        <v>3956</v>
      </c>
      <c r="AK2" s="52" t="s">
        <v>3957</v>
      </c>
      <c r="AL2" s="52" t="s">
        <v>3958</v>
      </c>
      <c r="AM2" s="52" t="s">
        <v>3959</v>
      </c>
      <c r="AN2" s="52" t="s">
        <v>3960</v>
      </c>
      <c r="AO2" s="52" t="s">
        <v>3963</v>
      </c>
    </row>
    <row r="3" spans="1:41" ht="15">
      <c r="A3" s="78" t="s">
        <v>2947</v>
      </c>
      <c r="B3" s="66" t="s">
        <v>2975</v>
      </c>
      <c r="C3" s="66" t="s">
        <v>56</v>
      </c>
      <c r="D3" s="109"/>
      <c r="E3" s="109"/>
      <c r="F3" s="110" t="s">
        <v>2947</v>
      </c>
      <c r="G3" s="111"/>
      <c r="H3" s="111"/>
      <c r="I3" s="112">
        <v>3</v>
      </c>
      <c r="J3" s="113"/>
      <c r="K3" s="48">
        <v>23</v>
      </c>
      <c r="L3" s="48">
        <v>24</v>
      </c>
      <c r="M3" s="48">
        <v>0</v>
      </c>
      <c r="N3" s="48">
        <v>24</v>
      </c>
      <c r="O3" s="48">
        <v>2</v>
      </c>
      <c r="P3" s="49">
        <v>0</v>
      </c>
      <c r="Q3" s="49">
        <v>0</v>
      </c>
      <c r="R3" s="48">
        <v>1</v>
      </c>
      <c r="S3" s="48">
        <v>0</v>
      </c>
      <c r="T3" s="48">
        <v>23</v>
      </c>
      <c r="U3" s="48">
        <v>24</v>
      </c>
      <c r="V3" s="48">
        <v>3</v>
      </c>
      <c r="W3" s="49">
        <v>1.905482</v>
      </c>
      <c r="X3" s="49">
        <v>0.043478260869565216</v>
      </c>
      <c r="Y3" s="86" t="s">
        <v>3014</v>
      </c>
      <c r="Z3" s="86" t="s">
        <v>650</v>
      </c>
      <c r="AA3" s="86"/>
      <c r="AB3" s="98" t="s">
        <v>3140</v>
      </c>
      <c r="AC3" s="98" t="s">
        <v>3253</v>
      </c>
      <c r="AD3" s="98"/>
      <c r="AE3" s="98"/>
      <c r="AF3" s="98" t="s">
        <v>3325</v>
      </c>
      <c r="AG3" s="120">
        <v>0</v>
      </c>
      <c r="AH3" s="123">
        <v>0</v>
      </c>
      <c r="AI3" s="120">
        <v>0</v>
      </c>
      <c r="AJ3" s="123">
        <v>0</v>
      </c>
      <c r="AK3" s="120">
        <v>0</v>
      </c>
      <c r="AL3" s="123">
        <v>0</v>
      </c>
      <c r="AM3" s="120">
        <v>948</v>
      </c>
      <c r="AN3" s="123">
        <v>100</v>
      </c>
      <c r="AO3" s="120">
        <v>948</v>
      </c>
    </row>
    <row r="4" spans="1:41" ht="15">
      <c r="A4" s="78" t="s">
        <v>2948</v>
      </c>
      <c r="B4" s="66" t="s">
        <v>2976</v>
      </c>
      <c r="C4" s="66" t="s">
        <v>56</v>
      </c>
      <c r="D4" s="114"/>
      <c r="E4" s="114"/>
      <c r="F4" s="115" t="s">
        <v>4032</v>
      </c>
      <c r="G4" s="116"/>
      <c r="H4" s="116"/>
      <c r="I4" s="117">
        <v>4</v>
      </c>
      <c r="J4" s="117"/>
      <c r="K4" s="48">
        <v>20</v>
      </c>
      <c r="L4" s="48">
        <v>29</v>
      </c>
      <c r="M4" s="48">
        <v>4</v>
      </c>
      <c r="N4" s="48">
        <v>33</v>
      </c>
      <c r="O4" s="48">
        <v>4</v>
      </c>
      <c r="P4" s="49">
        <v>0.03571428571428571</v>
      </c>
      <c r="Q4" s="49">
        <v>0.06896551724137931</v>
      </c>
      <c r="R4" s="48">
        <v>1</v>
      </c>
      <c r="S4" s="48">
        <v>0</v>
      </c>
      <c r="T4" s="48">
        <v>20</v>
      </c>
      <c r="U4" s="48">
        <v>33</v>
      </c>
      <c r="V4" s="48">
        <v>3</v>
      </c>
      <c r="W4" s="49">
        <v>2.125</v>
      </c>
      <c r="X4" s="49">
        <v>0.07631578947368421</v>
      </c>
      <c r="Y4" s="86" t="s">
        <v>3015</v>
      </c>
      <c r="Z4" s="86" t="s">
        <v>3031</v>
      </c>
      <c r="AA4" s="86" t="s">
        <v>3056</v>
      </c>
      <c r="AB4" s="98" t="s">
        <v>3141</v>
      </c>
      <c r="AC4" s="98" t="s">
        <v>3254</v>
      </c>
      <c r="AD4" s="98" t="s">
        <v>3294</v>
      </c>
      <c r="AE4" s="98" t="s">
        <v>3302</v>
      </c>
      <c r="AF4" s="98" t="s">
        <v>3326</v>
      </c>
      <c r="AG4" s="120">
        <v>1</v>
      </c>
      <c r="AH4" s="123">
        <v>0.45248868778280543</v>
      </c>
      <c r="AI4" s="120">
        <v>0</v>
      </c>
      <c r="AJ4" s="123">
        <v>0</v>
      </c>
      <c r="AK4" s="120">
        <v>0</v>
      </c>
      <c r="AL4" s="123">
        <v>0</v>
      </c>
      <c r="AM4" s="120">
        <v>220</v>
      </c>
      <c r="AN4" s="123">
        <v>99.5475113122172</v>
      </c>
      <c r="AO4" s="120">
        <v>221</v>
      </c>
    </row>
    <row r="5" spans="1:41" ht="15">
      <c r="A5" s="78" t="s">
        <v>2949</v>
      </c>
      <c r="B5" s="66" t="s">
        <v>2977</v>
      </c>
      <c r="C5" s="66" t="s">
        <v>56</v>
      </c>
      <c r="D5" s="114"/>
      <c r="E5" s="114"/>
      <c r="F5" s="115" t="s">
        <v>4033</v>
      </c>
      <c r="G5" s="116"/>
      <c r="H5" s="116"/>
      <c r="I5" s="117">
        <v>5</v>
      </c>
      <c r="J5" s="117"/>
      <c r="K5" s="48">
        <v>18</v>
      </c>
      <c r="L5" s="48">
        <v>14</v>
      </c>
      <c r="M5" s="48">
        <v>36</v>
      </c>
      <c r="N5" s="48">
        <v>50</v>
      </c>
      <c r="O5" s="48">
        <v>50</v>
      </c>
      <c r="P5" s="49" t="s">
        <v>2990</v>
      </c>
      <c r="Q5" s="49" t="s">
        <v>2990</v>
      </c>
      <c r="R5" s="48">
        <v>18</v>
      </c>
      <c r="S5" s="48">
        <v>18</v>
      </c>
      <c r="T5" s="48">
        <v>1</v>
      </c>
      <c r="U5" s="48">
        <v>21</v>
      </c>
      <c r="V5" s="48">
        <v>0</v>
      </c>
      <c r="W5" s="49">
        <v>0</v>
      </c>
      <c r="X5" s="49">
        <v>0</v>
      </c>
      <c r="Y5" s="86" t="s">
        <v>3016</v>
      </c>
      <c r="Z5" s="86" t="s">
        <v>3032</v>
      </c>
      <c r="AA5" s="86" t="s">
        <v>3057</v>
      </c>
      <c r="AB5" s="98" t="s">
        <v>3142</v>
      </c>
      <c r="AC5" s="98" t="s">
        <v>3255</v>
      </c>
      <c r="AD5" s="98" t="s">
        <v>3278</v>
      </c>
      <c r="AE5" s="98" t="s">
        <v>3271</v>
      </c>
      <c r="AF5" s="98" t="s">
        <v>3327</v>
      </c>
      <c r="AG5" s="120">
        <v>0</v>
      </c>
      <c r="AH5" s="123">
        <v>0</v>
      </c>
      <c r="AI5" s="120">
        <v>0</v>
      </c>
      <c r="AJ5" s="123">
        <v>0</v>
      </c>
      <c r="AK5" s="120">
        <v>0</v>
      </c>
      <c r="AL5" s="123">
        <v>0</v>
      </c>
      <c r="AM5" s="120">
        <v>673</v>
      </c>
      <c r="AN5" s="123">
        <v>100</v>
      </c>
      <c r="AO5" s="120">
        <v>673</v>
      </c>
    </row>
    <row r="6" spans="1:41" ht="15">
      <c r="A6" s="78" t="s">
        <v>2950</v>
      </c>
      <c r="B6" s="66" t="s">
        <v>2978</v>
      </c>
      <c r="C6" s="66" t="s">
        <v>56</v>
      </c>
      <c r="D6" s="114"/>
      <c r="E6" s="114"/>
      <c r="F6" s="115" t="s">
        <v>4034</v>
      </c>
      <c r="G6" s="116"/>
      <c r="H6" s="116"/>
      <c r="I6" s="117">
        <v>6</v>
      </c>
      <c r="J6" s="117"/>
      <c r="K6" s="48">
        <v>17</v>
      </c>
      <c r="L6" s="48">
        <v>14</v>
      </c>
      <c r="M6" s="48">
        <v>69</v>
      </c>
      <c r="N6" s="48">
        <v>83</v>
      </c>
      <c r="O6" s="48">
        <v>58</v>
      </c>
      <c r="P6" s="49">
        <v>0</v>
      </c>
      <c r="Q6" s="49">
        <v>0</v>
      </c>
      <c r="R6" s="48">
        <v>1</v>
      </c>
      <c r="S6" s="48">
        <v>0</v>
      </c>
      <c r="T6" s="48">
        <v>17</v>
      </c>
      <c r="U6" s="48">
        <v>83</v>
      </c>
      <c r="V6" s="48">
        <v>8</v>
      </c>
      <c r="W6" s="49">
        <v>3.252595</v>
      </c>
      <c r="X6" s="49">
        <v>0.0625</v>
      </c>
      <c r="Y6" s="86" t="s">
        <v>3017</v>
      </c>
      <c r="Z6" s="86" t="s">
        <v>3033</v>
      </c>
      <c r="AA6" s="86" t="s">
        <v>664</v>
      </c>
      <c r="AB6" s="98" t="s">
        <v>3143</v>
      </c>
      <c r="AC6" s="98" t="s">
        <v>3256</v>
      </c>
      <c r="AD6" s="98" t="s">
        <v>355</v>
      </c>
      <c r="AE6" s="98" t="s">
        <v>3271</v>
      </c>
      <c r="AF6" s="98" t="s">
        <v>3328</v>
      </c>
      <c r="AG6" s="120">
        <v>0</v>
      </c>
      <c r="AH6" s="123">
        <v>0</v>
      </c>
      <c r="AI6" s="120">
        <v>16</v>
      </c>
      <c r="AJ6" s="123">
        <v>1.982651796778191</v>
      </c>
      <c r="AK6" s="120">
        <v>0</v>
      </c>
      <c r="AL6" s="123">
        <v>0</v>
      </c>
      <c r="AM6" s="120">
        <v>791</v>
      </c>
      <c r="AN6" s="123">
        <v>98.01734820322181</v>
      </c>
      <c r="AO6" s="120">
        <v>807</v>
      </c>
    </row>
    <row r="7" spans="1:41" ht="15">
      <c r="A7" s="78" t="s">
        <v>2951</v>
      </c>
      <c r="B7" s="66" t="s">
        <v>2979</v>
      </c>
      <c r="C7" s="66" t="s">
        <v>56</v>
      </c>
      <c r="D7" s="114"/>
      <c r="E7" s="114"/>
      <c r="F7" s="115" t="s">
        <v>2951</v>
      </c>
      <c r="G7" s="116"/>
      <c r="H7" s="116"/>
      <c r="I7" s="117">
        <v>7</v>
      </c>
      <c r="J7" s="117"/>
      <c r="K7" s="48">
        <v>15</v>
      </c>
      <c r="L7" s="48">
        <v>16</v>
      </c>
      <c r="M7" s="48">
        <v>0</v>
      </c>
      <c r="N7" s="48">
        <v>16</v>
      </c>
      <c r="O7" s="48">
        <v>0</v>
      </c>
      <c r="P7" s="49">
        <v>0</v>
      </c>
      <c r="Q7" s="49">
        <v>0</v>
      </c>
      <c r="R7" s="48">
        <v>1</v>
      </c>
      <c r="S7" s="48">
        <v>0</v>
      </c>
      <c r="T7" s="48">
        <v>15</v>
      </c>
      <c r="U7" s="48">
        <v>16</v>
      </c>
      <c r="V7" s="48">
        <v>3</v>
      </c>
      <c r="W7" s="49">
        <v>1.822222</v>
      </c>
      <c r="X7" s="49">
        <v>0.0761904761904762</v>
      </c>
      <c r="Y7" s="86" t="s">
        <v>620</v>
      </c>
      <c r="Z7" s="86" t="s">
        <v>655</v>
      </c>
      <c r="AA7" s="86"/>
      <c r="AB7" s="98" t="s">
        <v>3144</v>
      </c>
      <c r="AC7" s="98" t="s">
        <v>3257</v>
      </c>
      <c r="AD7" s="98" t="s">
        <v>3295</v>
      </c>
      <c r="AE7" s="98" t="s">
        <v>3303</v>
      </c>
      <c r="AF7" s="98" t="s">
        <v>3329</v>
      </c>
      <c r="AG7" s="120">
        <v>1</v>
      </c>
      <c r="AH7" s="123">
        <v>1.0638297872340425</v>
      </c>
      <c r="AI7" s="120">
        <v>1</v>
      </c>
      <c r="AJ7" s="123">
        <v>1.0638297872340425</v>
      </c>
      <c r="AK7" s="120">
        <v>0</v>
      </c>
      <c r="AL7" s="123">
        <v>0</v>
      </c>
      <c r="AM7" s="120">
        <v>92</v>
      </c>
      <c r="AN7" s="123">
        <v>97.87234042553192</v>
      </c>
      <c r="AO7" s="120">
        <v>94</v>
      </c>
    </row>
    <row r="8" spans="1:41" ht="15">
      <c r="A8" s="78" t="s">
        <v>2952</v>
      </c>
      <c r="B8" s="66" t="s">
        <v>2980</v>
      </c>
      <c r="C8" s="66" t="s">
        <v>56</v>
      </c>
      <c r="D8" s="114"/>
      <c r="E8" s="114"/>
      <c r="F8" s="115" t="s">
        <v>2952</v>
      </c>
      <c r="G8" s="116"/>
      <c r="H8" s="116"/>
      <c r="I8" s="117">
        <v>8</v>
      </c>
      <c r="J8" s="117"/>
      <c r="K8" s="48">
        <v>15</v>
      </c>
      <c r="L8" s="48">
        <v>15</v>
      </c>
      <c r="M8" s="48">
        <v>0</v>
      </c>
      <c r="N8" s="48">
        <v>15</v>
      </c>
      <c r="O8" s="48">
        <v>1</v>
      </c>
      <c r="P8" s="49">
        <v>0</v>
      </c>
      <c r="Q8" s="49">
        <v>0</v>
      </c>
      <c r="R8" s="48">
        <v>1</v>
      </c>
      <c r="S8" s="48">
        <v>0</v>
      </c>
      <c r="T8" s="48">
        <v>15</v>
      </c>
      <c r="U8" s="48">
        <v>15</v>
      </c>
      <c r="V8" s="48">
        <v>2</v>
      </c>
      <c r="W8" s="49">
        <v>1.742222</v>
      </c>
      <c r="X8" s="49">
        <v>0.06666666666666667</v>
      </c>
      <c r="Y8" s="86" t="s">
        <v>606</v>
      </c>
      <c r="Z8" s="86" t="s">
        <v>651</v>
      </c>
      <c r="AA8" s="86"/>
      <c r="AB8" s="98" t="s">
        <v>3145</v>
      </c>
      <c r="AC8" s="98" t="s">
        <v>3258</v>
      </c>
      <c r="AD8" s="98"/>
      <c r="AE8" s="98"/>
      <c r="AF8" s="98" t="s">
        <v>3330</v>
      </c>
      <c r="AG8" s="120">
        <v>0</v>
      </c>
      <c r="AH8" s="123">
        <v>0</v>
      </c>
      <c r="AI8" s="120">
        <v>0</v>
      </c>
      <c r="AJ8" s="123">
        <v>0</v>
      </c>
      <c r="AK8" s="120">
        <v>0</v>
      </c>
      <c r="AL8" s="123">
        <v>0</v>
      </c>
      <c r="AM8" s="120">
        <v>693</v>
      </c>
      <c r="AN8" s="123">
        <v>100</v>
      </c>
      <c r="AO8" s="120">
        <v>693</v>
      </c>
    </row>
    <row r="9" spans="1:41" ht="15">
      <c r="A9" s="78" t="s">
        <v>2953</v>
      </c>
      <c r="B9" s="66" t="s">
        <v>2981</v>
      </c>
      <c r="C9" s="66" t="s">
        <v>56</v>
      </c>
      <c r="D9" s="114"/>
      <c r="E9" s="114"/>
      <c r="F9" s="115" t="s">
        <v>2953</v>
      </c>
      <c r="G9" s="116"/>
      <c r="H9" s="116"/>
      <c r="I9" s="117">
        <v>9</v>
      </c>
      <c r="J9" s="117"/>
      <c r="K9" s="48">
        <v>14</v>
      </c>
      <c r="L9" s="48">
        <v>17</v>
      </c>
      <c r="M9" s="48">
        <v>0</v>
      </c>
      <c r="N9" s="48">
        <v>17</v>
      </c>
      <c r="O9" s="48">
        <v>0</v>
      </c>
      <c r="P9" s="49">
        <v>0</v>
      </c>
      <c r="Q9" s="49">
        <v>0</v>
      </c>
      <c r="R9" s="48">
        <v>1</v>
      </c>
      <c r="S9" s="48">
        <v>0</v>
      </c>
      <c r="T9" s="48">
        <v>14</v>
      </c>
      <c r="U9" s="48">
        <v>17</v>
      </c>
      <c r="V9" s="48">
        <v>4</v>
      </c>
      <c r="W9" s="49">
        <v>2.459184</v>
      </c>
      <c r="X9" s="49">
        <v>0.09340659340659341</v>
      </c>
      <c r="Y9" s="86"/>
      <c r="Z9" s="86"/>
      <c r="AA9" s="86"/>
      <c r="AB9" s="98" t="s">
        <v>3146</v>
      </c>
      <c r="AC9" s="98" t="s">
        <v>3259</v>
      </c>
      <c r="AD9" s="98" t="s">
        <v>3296</v>
      </c>
      <c r="AE9" s="98" t="s">
        <v>3304</v>
      </c>
      <c r="AF9" s="98" t="s">
        <v>3331</v>
      </c>
      <c r="AG9" s="120">
        <v>0</v>
      </c>
      <c r="AH9" s="123">
        <v>0</v>
      </c>
      <c r="AI9" s="120">
        <v>0</v>
      </c>
      <c r="AJ9" s="123">
        <v>0</v>
      </c>
      <c r="AK9" s="120">
        <v>0</v>
      </c>
      <c r="AL9" s="123">
        <v>0</v>
      </c>
      <c r="AM9" s="120">
        <v>132</v>
      </c>
      <c r="AN9" s="123">
        <v>100</v>
      </c>
      <c r="AO9" s="120">
        <v>132</v>
      </c>
    </row>
    <row r="10" spans="1:41" ht="14.25" customHeight="1">
      <c r="A10" s="78" t="s">
        <v>2954</v>
      </c>
      <c r="B10" s="66" t="s">
        <v>2982</v>
      </c>
      <c r="C10" s="66" t="s">
        <v>56</v>
      </c>
      <c r="D10" s="114"/>
      <c r="E10" s="114"/>
      <c r="F10" s="115" t="s">
        <v>2954</v>
      </c>
      <c r="G10" s="116"/>
      <c r="H10" s="116"/>
      <c r="I10" s="117">
        <v>10</v>
      </c>
      <c r="J10" s="117"/>
      <c r="K10" s="48">
        <v>11</v>
      </c>
      <c r="L10" s="48">
        <v>10</v>
      </c>
      <c r="M10" s="48">
        <v>0</v>
      </c>
      <c r="N10" s="48">
        <v>10</v>
      </c>
      <c r="O10" s="48">
        <v>0</v>
      </c>
      <c r="P10" s="49">
        <v>0</v>
      </c>
      <c r="Q10" s="49">
        <v>0</v>
      </c>
      <c r="R10" s="48">
        <v>1</v>
      </c>
      <c r="S10" s="48">
        <v>0</v>
      </c>
      <c r="T10" s="48">
        <v>11</v>
      </c>
      <c r="U10" s="48">
        <v>10</v>
      </c>
      <c r="V10" s="48">
        <v>2</v>
      </c>
      <c r="W10" s="49">
        <v>1.652893</v>
      </c>
      <c r="X10" s="49">
        <v>0.09090909090909091</v>
      </c>
      <c r="Y10" s="86" t="s">
        <v>3018</v>
      </c>
      <c r="Z10" s="86" t="s">
        <v>648</v>
      </c>
      <c r="AA10" s="86"/>
      <c r="AB10" s="98" t="s">
        <v>3147</v>
      </c>
      <c r="AC10" s="98" t="s">
        <v>1564</v>
      </c>
      <c r="AD10" s="98" t="s">
        <v>3297</v>
      </c>
      <c r="AE10" s="98" t="s">
        <v>3305</v>
      </c>
      <c r="AF10" s="98" t="s">
        <v>3332</v>
      </c>
      <c r="AG10" s="120">
        <v>0</v>
      </c>
      <c r="AH10" s="123">
        <v>0</v>
      </c>
      <c r="AI10" s="120">
        <v>0</v>
      </c>
      <c r="AJ10" s="123">
        <v>0</v>
      </c>
      <c r="AK10" s="120">
        <v>0</v>
      </c>
      <c r="AL10" s="123">
        <v>0</v>
      </c>
      <c r="AM10" s="120">
        <v>41</v>
      </c>
      <c r="AN10" s="123">
        <v>100</v>
      </c>
      <c r="AO10" s="120">
        <v>41</v>
      </c>
    </row>
    <row r="11" spans="1:41" ht="15">
      <c r="A11" s="78" t="s">
        <v>2955</v>
      </c>
      <c r="B11" s="66" t="s">
        <v>2983</v>
      </c>
      <c r="C11" s="66" t="s">
        <v>56</v>
      </c>
      <c r="D11" s="114"/>
      <c r="E11" s="114"/>
      <c r="F11" s="115" t="s">
        <v>2955</v>
      </c>
      <c r="G11" s="116"/>
      <c r="H11" s="116"/>
      <c r="I11" s="117">
        <v>11</v>
      </c>
      <c r="J11" s="117"/>
      <c r="K11" s="48">
        <v>10</v>
      </c>
      <c r="L11" s="48">
        <v>9</v>
      </c>
      <c r="M11" s="48">
        <v>2</v>
      </c>
      <c r="N11" s="48">
        <v>11</v>
      </c>
      <c r="O11" s="48">
        <v>2</v>
      </c>
      <c r="P11" s="49">
        <v>0</v>
      </c>
      <c r="Q11" s="49">
        <v>0</v>
      </c>
      <c r="R11" s="48">
        <v>1</v>
      </c>
      <c r="S11" s="48">
        <v>0</v>
      </c>
      <c r="T11" s="48">
        <v>10</v>
      </c>
      <c r="U11" s="48">
        <v>11</v>
      </c>
      <c r="V11" s="48">
        <v>2</v>
      </c>
      <c r="W11" s="49">
        <v>1.62</v>
      </c>
      <c r="X11" s="49">
        <v>0.1</v>
      </c>
      <c r="Y11" s="86"/>
      <c r="Z11" s="86"/>
      <c r="AA11" s="86"/>
      <c r="AB11" s="98" t="s">
        <v>3148</v>
      </c>
      <c r="AC11" s="98" t="s">
        <v>3260</v>
      </c>
      <c r="AD11" s="98"/>
      <c r="AE11" s="98"/>
      <c r="AF11" s="98" t="s">
        <v>3333</v>
      </c>
      <c r="AG11" s="120">
        <v>0</v>
      </c>
      <c r="AH11" s="123">
        <v>0</v>
      </c>
      <c r="AI11" s="120">
        <v>0</v>
      </c>
      <c r="AJ11" s="123">
        <v>0</v>
      </c>
      <c r="AK11" s="120">
        <v>0</v>
      </c>
      <c r="AL11" s="123">
        <v>0</v>
      </c>
      <c r="AM11" s="120">
        <v>264</v>
      </c>
      <c r="AN11" s="123">
        <v>100</v>
      </c>
      <c r="AO11" s="120">
        <v>264</v>
      </c>
    </row>
    <row r="12" spans="1:41" ht="15">
      <c r="A12" s="78" t="s">
        <v>2956</v>
      </c>
      <c r="B12" s="66" t="s">
        <v>2984</v>
      </c>
      <c r="C12" s="66" t="s">
        <v>56</v>
      </c>
      <c r="D12" s="114"/>
      <c r="E12" s="114"/>
      <c r="F12" s="115" t="s">
        <v>2956</v>
      </c>
      <c r="G12" s="116"/>
      <c r="H12" s="116"/>
      <c r="I12" s="117">
        <v>12</v>
      </c>
      <c r="J12" s="117"/>
      <c r="K12" s="48">
        <v>10</v>
      </c>
      <c r="L12" s="48">
        <v>9</v>
      </c>
      <c r="M12" s="48">
        <v>0</v>
      </c>
      <c r="N12" s="48">
        <v>9</v>
      </c>
      <c r="O12" s="48">
        <v>0</v>
      </c>
      <c r="P12" s="49">
        <v>0</v>
      </c>
      <c r="Q12" s="49">
        <v>0</v>
      </c>
      <c r="R12" s="48">
        <v>1</v>
      </c>
      <c r="S12" s="48">
        <v>0</v>
      </c>
      <c r="T12" s="48">
        <v>10</v>
      </c>
      <c r="U12" s="48">
        <v>9</v>
      </c>
      <c r="V12" s="48">
        <v>2</v>
      </c>
      <c r="W12" s="49">
        <v>1.62</v>
      </c>
      <c r="X12" s="49">
        <v>0.1</v>
      </c>
      <c r="Y12" s="86"/>
      <c r="Z12" s="86"/>
      <c r="AA12" s="86"/>
      <c r="AB12" s="98" t="s">
        <v>3149</v>
      </c>
      <c r="AC12" s="98" t="s">
        <v>1564</v>
      </c>
      <c r="AD12" s="98" t="s">
        <v>373</v>
      </c>
      <c r="AE12" s="98" t="s">
        <v>3306</v>
      </c>
      <c r="AF12" s="98" t="s">
        <v>3334</v>
      </c>
      <c r="AG12" s="120">
        <v>0</v>
      </c>
      <c r="AH12" s="123">
        <v>0</v>
      </c>
      <c r="AI12" s="120">
        <v>0</v>
      </c>
      <c r="AJ12" s="123">
        <v>0</v>
      </c>
      <c r="AK12" s="120">
        <v>0</v>
      </c>
      <c r="AL12" s="123">
        <v>0</v>
      </c>
      <c r="AM12" s="120">
        <v>49</v>
      </c>
      <c r="AN12" s="123">
        <v>100</v>
      </c>
      <c r="AO12" s="120">
        <v>49</v>
      </c>
    </row>
    <row r="13" spans="1:41" ht="15">
      <c r="A13" s="78" t="s">
        <v>2957</v>
      </c>
      <c r="B13" s="66" t="s">
        <v>2985</v>
      </c>
      <c r="C13" s="66" t="s">
        <v>56</v>
      </c>
      <c r="D13" s="114"/>
      <c r="E13" s="114"/>
      <c r="F13" s="115" t="s">
        <v>2957</v>
      </c>
      <c r="G13" s="116"/>
      <c r="H13" s="116"/>
      <c r="I13" s="117">
        <v>13</v>
      </c>
      <c r="J13" s="117"/>
      <c r="K13" s="48">
        <v>7</v>
      </c>
      <c r="L13" s="48">
        <v>6</v>
      </c>
      <c r="M13" s="48">
        <v>0</v>
      </c>
      <c r="N13" s="48">
        <v>6</v>
      </c>
      <c r="O13" s="48">
        <v>0</v>
      </c>
      <c r="P13" s="49">
        <v>0</v>
      </c>
      <c r="Q13" s="49">
        <v>0</v>
      </c>
      <c r="R13" s="48">
        <v>1</v>
      </c>
      <c r="S13" s="48">
        <v>0</v>
      </c>
      <c r="T13" s="48">
        <v>7</v>
      </c>
      <c r="U13" s="48">
        <v>6</v>
      </c>
      <c r="V13" s="48">
        <v>2</v>
      </c>
      <c r="W13" s="49">
        <v>1.469388</v>
      </c>
      <c r="X13" s="49">
        <v>0.14285714285714285</v>
      </c>
      <c r="Y13" s="86"/>
      <c r="Z13" s="86"/>
      <c r="AA13" s="86"/>
      <c r="AB13" s="98" t="s">
        <v>3150</v>
      </c>
      <c r="AC13" s="98" t="s">
        <v>3261</v>
      </c>
      <c r="AD13" s="98" t="s">
        <v>3298</v>
      </c>
      <c r="AE13" s="98" t="s">
        <v>3307</v>
      </c>
      <c r="AF13" s="98" t="s">
        <v>3335</v>
      </c>
      <c r="AG13" s="120">
        <v>0</v>
      </c>
      <c r="AH13" s="123">
        <v>0</v>
      </c>
      <c r="AI13" s="120">
        <v>0</v>
      </c>
      <c r="AJ13" s="123">
        <v>0</v>
      </c>
      <c r="AK13" s="120">
        <v>0</v>
      </c>
      <c r="AL13" s="123">
        <v>0</v>
      </c>
      <c r="AM13" s="120">
        <v>78</v>
      </c>
      <c r="AN13" s="123">
        <v>100</v>
      </c>
      <c r="AO13" s="120">
        <v>78</v>
      </c>
    </row>
    <row r="14" spans="1:41" ht="15">
      <c r="A14" s="78" t="s">
        <v>2958</v>
      </c>
      <c r="B14" s="66" t="s">
        <v>2986</v>
      </c>
      <c r="C14" s="66" t="s">
        <v>56</v>
      </c>
      <c r="D14" s="114"/>
      <c r="E14" s="114"/>
      <c r="F14" s="115" t="s">
        <v>2958</v>
      </c>
      <c r="G14" s="116"/>
      <c r="H14" s="116"/>
      <c r="I14" s="117">
        <v>14</v>
      </c>
      <c r="J14" s="117"/>
      <c r="K14" s="48">
        <v>5</v>
      </c>
      <c r="L14" s="48">
        <v>4</v>
      </c>
      <c r="M14" s="48">
        <v>0</v>
      </c>
      <c r="N14" s="48">
        <v>4</v>
      </c>
      <c r="O14" s="48">
        <v>0</v>
      </c>
      <c r="P14" s="49">
        <v>0</v>
      </c>
      <c r="Q14" s="49">
        <v>0</v>
      </c>
      <c r="R14" s="48">
        <v>1</v>
      </c>
      <c r="S14" s="48">
        <v>0</v>
      </c>
      <c r="T14" s="48">
        <v>5</v>
      </c>
      <c r="U14" s="48">
        <v>4</v>
      </c>
      <c r="V14" s="48">
        <v>4</v>
      </c>
      <c r="W14" s="49">
        <v>1.6</v>
      </c>
      <c r="X14" s="49">
        <v>0.2</v>
      </c>
      <c r="Y14" s="86" t="s">
        <v>638</v>
      </c>
      <c r="Z14" s="86" t="s">
        <v>657</v>
      </c>
      <c r="AA14" s="86"/>
      <c r="AB14" s="98" t="s">
        <v>3151</v>
      </c>
      <c r="AC14" s="98" t="s">
        <v>1564</v>
      </c>
      <c r="AD14" s="98" t="s">
        <v>445</v>
      </c>
      <c r="AE14" s="98" t="s">
        <v>3308</v>
      </c>
      <c r="AF14" s="98" t="s">
        <v>3336</v>
      </c>
      <c r="AG14" s="120">
        <v>0</v>
      </c>
      <c r="AH14" s="123">
        <v>0</v>
      </c>
      <c r="AI14" s="120">
        <v>1</v>
      </c>
      <c r="AJ14" s="123">
        <v>1.8518518518518519</v>
      </c>
      <c r="AK14" s="120">
        <v>0</v>
      </c>
      <c r="AL14" s="123">
        <v>0</v>
      </c>
      <c r="AM14" s="120">
        <v>53</v>
      </c>
      <c r="AN14" s="123">
        <v>98.14814814814815</v>
      </c>
      <c r="AO14" s="120">
        <v>54</v>
      </c>
    </row>
    <row r="15" spans="1:41" ht="15">
      <c r="A15" s="78" t="s">
        <v>2959</v>
      </c>
      <c r="B15" s="66" t="s">
        <v>2975</v>
      </c>
      <c r="C15" s="66" t="s">
        <v>59</v>
      </c>
      <c r="D15" s="114"/>
      <c r="E15" s="114"/>
      <c r="F15" s="115" t="s">
        <v>2959</v>
      </c>
      <c r="G15" s="116"/>
      <c r="H15" s="116"/>
      <c r="I15" s="117">
        <v>15</v>
      </c>
      <c r="J15" s="117"/>
      <c r="K15" s="48">
        <v>5</v>
      </c>
      <c r="L15" s="48">
        <v>2</v>
      </c>
      <c r="M15" s="48">
        <v>4</v>
      </c>
      <c r="N15" s="48">
        <v>6</v>
      </c>
      <c r="O15" s="48">
        <v>0</v>
      </c>
      <c r="P15" s="49">
        <v>0</v>
      </c>
      <c r="Q15" s="49">
        <v>0</v>
      </c>
      <c r="R15" s="48">
        <v>1</v>
      </c>
      <c r="S15" s="48">
        <v>0</v>
      </c>
      <c r="T15" s="48">
        <v>5</v>
      </c>
      <c r="U15" s="48">
        <v>6</v>
      </c>
      <c r="V15" s="48">
        <v>2</v>
      </c>
      <c r="W15" s="49">
        <v>1.28</v>
      </c>
      <c r="X15" s="49">
        <v>0.2</v>
      </c>
      <c r="Y15" s="86"/>
      <c r="Z15" s="86"/>
      <c r="AA15" s="86"/>
      <c r="AB15" s="98" t="s">
        <v>3152</v>
      </c>
      <c r="AC15" s="98" t="s">
        <v>3262</v>
      </c>
      <c r="AD15" s="98" t="s">
        <v>3299</v>
      </c>
      <c r="AE15" s="98" t="s">
        <v>3309</v>
      </c>
      <c r="AF15" s="98" t="s">
        <v>3337</v>
      </c>
      <c r="AG15" s="120">
        <v>0</v>
      </c>
      <c r="AH15" s="123">
        <v>0</v>
      </c>
      <c r="AI15" s="120">
        <v>3</v>
      </c>
      <c r="AJ15" s="123">
        <v>2.608695652173913</v>
      </c>
      <c r="AK15" s="120">
        <v>0</v>
      </c>
      <c r="AL15" s="123">
        <v>0</v>
      </c>
      <c r="AM15" s="120">
        <v>112</v>
      </c>
      <c r="AN15" s="123">
        <v>97.3913043478261</v>
      </c>
      <c r="AO15" s="120">
        <v>115</v>
      </c>
    </row>
    <row r="16" spans="1:41" ht="15">
      <c r="A16" s="78" t="s">
        <v>2960</v>
      </c>
      <c r="B16" s="66" t="s">
        <v>2976</v>
      </c>
      <c r="C16" s="66" t="s">
        <v>59</v>
      </c>
      <c r="D16" s="114"/>
      <c r="E16" s="114"/>
      <c r="F16" s="115" t="s">
        <v>2960</v>
      </c>
      <c r="G16" s="116"/>
      <c r="H16" s="116"/>
      <c r="I16" s="117">
        <v>16</v>
      </c>
      <c r="J16" s="117"/>
      <c r="K16" s="48">
        <v>4</v>
      </c>
      <c r="L16" s="48">
        <v>4</v>
      </c>
      <c r="M16" s="48">
        <v>0</v>
      </c>
      <c r="N16" s="48">
        <v>4</v>
      </c>
      <c r="O16" s="48">
        <v>0</v>
      </c>
      <c r="P16" s="49">
        <v>0</v>
      </c>
      <c r="Q16" s="49">
        <v>0</v>
      </c>
      <c r="R16" s="48">
        <v>1</v>
      </c>
      <c r="S16" s="48">
        <v>0</v>
      </c>
      <c r="T16" s="48">
        <v>4</v>
      </c>
      <c r="U16" s="48">
        <v>4</v>
      </c>
      <c r="V16" s="48">
        <v>2</v>
      </c>
      <c r="W16" s="49">
        <v>1</v>
      </c>
      <c r="X16" s="49">
        <v>0.3333333333333333</v>
      </c>
      <c r="Y16" s="86"/>
      <c r="Z16" s="86"/>
      <c r="AA16" s="86"/>
      <c r="AB16" s="98" t="s">
        <v>3153</v>
      </c>
      <c r="AC16" s="98" t="s">
        <v>3263</v>
      </c>
      <c r="AD16" s="98" t="s">
        <v>422</v>
      </c>
      <c r="AE16" s="98" t="s">
        <v>421</v>
      </c>
      <c r="AF16" s="98" t="s">
        <v>3338</v>
      </c>
      <c r="AG16" s="120">
        <v>0</v>
      </c>
      <c r="AH16" s="123">
        <v>0</v>
      </c>
      <c r="AI16" s="120">
        <v>0</v>
      </c>
      <c r="AJ16" s="123">
        <v>0</v>
      </c>
      <c r="AK16" s="120">
        <v>0</v>
      </c>
      <c r="AL16" s="123">
        <v>0</v>
      </c>
      <c r="AM16" s="120">
        <v>63</v>
      </c>
      <c r="AN16" s="123">
        <v>100</v>
      </c>
      <c r="AO16" s="120">
        <v>63</v>
      </c>
    </row>
    <row r="17" spans="1:41" ht="15">
      <c r="A17" s="78" t="s">
        <v>2961</v>
      </c>
      <c r="B17" s="66" t="s">
        <v>2977</v>
      </c>
      <c r="C17" s="66" t="s">
        <v>59</v>
      </c>
      <c r="D17" s="114"/>
      <c r="E17" s="114"/>
      <c r="F17" s="115" t="s">
        <v>2961</v>
      </c>
      <c r="G17" s="116"/>
      <c r="H17" s="116"/>
      <c r="I17" s="117">
        <v>17</v>
      </c>
      <c r="J17" s="117"/>
      <c r="K17" s="48">
        <v>4</v>
      </c>
      <c r="L17" s="48">
        <v>3</v>
      </c>
      <c r="M17" s="48">
        <v>0</v>
      </c>
      <c r="N17" s="48">
        <v>3</v>
      </c>
      <c r="O17" s="48">
        <v>0</v>
      </c>
      <c r="P17" s="49">
        <v>0</v>
      </c>
      <c r="Q17" s="49">
        <v>0</v>
      </c>
      <c r="R17" s="48">
        <v>1</v>
      </c>
      <c r="S17" s="48">
        <v>0</v>
      </c>
      <c r="T17" s="48">
        <v>4</v>
      </c>
      <c r="U17" s="48">
        <v>3</v>
      </c>
      <c r="V17" s="48">
        <v>2</v>
      </c>
      <c r="W17" s="49">
        <v>1.125</v>
      </c>
      <c r="X17" s="49">
        <v>0.25</v>
      </c>
      <c r="Y17" s="86"/>
      <c r="Z17" s="86"/>
      <c r="AA17" s="86"/>
      <c r="AB17" s="98" t="s">
        <v>3154</v>
      </c>
      <c r="AC17" s="98" t="s">
        <v>3264</v>
      </c>
      <c r="AD17" s="98" t="s">
        <v>407</v>
      </c>
      <c r="AE17" s="98" t="s">
        <v>3310</v>
      </c>
      <c r="AF17" s="98" t="s">
        <v>3339</v>
      </c>
      <c r="AG17" s="120">
        <v>0</v>
      </c>
      <c r="AH17" s="123">
        <v>0</v>
      </c>
      <c r="AI17" s="120">
        <v>0</v>
      </c>
      <c r="AJ17" s="123">
        <v>0</v>
      </c>
      <c r="AK17" s="120">
        <v>0</v>
      </c>
      <c r="AL17" s="123">
        <v>0</v>
      </c>
      <c r="AM17" s="120">
        <v>32</v>
      </c>
      <c r="AN17" s="123">
        <v>100</v>
      </c>
      <c r="AO17" s="120">
        <v>32</v>
      </c>
    </row>
    <row r="18" spans="1:41" ht="15">
      <c r="A18" s="78" t="s">
        <v>2962</v>
      </c>
      <c r="B18" s="66" t="s">
        <v>2978</v>
      </c>
      <c r="C18" s="66" t="s">
        <v>59</v>
      </c>
      <c r="D18" s="114"/>
      <c r="E18" s="114"/>
      <c r="F18" s="115" t="s">
        <v>2962</v>
      </c>
      <c r="G18" s="116"/>
      <c r="H18" s="116"/>
      <c r="I18" s="117">
        <v>18</v>
      </c>
      <c r="J18" s="117"/>
      <c r="K18" s="48">
        <v>4</v>
      </c>
      <c r="L18" s="48">
        <v>3</v>
      </c>
      <c r="M18" s="48">
        <v>0</v>
      </c>
      <c r="N18" s="48">
        <v>3</v>
      </c>
      <c r="O18" s="48">
        <v>0</v>
      </c>
      <c r="P18" s="49">
        <v>0</v>
      </c>
      <c r="Q18" s="49">
        <v>0</v>
      </c>
      <c r="R18" s="48">
        <v>1</v>
      </c>
      <c r="S18" s="48">
        <v>0</v>
      </c>
      <c r="T18" s="48">
        <v>4</v>
      </c>
      <c r="U18" s="48">
        <v>3</v>
      </c>
      <c r="V18" s="48">
        <v>2</v>
      </c>
      <c r="W18" s="49">
        <v>1.125</v>
      </c>
      <c r="X18" s="49">
        <v>0.25</v>
      </c>
      <c r="Y18" s="86"/>
      <c r="Z18" s="86"/>
      <c r="AA18" s="86"/>
      <c r="AB18" s="98" t="s">
        <v>1564</v>
      </c>
      <c r="AC18" s="98" t="s">
        <v>1564</v>
      </c>
      <c r="AD18" s="98" t="s">
        <v>384</v>
      </c>
      <c r="AE18" s="98" t="s">
        <v>3311</v>
      </c>
      <c r="AF18" s="98" t="s">
        <v>3340</v>
      </c>
      <c r="AG18" s="120">
        <v>0</v>
      </c>
      <c r="AH18" s="123">
        <v>0</v>
      </c>
      <c r="AI18" s="120">
        <v>0</v>
      </c>
      <c r="AJ18" s="123">
        <v>0</v>
      </c>
      <c r="AK18" s="120">
        <v>0</v>
      </c>
      <c r="AL18" s="123">
        <v>0</v>
      </c>
      <c r="AM18" s="120">
        <v>22</v>
      </c>
      <c r="AN18" s="123">
        <v>100</v>
      </c>
      <c r="AO18" s="120">
        <v>22</v>
      </c>
    </row>
    <row r="19" spans="1:41" ht="15">
      <c r="A19" s="78" t="s">
        <v>2963</v>
      </c>
      <c r="B19" s="66" t="s">
        <v>2979</v>
      </c>
      <c r="C19" s="66" t="s">
        <v>59</v>
      </c>
      <c r="D19" s="114"/>
      <c r="E19" s="114"/>
      <c r="F19" s="115" t="s">
        <v>2963</v>
      </c>
      <c r="G19" s="116"/>
      <c r="H19" s="116"/>
      <c r="I19" s="117">
        <v>19</v>
      </c>
      <c r="J19" s="117"/>
      <c r="K19" s="48">
        <v>4</v>
      </c>
      <c r="L19" s="48">
        <v>3</v>
      </c>
      <c r="M19" s="48">
        <v>9</v>
      </c>
      <c r="N19" s="48">
        <v>12</v>
      </c>
      <c r="O19" s="48">
        <v>0</v>
      </c>
      <c r="P19" s="49">
        <v>0.2</v>
      </c>
      <c r="Q19" s="49">
        <v>0.3333333333333333</v>
      </c>
      <c r="R19" s="48">
        <v>1</v>
      </c>
      <c r="S19" s="48">
        <v>0</v>
      </c>
      <c r="T19" s="48">
        <v>4</v>
      </c>
      <c r="U19" s="48">
        <v>12</v>
      </c>
      <c r="V19" s="48">
        <v>2</v>
      </c>
      <c r="W19" s="49">
        <v>0.875</v>
      </c>
      <c r="X19" s="49">
        <v>0.5</v>
      </c>
      <c r="Y19" s="86"/>
      <c r="Z19" s="86"/>
      <c r="AA19" s="86"/>
      <c r="AB19" s="98" t="s">
        <v>3155</v>
      </c>
      <c r="AC19" s="98" t="s">
        <v>3265</v>
      </c>
      <c r="AD19" s="98" t="s">
        <v>3300</v>
      </c>
      <c r="AE19" s="98" t="s">
        <v>3312</v>
      </c>
      <c r="AF19" s="98" t="s">
        <v>3341</v>
      </c>
      <c r="AG19" s="120">
        <v>1</v>
      </c>
      <c r="AH19" s="123">
        <v>0.5555555555555556</v>
      </c>
      <c r="AI19" s="120">
        <v>0</v>
      </c>
      <c r="AJ19" s="123">
        <v>0</v>
      </c>
      <c r="AK19" s="120">
        <v>0</v>
      </c>
      <c r="AL19" s="123">
        <v>0</v>
      </c>
      <c r="AM19" s="120">
        <v>179</v>
      </c>
      <c r="AN19" s="123">
        <v>99.44444444444444</v>
      </c>
      <c r="AO19" s="120">
        <v>180</v>
      </c>
    </row>
    <row r="20" spans="1:41" ht="15">
      <c r="A20" s="78" t="s">
        <v>2964</v>
      </c>
      <c r="B20" s="66" t="s">
        <v>2980</v>
      </c>
      <c r="C20" s="66" t="s">
        <v>59</v>
      </c>
      <c r="D20" s="114"/>
      <c r="E20" s="114"/>
      <c r="F20" s="115" t="s">
        <v>4035</v>
      </c>
      <c r="G20" s="116"/>
      <c r="H20" s="116"/>
      <c r="I20" s="117">
        <v>20</v>
      </c>
      <c r="J20" s="117"/>
      <c r="K20" s="48">
        <v>3</v>
      </c>
      <c r="L20" s="48">
        <v>3</v>
      </c>
      <c r="M20" s="48">
        <v>0</v>
      </c>
      <c r="N20" s="48">
        <v>3</v>
      </c>
      <c r="O20" s="48">
        <v>1</v>
      </c>
      <c r="P20" s="49">
        <v>0</v>
      </c>
      <c r="Q20" s="49">
        <v>0</v>
      </c>
      <c r="R20" s="48">
        <v>1</v>
      </c>
      <c r="S20" s="48">
        <v>0</v>
      </c>
      <c r="T20" s="48">
        <v>3</v>
      </c>
      <c r="U20" s="48">
        <v>3</v>
      </c>
      <c r="V20" s="48">
        <v>2</v>
      </c>
      <c r="W20" s="49">
        <v>0.888889</v>
      </c>
      <c r="X20" s="49">
        <v>0.3333333333333333</v>
      </c>
      <c r="Y20" s="86"/>
      <c r="Z20" s="86"/>
      <c r="AA20" s="86" t="s">
        <v>663</v>
      </c>
      <c r="AB20" s="98" t="s">
        <v>3156</v>
      </c>
      <c r="AC20" s="98" t="s">
        <v>3266</v>
      </c>
      <c r="AD20" s="98"/>
      <c r="AE20" s="98"/>
      <c r="AF20" s="98" t="s">
        <v>3342</v>
      </c>
      <c r="AG20" s="120">
        <v>0</v>
      </c>
      <c r="AH20" s="123">
        <v>0</v>
      </c>
      <c r="AI20" s="120">
        <v>0</v>
      </c>
      <c r="AJ20" s="123">
        <v>0</v>
      </c>
      <c r="AK20" s="120">
        <v>0</v>
      </c>
      <c r="AL20" s="123">
        <v>0</v>
      </c>
      <c r="AM20" s="120">
        <v>72</v>
      </c>
      <c r="AN20" s="123">
        <v>100</v>
      </c>
      <c r="AO20" s="120">
        <v>72</v>
      </c>
    </row>
    <row r="21" spans="1:41" ht="15">
      <c r="A21" s="78" t="s">
        <v>2965</v>
      </c>
      <c r="B21" s="66" t="s">
        <v>2981</v>
      </c>
      <c r="C21" s="66" t="s">
        <v>59</v>
      </c>
      <c r="D21" s="114"/>
      <c r="E21" s="114"/>
      <c r="F21" s="115" t="s">
        <v>2965</v>
      </c>
      <c r="G21" s="116"/>
      <c r="H21" s="116"/>
      <c r="I21" s="117">
        <v>21</v>
      </c>
      <c r="J21" s="117"/>
      <c r="K21" s="48">
        <v>3</v>
      </c>
      <c r="L21" s="48">
        <v>2</v>
      </c>
      <c r="M21" s="48">
        <v>0</v>
      </c>
      <c r="N21" s="48">
        <v>2</v>
      </c>
      <c r="O21" s="48">
        <v>0</v>
      </c>
      <c r="P21" s="49">
        <v>0</v>
      </c>
      <c r="Q21" s="49">
        <v>0</v>
      </c>
      <c r="R21" s="48">
        <v>1</v>
      </c>
      <c r="S21" s="48">
        <v>0</v>
      </c>
      <c r="T21" s="48">
        <v>3</v>
      </c>
      <c r="U21" s="48">
        <v>2</v>
      </c>
      <c r="V21" s="48">
        <v>2</v>
      </c>
      <c r="W21" s="49">
        <v>0.888889</v>
      </c>
      <c r="X21" s="49">
        <v>0.3333333333333333</v>
      </c>
      <c r="Y21" s="86"/>
      <c r="Z21" s="86"/>
      <c r="AA21" s="86"/>
      <c r="AB21" s="98" t="s">
        <v>1564</v>
      </c>
      <c r="AC21" s="98" t="s">
        <v>1564</v>
      </c>
      <c r="AD21" s="98" t="s">
        <v>420</v>
      </c>
      <c r="AE21" s="98" t="s">
        <v>419</v>
      </c>
      <c r="AF21" s="98" t="s">
        <v>3343</v>
      </c>
      <c r="AG21" s="120">
        <v>0</v>
      </c>
      <c r="AH21" s="123">
        <v>0</v>
      </c>
      <c r="AI21" s="120">
        <v>0</v>
      </c>
      <c r="AJ21" s="123">
        <v>0</v>
      </c>
      <c r="AK21" s="120">
        <v>0</v>
      </c>
      <c r="AL21" s="123">
        <v>0</v>
      </c>
      <c r="AM21" s="120">
        <v>13</v>
      </c>
      <c r="AN21" s="123">
        <v>100</v>
      </c>
      <c r="AO21" s="120">
        <v>13</v>
      </c>
    </row>
    <row r="22" spans="1:41" ht="15">
      <c r="A22" s="78" t="s">
        <v>2966</v>
      </c>
      <c r="B22" s="66" t="s">
        <v>2982</v>
      </c>
      <c r="C22" s="66" t="s">
        <v>59</v>
      </c>
      <c r="D22" s="114"/>
      <c r="E22" s="114"/>
      <c r="F22" s="115" t="s">
        <v>2966</v>
      </c>
      <c r="G22" s="116"/>
      <c r="H22" s="116"/>
      <c r="I22" s="117">
        <v>22</v>
      </c>
      <c r="J22" s="117"/>
      <c r="K22" s="48">
        <v>3</v>
      </c>
      <c r="L22" s="48">
        <v>2</v>
      </c>
      <c r="M22" s="48">
        <v>0</v>
      </c>
      <c r="N22" s="48">
        <v>2</v>
      </c>
      <c r="O22" s="48">
        <v>0</v>
      </c>
      <c r="P22" s="49">
        <v>0</v>
      </c>
      <c r="Q22" s="49">
        <v>0</v>
      </c>
      <c r="R22" s="48">
        <v>1</v>
      </c>
      <c r="S22" s="48">
        <v>0</v>
      </c>
      <c r="T22" s="48">
        <v>3</v>
      </c>
      <c r="U22" s="48">
        <v>2</v>
      </c>
      <c r="V22" s="48">
        <v>2</v>
      </c>
      <c r="W22" s="49">
        <v>0.888889</v>
      </c>
      <c r="X22" s="49">
        <v>0.3333333333333333</v>
      </c>
      <c r="Y22" s="86"/>
      <c r="Z22" s="86"/>
      <c r="AA22" s="86"/>
      <c r="AB22" s="98" t="s">
        <v>3157</v>
      </c>
      <c r="AC22" s="98" t="s">
        <v>1564</v>
      </c>
      <c r="AD22" s="98" t="s">
        <v>399</v>
      </c>
      <c r="AE22" s="98" t="s">
        <v>398</v>
      </c>
      <c r="AF22" s="98" t="s">
        <v>3344</v>
      </c>
      <c r="AG22" s="120">
        <v>0</v>
      </c>
      <c r="AH22" s="123">
        <v>0</v>
      </c>
      <c r="AI22" s="120">
        <v>0</v>
      </c>
      <c r="AJ22" s="123">
        <v>0</v>
      </c>
      <c r="AK22" s="120">
        <v>0</v>
      </c>
      <c r="AL22" s="123">
        <v>0</v>
      </c>
      <c r="AM22" s="120">
        <v>46</v>
      </c>
      <c r="AN22" s="123">
        <v>100</v>
      </c>
      <c r="AO22" s="120">
        <v>46</v>
      </c>
    </row>
    <row r="23" spans="1:41" ht="15">
      <c r="A23" s="78" t="s">
        <v>2967</v>
      </c>
      <c r="B23" s="66" t="s">
        <v>2983</v>
      </c>
      <c r="C23" s="66" t="s">
        <v>59</v>
      </c>
      <c r="D23" s="114"/>
      <c r="E23" s="114"/>
      <c r="F23" s="115" t="s">
        <v>2967</v>
      </c>
      <c r="G23" s="116"/>
      <c r="H23" s="116"/>
      <c r="I23" s="117">
        <v>23</v>
      </c>
      <c r="J23" s="117"/>
      <c r="K23" s="48">
        <v>3</v>
      </c>
      <c r="L23" s="48">
        <v>2</v>
      </c>
      <c r="M23" s="48">
        <v>0</v>
      </c>
      <c r="N23" s="48">
        <v>2</v>
      </c>
      <c r="O23" s="48">
        <v>0</v>
      </c>
      <c r="P23" s="49">
        <v>0</v>
      </c>
      <c r="Q23" s="49">
        <v>0</v>
      </c>
      <c r="R23" s="48">
        <v>1</v>
      </c>
      <c r="S23" s="48">
        <v>0</v>
      </c>
      <c r="T23" s="48">
        <v>3</v>
      </c>
      <c r="U23" s="48">
        <v>2</v>
      </c>
      <c r="V23" s="48">
        <v>2</v>
      </c>
      <c r="W23" s="49">
        <v>0.888889</v>
      </c>
      <c r="X23" s="49">
        <v>0.3333333333333333</v>
      </c>
      <c r="Y23" s="86"/>
      <c r="Z23" s="86"/>
      <c r="AA23" s="86"/>
      <c r="AB23" s="98" t="s">
        <v>3112</v>
      </c>
      <c r="AC23" s="98" t="s">
        <v>1564</v>
      </c>
      <c r="AD23" s="98" t="s">
        <v>381</v>
      </c>
      <c r="AE23" s="98" t="s">
        <v>380</v>
      </c>
      <c r="AF23" s="98" t="s">
        <v>3345</v>
      </c>
      <c r="AG23" s="120">
        <v>0</v>
      </c>
      <c r="AH23" s="123">
        <v>0</v>
      </c>
      <c r="AI23" s="120">
        <v>0</v>
      </c>
      <c r="AJ23" s="123">
        <v>0</v>
      </c>
      <c r="AK23" s="120">
        <v>0</v>
      </c>
      <c r="AL23" s="123">
        <v>0</v>
      </c>
      <c r="AM23" s="120">
        <v>37</v>
      </c>
      <c r="AN23" s="123">
        <v>100</v>
      </c>
      <c r="AO23" s="120">
        <v>37</v>
      </c>
    </row>
    <row r="24" spans="1:41" ht="15">
      <c r="A24" s="78" t="s">
        <v>2968</v>
      </c>
      <c r="B24" s="66" t="s">
        <v>2984</v>
      </c>
      <c r="C24" s="66" t="s">
        <v>59</v>
      </c>
      <c r="D24" s="114"/>
      <c r="E24" s="114"/>
      <c r="F24" s="115" t="s">
        <v>2968</v>
      </c>
      <c r="G24" s="116"/>
      <c r="H24" s="116"/>
      <c r="I24" s="117">
        <v>24</v>
      </c>
      <c r="J24" s="117"/>
      <c r="K24" s="48">
        <v>3</v>
      </c>
      <c r="L24" s="48">
        <v>2</v>
      </c>
      <c r="M24" s="48">
        <v>0</v>
      </c>
      <c r="N24" s="48">
        <v>2</v>
      </c>
      <c r="O24" s="48">
        <v>0</v>
      </c>
      <c r="P24" s="49">
        <v>0</v>
      </c>
      <c r="Q24" s="49">
        <v>0</v>
      </c>
      <c r="R24" s="48">
        <v>1</v>
      </c>
      <c r="S24" s="48">
        <v>0</v>
      </c>
      <c r="T24" s="48">
        <v>3</v>
      </c>
      <c r="U24" s="48">
        <v>2</v>
      </c>
      <c r="V24" s="48">
        <v>2</v>
      </c>
      <c r="W24" s="49">
        <v>0.888889</v>
      </c>
      <c r="X24" s="49">
        <v>0.3333333333333333</v>
      </c>
      <c r="Y24" s="86"/>
      <c r="Z24" s="86"/>
      <c r="AA24" s="86"/>
      <c r="AB24" s="98" t="s">
        <v>3115</v>
      </c>
      <c r="AC24" s="98" t="s">
        <v>1564</v>
      </c>
      <c r="AD24" s="98" t="s">
        <v>379</v>
      </c>
      <c r="AE24" s="98" t="s">
        <v>378</v>
      </c>
      <c r="AF24" s="98" t="s">
        <v>3346</v>
      </c>
      <c r="AG24" s="120">
        <v>0</v>
      </c>
      <c r="AH24" s="123">
        <v>0</v>
      </c>
      <c r="AI24" s="120">
        <v>0</v>
      </c>
      <c r="AJ24" s="123">
        <v>0</v>
      </c>
      <c r="AK24" s="120">
        <v>0</v>
      </c>
      <c r="AL24" s="123">
        <v>0</v>
      </c>
      <c r="AM24" s="120">
        <v>20</v>
      </c>
      <c r="AN24" s="123">
        <v>100</v>
      </c>
      <c r="AO24" s="120">
        <v>20</v>
      </c>
    </row>
    <row r="25" spans="1:41" ht="15">
      <c r="A25" s="78" t="s">
        <v>2969</v>
      </c>
      <c r="B25" s="66" t="s">
        <v>2985</v>
      </c>
      <c r="C25" s="66" t="s">
        <v>59</v>
      </c>
      <c r="D25" s="114"/>
      <c r="E25" s="114"/>
      <c r="F25" s="115" t="s">
        <v>2969</v>
      </c>
      <c r="G25" s="116"/>
      <c r="H25" s="116"/>
      <c r="I25" s="117">
        <v>25</v>
      </c>
      <c r="J25" s="117"/>
      <c r="K25" s="48">
        <v>2</v>
      </c>
      <c r="L25" s="48">
        <v>1</v>
      </c>
      <c r="M25" s="48">
        <v>0</v>
      </c>
      <c r="N25" s="48">
        <v>1</v>
      </c>
      <c r="O25" s="48">
        <v>0</v>
      </c>
      <c r="P25" s="49">
        <v>0</v>
      </c>
      <c r="Q25" s="49">
        <v>0</v>
      </c>
      <c r="R25" s="48">
        <v>1</v>
      </c>
      <c r="S25" s="48">
        <v>0</v>
      </c>
      <c r="T25" s="48">
        <v>2</v>
      </c>
      <c r="U25" s="48">
        <v>1</v>
      </c>
      <c r="V25" s="48">
        <v>1</v>
      </c>
      <c r="W25" s="49">
        <v>0.5</v>
      </c>
      <c r="X25" s="49">
        <v>0.5</v>
      </c>
      <c r="Y25" s="86"/>
      <c r="Z25" s="86"/>
      <c r="AA25" s="86"/>
      <c r="AB25" s="98" t="s">
        <v>3158</v>
      </c>
      <c r="AC25" s="98" t="s">
        <v>1564</v>
      </c>
      <c r="AD25" s="98"/>
      <c r="AE25" s="98" t="s">
        <v>425</v>
      </c>
      <c r="AF25" s="98" t="s">
        <v>3347</v>
      </c>
      <c r="AG25" s="120">
        <v>0</v>
      </c>
      <c r="AH25" s="123">
        <v>0</v>
      </c>
      <c r="AI25" s="120">
        <v>0</v>
      </c>
      <c r="AJ25" s="123">
        <v>0</v>
      </c>
      <c r="AK25" s="120">
        <v>0</v>
      </c>
      <c r="AL25" s="123">
        <v>0</v>
      </c>
      <c r="AM25" s="120">
        <v>32</v>
      </c>
      <c r="AN25" s="123">
        <v>100</v>
      </c>
      <c r="AO25" s="120">
        <v>32</v>
      </c>
    </row>
    <row r="26" spans="1:41" ht="15">
      <c r="A26" s="78" t="s">
        <v>2970</v>
      </c>
      <c r="B26" s="66" t="s">
        <v>2986</v>
      </c>
      <c r="C26" s="66" t="s">
        <v>59</v>
      </c>
      <c r="D26" s="114"/>
      <c r="E26" s="114"/>
      <c r="F26" s="115" t="s">
        <v>2970</v>
      </c>
      <c r="G26" s="116"/>
      <c r="H26" s="116"/>
      <c r="I26" s="117">
        <v>26</v>
      </c>
      <c r="J26" s="117"/>
      <c r="K26" s="48">
        <v>2</v>
      </c>
      <c r="L26" s="48">
        <v>1</v>
      </c>
      <c r="M26" s="48">
        <v>0</v>
      </c>
      <c r="N26" s="48">
        <v>1</v>
      </c>
      <c r="O26" s="48">
        <v>0</v>
      </c>
      <c r="P26" s="49">
        <v>0</v>
      </c>
      <c r="Q26" s="49">
        <v>0</v>
      </c>
      <c r="R26" s="48">
        <v>1</v>
      </c>
      <c r="S26" s="48">
        <v>0</v>
      </c>
      <c r="T26" s="48">
        <v>2</v>
      </c>
      <c r="U26" s="48">
        <v>1</v>
      </c>
      <c r="V26" s="48">
        <v>1</v>
      </c>
      <c r="W26" s="49">
        <v>0.5</v>
      </c>
      <c r="X26" s="49">
        <v>0.5</v>
      </c>
      <c r="Y26" s="86"/>
      <c r="Z26" s="86"/>
      <c r="AA26" s="86"/>
      <c r="AB26" s="98" t="s">
        <v>1564</v>
      </c>
      <c r="AC26" s="98" t="s">
        <v>1564</v>
      </c>
      <c r="AD26" s="98" t="s">
        <v>418</v>
      </c>
      <c r="AE26" s="98"/>
      <c r="AF26" s="98" t="s">
        <v>3348</v>
      </c>
      <c r="AG26" s="120">
        <v>0</v>
      </c>
      <c r="AH26" s="123">
        <v>0</v>
      </c>
      <c r="AI26" s="120">
        <v>0</v>
      </c>
      <c r="AJ26" s="123">
        <v>0</v>
      </c>
      <c r="AK26" s="120">
        <v>0</v>
      </c>
      <c r="AL26" s="123">
        <v>0</v>
      </c>
      <c r="AM26" s="120">
        <v>16</v>
      </c>
      <c r="AN26" s="123">
        <v>100</v>
      </c>
      <c r="AO26" s="120">
        <v>16</v>
      </c>
    </row>
    <row r="27" spans="1:41" ht="15">
      <c r="A27" s="78" t="s">
        <v>2971</v>
      </c>
      <c r="B27" s="66" t="s">
        <v>2975</v>
      </c>
      <c r="C27" s="66" t="s">
        <v>61</v>
      </c>
      <c r="D27" s="114"/>
      <c r="E27" s="114"/>
      <c r="F27" s="115" t="s">
        <v>2971</v>
      </c>
      <c r="G27" s="116"/>
      <c r="H27" s="116"/>
      <c r="I27" s="117">
        <v>27</v>
      </c>
      <c r="J27" s="117"/>
      <c r="K27" s="48">
        <v>2</v>
      </c>
      <c r="L27" s="48">
        <v>1</v>
      </c>
      <c r="M27" s="48">
        <v>0</v>
      </c>
      <c r="N27" s="48">
        <v>1</v>
      </c>
      <c r="O27" s="48">
        <v>0</v>
      </c>
      <c r="P27" s="49">
        <v>0</v>
      </c>
      <c r="Q27" s="49">
        <v>0</v>
      </c>
      <c r="R27" s="48">
        <v>1</v>
      </c>
      <c r="S27" s="48">
        <v>0</v>
      </c>
      <c r="T27" s="48">
        <v>2</v>
      </c>
      <c r="U27" s="48">
        <v>1</v>
      </c>
      <c r="V27" s="48">
        <v>1</v>
      </c>
      <c r="W27" s="49">
        <v>0.5</v>
      </c>
      <c r="X27" s="49">
        <v>0.5</v>
      </c>
      <c r="Y27" s="86"/>
      <c r="Z27" s="86"/>
      <c r="AA27" s="86"/>
      <c r="AB27" s="98" t="s">
        <v>3159</v>
      </c>
      <c r="AC27" s="98" t="s">
        <v>3267</v>
      </c>
      <c r="AD27" s="98" t="s">
        <v>387</v>
      </c>
      <c r="AE27" s="98"/>
      <c r="AF27" s="98" t="s">
        <v>3349</v>
      </c>
      <c r="AG27" s="120">
        <v>0</v>
      </c>
      <c r="AH27" s="123">
        <v>0</v>
      </c>
      <c r="AI27" s="120">
        <v>0</v>
      </c>
      <c r="AJ27" s="123">
        <v>0</v>
      </c>
      <c r="AK27" s="120">
        <v>0</v>
      </c>
      <c r="AL27" s="123">
        <v>0</v>
      </c>
      <c r="AM27" s="120">
        <v>43</v>
      </c>
      <c r="AN27" s="123">
        <v>100</v>
      </c>
      <c r="AO27" s="120">
        <v>43</v>
      </c>
    </row>
    <row r="28" spans="1:41" ht="15">
      <c r="A28" s="78" t="s">
        <v>2972</v>
      </c>
      <c r="B28" s="66" t="s">
        <v>2976</v>
      </c>
      <c r="C28" s="66" t="s">
        <v>61</v>
      </c>
      <c r="D28" s="114"/>
      <c r="E28" s="114"/>
      <c r="F28" s="115" t="s">
        <v>2972</v>
      </c>
      <c r="G28" s="116"/>
      <c r="H28" s="116"/>
      <c r="I28" s="117">
        <v>28</v>
      </c>
      <c r="J28" s="117"/>
      <c r="K28" s="48">
        <v>2</v>
      </c>
      <c r="L28" s="48">
        <v>2</v>
      </c>
      <c r="M28" s="48">
        <v>0</v>
      </c>
      <c r="N28" s="48">
        <v>2</v>
      </c>
      <c r="O28" s="48">
        <v>1</v>
      </c>
      <c r="P28" s="49">
        <v>0</v>
      </c>
      <c r="Q28" s="49">
        <v>0</v>
      </c>
      <c r="R28" s="48">
        <v>1</v>
      </c>
      <c r="S28" s="48">
        <v>0</v>
      </c>
      <c r="T28" s="48">
        <v>2</v>
      </c>
      <c r="U28" s="48">
        <v>2</v>
      </c>
      <c r="V28" s="48">
        <v>1</v>
      </c>
      <c r="W28" s="49">
        <v>0.5</v>
      </c>
      <c r="X28" s="49">
        <v>0.5</v>
      </c>
      <c r="Y28" s="86"/>
      <c r="Z28" s="86"/>
      <c r="AA28" s="86"/>
      <c r="AB28" s="98" t="s">
        <v>3160</v>
      </c>
      <c r="AC28" s="98" t="s">
        <v>3268</v>
      </c>
      <c r="AD28" s="98"/>
      <c r="AE28" s="98"/>
      <c r="AF28" s="98" t="s">
        <v>3350</v>
      </c>
      <c r="AG28" s="120">
        <v>0</v>
      </c>
      <c r="AH28" s="123">
        <v>0</v>
      </c>
      <c r="AI28" s="120">
        <v>0</v>
      </c>
      <c r="AJ28" s="123">
        <v>0</v>
      </c>
      <c r="AK28" s="120">
        <v>0</v>
      </c>
      <c r="AL28" s="123">
        <v>0</v>
      </c>
      <c r="AM28" s="120">
        <v>32</v>
      </c>
      <c r="AN28" s="123">
        <v>100</v>
      </c>
      <c r="AO28" s="120">
        <v>32</v>
      </c>
    </row>
    <row r="29" spans="1:41" ht="15">
      <c r="A29" s="78" t="s">
        <v>2973</v>
      </c>
      <c r="B29" s="66" t="s">
        <v>2977</v>
      </c>
      <c r="C29" s="66" t="s">
        <v>61</v>
      </c>
      <c r="D29" s="114"/>
      <c r="E29" s="114"/>
      <c r="F29" s="115" t="s">
        <v>2973</v>
      </c>
      <c r="G29" s="116"/>
      <c r="H29" s="116"/>
      <c r="I29" s="117">
        <v>29</v>
      </c>
      <c r="J29" s="117"/>
      <c r="K29" s="48">
        <v>2</v>
      </c>
      <c r="L29" s="48">
        <v>1</v>
      </c>
      <c r="M29" s="48">
        <v>0</v>
      </c>
      <c r="N29" s="48">
        <v>1</v>
      </c>
      <c r="O29" s="48">
        <v>0</v>
      </c>
      <c r="P29" s="49">
        <v>0</v>
      </c>
      <c r="Q29" s="49">
        <v>0</v>
      </c>
      <c r="R29" s="48">
        <v>1</v>
      </c>
      <c r="S29" s="48">
        <v>0</v>
      </c>
      <c r="T29" s="48">
        <v>2</v>
      </c>
      <c r="U29" s="48">
        <v>1</v>
      </c>
      <c r="V29" s="48">
        <v>1</v>
      </c>
      <c r="W29" s="49">
        <v>0.5</v>
      </c>
      <c r="X29" s="49">
        <v>0.5</v>
      </c>
      <c r="Y29" s="86"/>
      <c r="Z29" s="86"/>
      <c r="AA29" s="86"/>
      <c r="AB29" s="98" t="s">
        <v>3161</v>
      </c>
      <c r="AC29" s="98" t="s">
        <v>1564</v>
      </c>
      <c r="AD29" s="98" t="s">
        <v>377</v>
      </c>
      <c r="AE29" s="98"/>
      <c r="AF29" s="98" t="s">
        <v>3351</v>
      </c>
      <c r="AG29" s="120">
        <v>0</v>
      </c>
      <c r="AH29" s="123">
        <v>0</v>
      </c>
      <c r="AI29" s="120">
        <v>0</v>
      </c>
      <c r="AJ29" s="123">
        <v>0</v>
      </c>
      <c r="AK29" s="120">
        <v>0</v>
      </c>
      <c r="AL29" s="123">
        <v>0</v>
      </c>
      <c r="AM29" s="120">
        <v>23</v>
      </c>
      <c r="AN29" s="123">
        <v>100</v>
      </c>
      <c r="AO29" s="120">
        <v>23</v>
      </c>
    </row>
    <row r="30" spans="1:41" ht="15">
      <c r="A30" s="78" t="s">
        <v>2974</v>
      </c>
      <c r="B30" s="66" t="s">
        <v>2978</v>
      </c>
      <c r="C30" s="66" t="s">
        <v>61</v>
      </c>
      <c r="D30" s="114"/>
      <c r="E30" s="114"/>
      <c r="F30" s="115" t="s">
        <v>2974</v>
      </c>
      <c r="G30" s="116"/>
      <c r="H30" s="116"/>
      <c r="I30" s="117">
        <v>30</v>
      </c>
      <c r="J30" s="117"/>
      <c r="K30" s="48">
        <v>2</v>
      </c>
      <c r="L30" s="48">
        <v>1</v>
      </c>
      <c r="M30" s="48">
        <v>0</v>
      </c>
      <c r="N30" s="48">
        <v>1</v>
      </c>
      <c r="O30" s="48">
        <v>0</v>
      </c>
      <c r="P30" s="49">
        <v>0</v>
      </c>
      <c r="Q30" s="49">
        <v>0</v>
      </c>
      <c r="R30" s="48">
        <v>1</v>
      </c>
      <c r="S30" s="48">
        <v>0</v>
      </c>
      <c r="T30" s="48">
        <v>2</v>
      </c>
      <c r="U30" s="48">
        <v>1</v>
      </c>
      <c r="V30" s="48">
        <v>1</v>
      </c>
      <c r="W30" s="49">
        <v>0.5</v>
      </c>
      <c r="X30" s="49">
        <v>0.5</v>
      </c>
      <c r="Y30" s="86" t="s">
        <v>596</v>
      </c>
      <c r="Z30" s="86" t="s">
        <v>645</v>
      </c>
      <c r="AA30" s="86"/>
      <c r="AB30" s="98" t="s">
        <v>3162</v>
      </c>
      <c r="AC30" s="98" t="s">
        <v>1564</v>
      </c>
      <c r="AD30" s="98" t="s">
        <v>376</v>
      </c>
      <c r="AE30" s="98"/>
      <c r="AF30" s="98" t="s">
        <v>3352</v>
      </c>
      <c r="AG30" s="120">
        <v>0</v>
      </c>
      <c r="AH30" s="123">
        <v>0</v>
      </c>
      <c r="AI30" s="120">
        <v>0</v>
      </c>
      <c r="AJ30" s="123">
        <v>0</v>
      </c>
      <c r="AK30" s="120">
        <v>0</v>
      </c>
      <c r="AL30" s="123">
        <v>0</v>
      </c>
      <c r="AM30" s="120">
        <v>36</v>
      </c>
      <c r="AN30" s="123">
        <v>100</v>
      </c>
      <c r="AO30" s="120">
        <v>36</v>
      </c>
    </row>
  </sheetData>
  <dataValidations count="8">
    <dataValidation allowBlank="1" showInputMessage="1" promptTitle="Group Vertex Color" prompt="To select a color to use for all vertices in the group, right-click and select Select Color on the right-click menu." sqref="B3:B3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0">
      <formula1>ValidGroupShapes</formula1>
    </dataValidation>
    <dataValidation allowBlank="1" showInputMessage="1" showErrorMessage="1" promptTitle="Group Name" prompt="Enter the name of the group." sqref="A3:A3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0">
      <formula1>ValidBooleansDefaultFalse</formula1>
    </dataValidation>
    <dataValidation allowBlank="1" sqref="K3:K30"/>
    <dataValidation allowBlank="1" showInputMessage="1" showErrorMessage="1" promptTitle="Group Label" prompt="Enter an optional group label." errorTitle="Invalid Group Collapsed" error="You have entered an unrecognized &quot;group collapsed.&quot;  Try selecting from the drop-down list instead." sqref="F3:F3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2947</v>
      </c>
      <c r="B2" s="98" t="s">
        <v>296</v>
      </c>
      <c r="C2" s="86">
        <f>VLOOKUP(GroupVertices[[#This Row],[Vertex]],Vertices[],MATCH("ID",Vertices[[#Headers],[Vertex]:[Vertex Content Word Count]],0),FALSE)</f>
        <v>46</v>
      </c>
    </row>
    <row r="3" spans="1:3" ht="15">
      <c r="A3" s="86" t="s">
        <v>2947</v>
      </c>
      <c r="B3" s="98" t="s">
        <v>284</v>
      </c>
      <c r="C3" s="86">
        <f>VLOOKUP(GroupVertices[[#This Row],[Vertex]],Vertices[],MATCH("ID",Vertices[[#Headers],[Vertex]:[Vertex Content Word Count]],0),FALSE)</f>
        <v>102</v>
      </c>
    </row>
    <row r="4" spans="1:3" ht="15">
      <c r="A4" s="86" t="s">
        <v>2947</v>
      </c>
      <c r="B4" s="98" t="s">
        <v>281</v>
      </c>
      <c r="C4" s="86">
        <f>VLOOKUP(GroupVertices[[#This Row],[Vertex]],Vertices[],MATCH("ID",Vertices[[#Headers],[Vertex]:[Vertex Content Word Count]],0),FALSE)</f>
        <v>98</v>
      </c>
    </row>
    <row r="5" spans="1:3" ht="15">
      <c r="A5" s="86" t="s">
        <v>2947</v>
      </c>
      <c r="B5" s="98" t="s">
        <v>280</v>
      </c>
      <c r="C5" s="86">
        <f>VLOOKUP(GroupVertices[[#This Row],[Vertex]],Vertices[],MATCH("ID",Vertices[[#Headers],[Vertex]:[Vertex Content Word Count]],0),FALSE)</f>
        <v>97</v>
      </c>
    </row>
    <row r="6" spans="1:3" ht="15">
      <c r="A6" s="86" t="s">
        <v>2947</v>
      </c>
      <c r="B6" s="98" t="s">
        <v>278</v>
      </c>
      <c r="C6" s="86">
        <f>VLOOKUP(GroupVertices[[#This Row],[Vertex]],Vertices[],MATCH("ID",Vertices[[#Headers],[Vertex]:[Vertex Content Word Count]],0),FALSE)</f>
        <v>92</v>
      </c>
    </row>
    <row r="7" spans="1:3" ht="15">
      <c r="A7" s="86" t="s">
        <v>2947</v>
      </c>
      <c r="B7" s="98" t="s">
        <v>274</v>
      </c>
      <c r="C7" s="86">
        <f>VLOOKUP(GroupVertices[[#This Row],[Vertex]],Vertices[],MATCH("ID",Vertices[[#Headers],[Vertex]:[Vertex Content Word Count]],0),FALSE)</f>
        <v>86</v>
      </c>
    </row>
    <row r="8" spans="1:3" ht="15">
      <c r="A8" s="86" t="s">
        <v>2947</v>
      </c>
      <c r="B8" s="98" t="s">
        <v>271</v>
      </c>
      <c r="C8" s="86">
        <f>VLOOKUP(GroupVertices[[#This Row],[Vertex]],Vertices[],MATCH("ID",Vertices[[#Headers],[Vertex]:[Vertex Content Word Count]],0),FALSE)</f>
        <v>79</v>
      </c>
    </row>
    <row r="9" spans="1:3" ht="15">
      <c r="A9" s="86" t="s">
        <v>2947</v>
      </c>
      <c r="B9" s="98" t="s">
        <v>270</v>
      </c>
      <c r="C9" s="86">
        <f>VLOOKUP(GroupVertices[[#This Row],[Vertex]],Vertices[],MATCH("ID",Vertices[[#Headers],[Vertex]:[Vertex Content Word Count]],0),FALSE)</f>
        <v>78</v>
      </c>
    </row>
    <row r="10" spans="1:3" ht="15">
      <c r="A10" s="86" t="s">
        <v>2947</v>
      </c>
      <c r="B10" s="98" t="s">
        <v>269</v>
      </c>
      <c r="C10" s="86">
        <f>VLOOKUP(GroupVertices[[#This Row],[Vertex]],Vertices[],MATCH("ID",Vertices[[#Headers],[Vertex]:[Vertex Content Word Count]],0),FALSE)</f>
        <v>77</v>
      </c>
    </row>
    <row r="11" spans="1:3" ht="15">
      <c r="A11" s="86" t="s">
        <v>2947</v>
      </c>
      <c r="B11" s="98" t="s">
        <v>268</v>
      </c>
      <c r="C11" s="86">
        <f>VLOOKUP(GroupVertices[[#This Row],[Vertex]],Vertices[],MATCH("ID",Vertices[[#Headers],[Vertex]:[Vertex Content Word Count]],0),FALSE)</f>
        <v>76</v>
      </c>
    </row>
    <row r="12" spans="1:3" ht="15">
      <c r="A12" s="86" t="s">
        <v>2947</v>
      </c>
      <c r="B12" s="98" t="s">
        <v>266</v>
      </c>
      <c r="C12" s="86">
        <f>VLOOKUP(GroupVertices[[#This Row],[Vertex]],Vertices[],MATCH("ID",Vertices[[#Headers],[Vertex]:[Vertex Content Word Count]],0),FALSE)</f>
        <v>74</v>
      </c>
    </row>
    <row r="13" spans="1:3" ht="15">
      <c r="A13" s="86" t="s">
        <v>2947</v>
      </c>
      <c r="B13" s="98" t="s">
        <v>265</v>
      </c>
      <c r="C13" s="86">
        <f>VLOOKUP(GroupVertices[[#This Row],[Vertex]],Vertices[],MATCH("ID",Vertices[[#Headers],[Vertex]:[Vertex Content Word Count]],0),FALSE)</f>
        <v>73</v>
      </c>
    </row>
    <row r="14" spans="1:3" ht="15">
      <c r="A14" s="86" t="s">
        <v>2947</v>
      </c>
      <c r="B14" s="98" t="s">
        <v>264</v>
      </c>
      <c r="C14" s="86">
        <f>VLOOKUP(GroupVertices[[#This Row],[Vertex]],Vertices[],MATCH("ID",Vertices[[#Headers],[Vertex]:[Vertex Content Word Count]],0),FALSE)</f>
        <v>72</v>
      </c>
    </row>
    <row r="15" spans="1:3" ht="15">
      <c r="A15" s="86" t="s">
        <v>2947</v>
      </c>
      <c r="B15" s="98" t="s">
        <v>262</v>
      </c>
      <c r="C15" s="86">
        <f>VLOOKUP(GroupVertices[[#This Row],[Vertex]],Vertices[],MATCH("ID",Vertices[[#Headers],[Vertex]:[Vertex Content Word Count]],0),FALSE)</f>
        <v>68</v>
      </c>
    </row>
    <row r="16" spans="1:3" ht="15">
      <c r="A16" s="86" t="s">
        <v>2947</v>
      </c>
      <c r="B16" s="98" t="s">
        <v>260</v>
      </c>
      <c r="C16" s="86">
        <f>VLOOKUP(GroupVertices[[#This Row],[Vertex]],Vertices[],MATCH("ID",Vertices[[#Headers],[Vertex]:[Vertex Content Word Count]],0),FALSE)</f>
        <v>56</v>
      </c>
    </row>
    <row r="17" spans="1:3" ht="15">
      <c r="A17" s="86" t="s">
        <v>2947</v>
      </c>
      <c r="B17" s="98" t="s">
        <v>258</v>
      </c>
      <c r="C17" s="86">
        <f>VLOOKUP(GroupVertices[[#This Row],[Vertex]],Vertices[],MATCH("ID",Vertices[[#Headers],[Vertex]:[Vertex Content Word Count]],0),FALSE)</f>
        <v>53</v>
      </c>
    </row>
    <row r="18" spans="1:3" ht="15">
      <c r="A18" s="86" t="s">
        <v>2947</v>
      </c>
      <c r="B18" s="98" t="s">
        <v>257</v>
      </c>
      <c r="C18" s="86">
        <f>VLOOKUP(GroupVertices[[#This Row],[Vertex]],Vertices[],MATCH("ID",Vertices[[#Headers],[Vertex]:[Vertex Content Word Count]],0),FALSE)</f>
        <v>52</v>
      </c>
    </row>
    <row r="19" spans="1:3" ht="15">
      <c r="A19" s="86" t="s">
        <v>2947</v>
      </c>
      <c r="B19" s="98" t="s">
        <v>256</v>
      </c>
      <c r="C19" s="86">
        <f>VLOOKUP(GroupVertices[[#This Row],[Vertex]],Vertices[],MATCH("ID",Vertices[[#Headers],[Vertex]:[Vertex Content Word Count]],0),FALSE)</f>
        <v>51</v>
      </c>
    </row>
    <row r="20" spans="1:3" ht="15">
      <c r="A20" s="86" t="s">
        <v>2947</v>
      </c>
      <c r="B20" s="98" t="s">
        <v>255</v>
      </c>
      <c r="C20" s="86">
        <f>VLOOKUP(GroupVertices[[#This Row],[Vertex]],Vertices[],MATCH("ID",Vertices[[#Headers],[Vertex]:[Vertex Content Word Count]],0),FALSE)</f>
        <v>50</v>
      </c>
    </row>
    <row r="21" spans="1:3" ht="15">
      <c r="A21" s="86" t="s">
        <v>2947</v>
      </c>
      <c r="B21" s="98" t="s">
        <v>254</v>
      </c>
      <c r="C21" s="86">
        <f>VLOOKUP(GroupVertices[[#This Row],[Vertex]],Vertices[],MATCH("ID",Vertices[[#Headers],[Vertex]:[Vertex Content Word Count]],0),FALSE)</f>
        <v>49</v>
      </c>
    </row>
    <row r="22" spans="1:3" ht="15">
      <c r="A22" s="86" t="s">
        <v>2947</v>
      </c>
      <c r="B22" s="98" t="s">
        <v>253</v>
      </c>
      <c r="C22" s="86">
        <f>VLOOKUP(GroupVertices[[#This Row],[Vertex]],Vertices[],MATCH("ID",Vertices[[#Headers],[Vertex]:[Vertex Content Word Count]],0),FALSE)</f>
        <v>48</v>
      </c>
    </row>
    <row r="23" spans="1:3" ht="15">
      <c r="A23" s="86" t="s">
        <v>2947</v>
      </c>
      <c r="B23" s="98" t="s">
        <v>252</v>
      </c>
      <c r="C23" s="86">
        <f>VLOOKUP(GroupVertices[[#This Row],[Vertex]],Vertices[],MATCH("ID",Vertices[[#Headers],[Vertex]:[Vertex Content Word Count]],0),FALSE)</f>
        <v>47</v>
      </c>
    </row>
    <row r="24" spans="1:3" ht="15">
      <c r="A24" s="86" t="s">
        <v>2947</v>
      </c>
      <c r="B24" s="98" t="s">
        <v>251</v>
      </c>
      <c r="C24" s="86">
        <f>VLOOKUP(GroupVertices[[#This Row],[Vertex]],Vertices[],MATCH("ID",Vertices[[#Headers],[Vertex]:[Vertex Content Word Count]],0),FALSE)</f>
        <v>45</v>
      </c>
    </row>
    <row r="25" spans="1:3" ht="15">
      <c r="A25" s="86" t="s">
        <v>2948</v>
      </c>
      <c r="B25" s="98" t="s">
        <v>352</v>
      </c>
      <c r="C25" s="86">
        <f>VLOOKUP(GroupVertices[[#This Row],[Vertex]],Vertices[],MATCH("ID",Vertices[[#Headers],[Vertex]:[Vertex Content Word Count]],0),FALSE)</f>
        <v>204</v>
      </c>
    </row>
    <row r="26" spans="1:3" ht="15">
      <c r="A26" s="86" t="s">
        <v>2948</v>
      </c>
      <c r="B26" s="98" t="s">
        <v>350</v>
      </c>
      <c r="C26" s="86">
        <f>VLOOKUP(GroupVertices[[#This Row],[Vertex]],Vertices[],MATCH("ID",Vertices[[#Headers],[Vertex]:[Vertex Content Word Count]],0),FALSE)</f>
        <v>177</v>
      </c>
    </row>
    <row r="27" spans="1:3" ht="15">
      <c r="A27" s="86" t="s">
        <v>2948</v>
      </c>
      <c r="B27" s="98" t="s">
        <v>346</v>
      </c>
      <c r="C27" s="86">
        <f>VLOOKUP(GroupVertices[[#This Row],[Vertex]],Vertices[],MATCH("ID",Vertices[[#Headers],[Vertex]:[Vertex Content Word Count]],0),FALSE)</f>
        <v>200</v>
      </c>
    </row>
    <row r="28" spans="1:3" ht="15">
      <c r="A28" s="86" t="s">
        <v>2948</v>
      </c>
      <c r="B28" s="98" t="s">
        <v>351</v>
      </c>
      <c r="C28" s="86">
        <f>VLOOKUP(GroupVertices[[#This Row],[Vertex]],Vertices[],MATCH("ID",Vertices[[#Headers],[Vertex]:[Vertex Content Word Count]],0),FALSE)</f>
        <v>23</v>
      </c>
    </row>
    <row r="29" spans="1:3" ht="15">
      <c r="A29" s="86" t="s">
        <v>2948</v>
      </c>
      <c r="B29" s="98" t="s">
        <v>344</v>
      </c>
      <c r="C29" s="86">
        <f>VLOOKUP(GroupVertices[[#This Row],[Vertex]],Vertices[],MATCH("ID",Vertices[[#Headers],[Vertex]:[Vertex Content Word Count]],0),FALSE)</f>
        <v>188</v>
      </c>
    </row>
    <row r="30" spans="1:3" ht="15">
      <c r="A30" s="86" t="s">
        <v>2948</v>
      </c>
      <c r="B30" s="98" t="s">
        <v>343</v>
      </c>
      <c r="C30" s="86">
        <f>VLOOKUP(GroupVertices[[#This Row],[Vertex]],Vertices[],MATCH("ID",Vertices[[#Headers],[Vertex]:[Vertex Content Word Count]],0),FALSE)</f>
        <v>187</v>
      </c>
    </row>
    <row r="31" spans="1:3" ht="15">
      <c r="A31" s="86" t="s">
        <v>2948</v>
      </c>
      <c r="B31" s="98" t="s">
        <v>342</v>
      </c>
      <c r="C31" s="86">
        <f>VLOOKUP(GroupVertices[[#This Row],[Vertex]],Vertices[],MATCH("ID",Vertices[[#Headers],[Vertex]:[Vertex Content Word Count]],0),FALSE)</f>
        <v>186</v>
      </c>
    </row>
    <row r="32" spans="1:3" ht="15">
      <c r="A32" s="86" t="s">
        <v>2948</v>
      </c>
      <c r="B32" s="98" t="s">
        <v>338</v>
      </c>
      <c r="C32" s="86">
        <f>VLOOKUP(GroupVertices[[#This Row],[Vertex]],Vertices[],MATCH("ID",Vertices[[#Headers],[Vertex]:[Vertex Content Word Count]],0),FALSE)</f>
        <v>183</v>
      </c>
    </row>
    <row r="33" spans="1:3" ht="15">
      <c r="A33" s="86" t="s">
        <v>2948</v>
      </c>
      <c r="B33" s="98" t="s">
        <v>337</v>
      </c>
      <c r="C33" s="86">
        <f>VLOOKUP(GroupVertices[[#This Row],[Vertex]],Vertices[],MATCH("ID",Vertices[[#Headers],[Vertex]:[Vertex Content Word Count]],0),FALSE)</f>
        <v>38</v>
      </c>
    </row>
    <row r="34" spans="1:3" ht="15">
      <c r="A34" s="86" t="s">
        <v>2948</v>
      </c>
      <c r="B34" s="98" t="s">
        <v>433</v>
      </c>
      <c r="C34" s="86">
        <f>VLOOKUP(GroupVertices[[#This Row],[Vertex]],Vertices[],MATCH("ID",Vertices[[#Headers],[Vertex]:[Vertex Content Word Count]],0),FALSE)</f>
        <v>182</v>
      </c>
    </row>
    <row r="35" spans="1:3" ht="15">
      <c r="A35" s="86" t="s">
        <v>2948</v>
      </c>
      <c r="B35" s="98" t="s">
        <v>432</v>
      </c>
      <c r="C35" s="86">
        <f>VLOOKUP(GroupVertices[[#This Row],[Vertex]],Vertices[],MATCH("ID",Vertices[[#Headers],[Vertex]:[Vertex Content Word Count]],0),FALSE)</f>
        <v>181</v>
      </c>
    </row>
    <row r="36" spans="1:3" ht="15">
      <c r="A36" s="86" t="s">
        <v>2948</v>
      </c>
      <c r="B36" s="98" t="s">
        <v>333</v>
      </c>
      <c r="C36" s="86">
        <f>VLOOKUP(GroupVertices[[#This Row],[Vertex]],Vertices[],MATCH("ID",Vertices[[#Headers],[Vertex]:[Vertex Content Word Count]],0),FALSE)</f>
        <v>22</v>
      </c>
    </row>
    <row r="37" spans="1:3" ht="15">
      <c r="A37" s="86" t="s">
        <v>2948</v>
      </c>
      <c r="B37" s="98" t="s">
        <v>431</v>
      </c>
      <c r="C37" s="86">
        <f>VLOOKUP(GroupVertices[[#This Row],[Vertex]],Vertices[],MATCH("ID",Vertices[[#Headers],[Vertex]:[Vertex Content Word Count]],0),FALSE)</f>
        <v>176</v>
      </c>
    </row>
    <row r="38" spans="1:3" ht="15">
      <c r="A38" s="86" t="s">
        <v>2948</v>
      </c>
      <c r="B38" s="98" t="s">
        <v>430</v>
      </c>
      <c r="C38" s="86">
        <f>VLOOKUP(GroupVertices[[#This Row],[Vertex]],Vertices[],MATCH("ID",Vertices[[#Headers],[Vertex]:[Vertex Content Word Count]],0),FALSE)</f>
        <v>175</v>
      </c>
    </row>
    <row r="39" spans="1:3" ht="15">
      <c r="A39" s="86" t="s">
        <v>2948</v>
      </c>
      <c r="B39" s="98" t="s">
        <v>321</v>
      </c>
      <c r="C39" s="86">
        <f>VLOOKUP(GroupVertices[[#This Row],[Vertex]],Vertices[],MATCH("ID",Vertices[[#Headers],[Vertex]:[Vertex Content Word Count]],0),FALSE)</f>
        <v>154</v>
      </c>
    </row>
    <row r="40" spans="1:3" ht="15">
      <c r="A40" s="86" t="s">
        <v>2948</v>
      </c>
      <c r="B40" s="98" t="s">
        <v>245</v>
      </c>
      <c r="C40" s="86">
        <f>VLOOKUP(GroupVertices[[#This Row],[Vertex]],Vertices[],MATCH("ID",Vertices[[#Headers],[Vertex]:[Vertex Content Word Count]],0),FALSE)</f>
        <v>35</v>
      </c>
    </row>
    <row r="41" spans="1:3" ht="15">
      <c r="A41" s="86" t="s">
        <v>2948</v>
      </c>
      <c r="B41" s="98" t="s">
        <v>386</v>
      </c>
      <c r="C41" s="86">
        <f>VLOOKUP(GroupVertices[[#This Row],[Vertex]],Vertices[],MATCH("ID",Vertices[[#Headers],[Vertex]:[Vertex Content Word Count]],0),FALSE)</f>
        <v>37</v>
      </c>
    </row>
    <row r="42" spans="1:3" ht="15">
      <c r="A42" s="86" t="s">
        <v>2948</v>
      </c>
      <c r="B42" s="98" t="s">
        <v>385</v>
      </c>
      <c r="C42" s="86">
        <f>VLOOKUP(GroupVertices[[#This Row],[Vertex]],Vertices[],MATCH("ID",Vertices[[#Headers],[Vertex]:[Vertex Content Word Count]],0),FALSE)</f>
        <v>36</v>
      </c>
    </row>
    <row r="43" spans="1:3" ht="15">
      <c r="A43" s="86" t="s">
        <v>2948</v>
      </c>
      <c r="B43" s="98" t="s">
        <v>242</v>
      </c>
      <c r="C43" s="86">
        <f>VLOOKUP(GroupVertices[[#This Row],[Vertex]],Vertices[],MATCH("ID",Vertices[[#Headers],[Vertex]:[Vertex Content Word Count]],0),FALSE)</f>
        <v>27</v>
      </c>
    </row>
    <row r="44" spans="1:3" ht="15">
      <c r="A44" s="86" t="s">
        <v>2948</v>
      </c>
      <c r="B44" s="98" t="s">
        <v>240</v>
      </c>
      <c r="C44" s="86">
        <f>VLOOKUP(GroupVertices[[#This Row],[Vertex]],Vertices[],MATCH("ID",Vertices[[#Headers],[Vertex]:[Vertex Content Word Count]],0),FALSE)</f>
        <v>21</v>
      </c>
    </row>
    <row r="45" spans="1:3" ht="15">
      <c r="A45" s="86" t="s">
        <v>2949</v>
      </c>
      <c r="B45" s="98" t="s">
        <v>246</v>
      </c>
      <c r="C45" s="86">
        <f>VLOOKUP(GroupVertices[[#This Row],[Vertex]],Vertices[],MATCH("ID",Vertices[[#Headers],[Vertex]:[Vertex Content Word Count]],0),FALSE)</f>
        <v>39</v>
      </c>
    </row>
    <row r="46" spans="1:3" ht="15">
      <c r="A46" s="86" t="s">
        <v>2949</v>
      </c>
      <c r="B46" s="98" t="s">
        <v>250</v>
      </c>
      <c r="C46" s="86">
        <f>VLOOKUP(GroupVertices[[#This Row],[Vertex]],Vertices[],MATCH("ID",Vertices[[#Headers],[Vertex]:[Vertex Content Word Count]],0),FALSE)</f>
        <v>44</v>
      </c>
    </row>
    <row r="47" spans="1:3" ht="15">
      <c r="A47" s="86" t="s">
        <v>2949</v>
      </c>
      <c r="B47" s="98" t="s">
        <v>267</v>
      </c>
      <c r="C47" s="86">
        <f>VLOOKUP(GroupVertices[[#This Row],[Vertex]],Vertices[],MATCH("ID",Vertices[[#Headers],[Vertex]:[Vertex Content Word Count]],0),FALSE)</f>
        <v>75</v>
      </c>
    </row>
    <row r="48" spans="1:3" ht="15">
      <c r="A48" s="86" t="s">
        <v>2949</v>
      </c>
      <c r="B48" s="98" t="s">
        <v>277</v>
      </c>
      <c r="C48" s="86">
        <f>VLOOKUP(GroupVertices[[#This Row],[Vertex]],Vertices[],MATCH("ID",Vertices[[#Headers],[Vertex]:[Vertex Content Word Count]],0),FALSE)</f>
        <v>91</v>
      </c>
    </row>
    <row r="49" spans="1:3" ht="15">
      <c r="A49" s="86" t="s">
        <v>2949</v>
      </c>
      <c r="B49" s="98" t="s">
        <v>289</v>
      </c>
      <c r="C49" s="86">
        <f>VLOOKUP(GroupVertices[[#This Row],[Vertex]],Vertices[],MATCH("ID",Vertices[[#Headers],[Vertex]:[Vertex Content Word Count]],0),FALSE)</f>
        <v>107</v>
      </c>
    </row>
    <row r="50" spans="1:3" ht="15">
      <c r="A50" s="86" t="s">
        <v>2949</v>
      </c>
      <c r="B50" s="98" t="s">
        <v>293</v>
      </c>
      <c r="C50" s="86">
        <f>VLOOKUP(GroupVertices[[#This Row],[Vertex]],Vertices[],MATCH("ID",Vertices[[#Headers],[Vertex]:[Vertex Content Word Count]],0),FALSE)</f>
        <v>111</v>
      </c>
    </row>
    <row r="51" spans="1:3" ht="15">
      <c r="A51" s="86" t="s">
        <v>2949</v>
      </c>
      <c r="B51" s="98" t="s">
        <v>300</v>
      </c>
      <c r="C51" s="86">
        <f>VLOOKUP(GroupVertices[[#This Row],[Vertex]],Vertices[],MATCH("ID",Vertices[[#Headers],[Vertex]:[Vertex Content Word Count]],0),FALSE)</f>
        <v>122</v>
      </c>
    </row>
    <row r="52" spans="1:3" ht="15">
      <c r="A52" s="86" t="s">
        <v>2949</v>
      </c>
      <c r="B52" s="98" t="s">
        <v>304</v>
      </c>
      <c r="C52" s="86">
        <f>VLOOKUP(GroupVertices[[#This Row],[Vertex]],Vertices[],MATCH("ID",Vertices[[#Headers],[Vertex]:[Vertex Content Word Count]],0),FALSE)</f>
        <v>125</v>
      </c>
    </row>
    <row r="53" spans="1:3" ht="15">
      <c r="A53" s="86" t="s">
        <v>2949</v>
      </c>
      <c r="B53" s="98" t="s">
        <v>305</v>
      </c>
      <c r="C53" s="86">
        <f>VLOOKUP(GroupVertices[[#This Row],[Vertex]],Vertices[],MATCH("ID",Vertices[[#Headers],[Vertex]:[Vertex Content Word Count]],0),FALSE)</f>
        <v>126</v>
      </c>
    </row>
    <row r="54" spans="1:3" ht="15">
      <c r="A54" s="86" t="s">
        <v>2949</v>
      </c>
      <c r="B54" s="98" t="s">
        <v>306</v>
      </c>
      <c r="C54" s="86">
        <f>VLOOKUP(GroupVertices[[#This Row],[Vertex]],Vertices[],MATCH("ID",Vertices[[#Headers],[Vertex]:[Vertex Content Word Count]],0),FALSE)</f>
        <v>127</v>
      </c>
    </row>
    <row r="55" spans="1:3" ht="15">
      <c r="A55" s="86" t="s">
        <v>2949</v>
      </c>
      <c r="B55" s="98" t="s">
        <v>307</v>
      </c>
      <c r="C55" s="86">
        <f>VLOOKUP(GroupVertices[[#This Row],[Vertex]],Vertices[],MATCH("ID",Vertices[[#Headers],[Vertex]:[Vertex Content Word Count]],0),FALSE)</f>
        <v>128</v>
      </c>
    </row>
    <row r="56" spans="1:3" ht="15">
      <c r="A56" s="86" t="s">
        <v>2949</v>
      </c>
      <c r="B56" s="98" t="s">
        <v>309</v>
      </c>
      <c r="C56" s="86">
        <f>VLOOKUP(GroupVertices[[#This Row],[Vertex]],Vertices[],MATCH("ID",Vertices[[#Headers],[Vertex]:[Vertex Content Word Count]],0),FALSE)</f>
        <v>136</v>
      </c>
    </row>
    <row r="57" spans="1:3" ht="15">
      <c r="A57" s="86" t="s">
        <v>2949</v>
      </c>
      <c r="B57" s="98" t="s">
        <v>318</v>
      </c>
      <c r="C57" s="86">
        <f>VLOOKUP(GroupVertices[[#This Row],[Vertex]],Vertices[],MATCH("ID",Vertices[[#Headers],[Vertex]:[Vertex Content Word Count]],0),FALSE)</f>
        <v>149</v>
      </c>
    </row>
    <row r="58" spans="1:3" ht="15">
      <c r="A58" s="86" t="s">
        <v>2949</v>
      </c>
      <c r="B58" s="98" t="s">
        <v>322</v>
      </c>
      <c r="C58" s="86">
        <f>VLOOKUP(GroupVertices[[#This Row],[Vertex]],Vertices[],MATCH("ID",Vertices[[#Headers],[Vertex]:[Vertex Content Word Count]],0),FALSE)</f>
        <v>155</v>
      </c>
    </row>
    <row r="59" spans="1:3" ht="15">
      <c r="A59" s="86" t="s">
        <v>2949</v>
      </c>
      <c r="B59" s="98" t="s">
        <v>328</v>
      </c>
      <c r="C59" s="86">
        <f>VLOOKUP(GroupVertices[[#This Row],[Vertex]],Vertices[],MATCH("ID",Vertices[[#Headers],[Vertex]:[Vertex Content Word Count]],0),FALSE)</f>
        <v>164</v>
      </c>
    </row>
    <row r="60" spans="1:3" ht="15">
      <c r="A60" s="86" t="s">
        <v>2949</v>
      </c>
      <c r="B60" s="98" t="s">
        <v>347</v>
      </c>
      <c r="C60" s="86">
        <f>VLOOKUP(GroupVertices[[#This Row],[Vertex]],Vertices[],MATCH("ID",Vertices[[#Headers],[Vertex]:[Vertex Content Word Count]],0),FALSE)</f>
        <v>201</v>
      </c>
    </row>
    <row r="61" spans="1:3" ht="15">
      <c r="A61" s="86" t="s">
        <v>2949</v>
      </c>
      <c r="B61" s="98" t="s">
        <v>348</v>
      </c>
      <c r="C61" s="86">
        <f>VLOOKUP(GroupVertices[[#This Row],[Vertex]],Vertices[],MATCH("ID",Vertices[[#Headers],[Vertex]:[Vertex Content Word Count]],0),FALSE)</f>
        <v>202</v>
      </c>
    </row>
    <row r="62" spans="1:3" ht="15">
      <c r="A62" s="86" t="s">
        <v>2949</v>
      </c>
      <c r="B62" s="98" t="s">
        <v>349</v>
      </c>
      <c r="C62" s="86">
        <f>VLOOKUP(GroupVertices[[#This Row],[Vertex]],Vertices[],MATCH("ID",Vertices[[#Headers],[Vertex]:[Vertex Content Word Count]],0),FALSE)</f>
        <v>203</v>
      </c>
    </row>
    <row r="63" spans="1:3" ht="15">
      <c r="A63" s="86" t="s">
        <v>2950</v>
      </c>
      <c r="B63" s="98" t="s">
        <v>362</v>
      </c>
      <c r="C63" s="86">
        <f>VLOOKUP(GroupVertices[[#This Row],[Vertex]],Vertices[],MATCH("ID",Vertices[[#Headers],[Vertex]:[Vertex Content Word Count]],0),FALSE)</f>
        <v>214</v>
      </c>
    </row>
    <row r="64" spans="1:3" ht="15">
      <c r="A64" s="86" t="s">
        <v>2950</v>
      </c>
      <c r="B64" s="98" t="s">
        <v>364</v>
      </c>
      <c r="C64" s="86">
        <f>VLOOKUP(GroupVertices[[#This Row],[Vertex]],Vertices[],MATCH("ID",Vertices[[#Headers],[Vertex]:[Vertex Content Word Count]],0),FALSE)</f>
        <v>215</v>
      </c>
    </row>
    <row r="65" spans="1:3" ht="15">
      <c r="A65" s="86" t="s">
        <v>2950</v>
      </c>
      <c r="B65" s="98" t="s">
        <v>363</v>
      </c>
      <c r="C65" s="86">
        <f>VLOOKUP(GroupVertices[[#This Row],[Vertex]],Vertices[],MATCH("ID",Vertices[[#Headers],[Vertex]:[Vertex Content Word Count]],0),FALSE)</f>
        <v>174</v>
      </c>
    </row>
    <row r="66" spans="1:3" ht="15">
      <c r="A66" s="86" t="s">
        <v>2950</v>
      </c>
      <c r="B66" s="98" t="s">
        <v>361</v>
      </c>
      <c r="C66" s="86">
        <f>VLOOKUP(GroupVertices[[#This Row],[Vertex]],Vertices[],MATCH("ID",Vertices[[#Headers],[Vertex]:[Vertex Content Word Count]],0),FALSE)</f>
        <v>163</v>
      </c>
    </row>
    <row r="67" spans="1:3" ht="15">
      <c r="A67" s="86" t="s">
        <v>2950</v>
      </c>
      <c r="B67" s="98" t="s">
        <v>360</v>
      </c>
      <c r="C67" s="86">
        <f>VLOOKUP(GroupVertices[[#This Row],[Vertex]],Vertices[],MATCH("ID",Vertices[[#Headers],[Vertex]:[Vertex Content Word Count]],0),FALSE)</f>
        <v>213</v>
      </c>
    </row>
    <row r="68" spans="1:3" ht="15">
      <c r="A68" s="86" t="s">
        <v>2950</v>
      </c>
      <c r="B68" s="98" t="s">
        <v>359</v>
      </c>
      <c r="C68" s="86">
        <f>VLOOKUP(GroupVertices[[#This Row],[Vertex]],Vertices[],MATCH("ID",Vertices[[#Headers],[Vertex]:[Vertex Content Word Count]],0),FALSE)</f>
        <v>212</v>
      </c>
    </row>
    <row r="69" spans="1:3" ht="15">
      <c r="A69" s="86" t="s">
        <v>2950</v>
      </c>
      <c r="B69" s="98" t="s">
        <v>358</v>
      </c>
      <c r="C69" s="86">
        <f>VLOOKUP(GroupVertices[[#This Row],[Vertex]],Vertices[],MATCH("ID",Vertices[[#Headers],[Vertex]:[Vertex Content Word Count]],0),FALSE)</f>
        <v>211</v>
      </c>
    </row>
    <row r="70" spans="1:3" ht="15">
      <c r="A70" s="86" t="s">
        <v>2950</v>
      </c>
      <c r="B70" s="98" t="s">
        <v>356</v>
      </c>
      <c r="C70" s="86">
        <f>VLOOKUP(GroupVertices[[#This Row],[Vertex]],Vertices[],MATCH("ID",Vertices[[#Headers],[Vertex]:[Vertex Content Word Count]],0),FALSE)</f>
        <v>210</v>
      </c>
    </row>
    <row r="71" spans="1:3" ht="15">
      <c r="A71" s="86" t="s">
        <v>2950</v>
      </c>
      <c r="B71" s="98" t="s">
        <v>357</v>
      </c>
      <c r="C71" s="86">
        <f>VLOOKUP(GroupVertices[[#This Row],[Vertex]],Vertices[],MATCH("ID",Vertices[[#Headers],[Vertex]:[Vertex Content Word Count]],0),FALSE)</f>
        <v>43</v>
      </c>
    </row>
    <row r="72" spans="1:3" ht="15">
      <c r="A72" s="86" t="s">
        <v>2950</v>
      </c>
      <c r="B72" s="98" t="s">
        <v>355</v>
      </c>
      <c r="C72" s="86">
        <f>VLOOKUP(GroupVertices[[#This Row],[Vertex]],Vertices[],MATCH("ID",Vertices[[#Headers],[Vertex]:[Vertex Content Word Count]],0),FALSE)</f>
        <v>121</v>
      </c>
    </row>
    <row r="73" spans="1:3" ht="15">
      <c r="A73" s="86" t="s">
        <v>2950</v>
      </c>
      <c r="B73" s="98" t="s">
        <v>336</v>
      </c>
      <c r="C73" s="86">
        <f>VLOOKUP(GroupVertices[[#This Row],[Vertex]],Vertices[],MATCH("ID",Vertices[[#Headers],[Vertex]:[Vertex Content Word Count]],0),FALSE)</f>
        <v>180</v>
      </c>
    </row>
    <row r="74" spans="1:3" ht="15">
      <c r="A74" s="86" t="s">
        <v>2950</v>
      </c>
      <c r="B74" s="98" t="s">
        <v>335</v>
      </c>
      <c r="C74" s="86">
        <f>VLOOKUP(GroupVertices[[#This Row],[Vertex]],Vertices[],MATCH("ID",Vertices[[#Headers],[Vertex]:[Vertex Content Word Count]],0),FALSE)</f>
        <v>179</v>
      </c>
    </row>
    <row r="75" spans="1:3" ht="15">
      <c r="A75" s="86" t="s">
        <v>2950</v>
      </c>
      <c r="B75" s="98" t="s">
        <v>334</v>
      </c>
      <c r="C75" s="86">
        <f>VLOOKUP(GroupVertices[[#This Row],[Vertex]],Vertices[],MATCH("ID",Vertices[[#Headers],[Vertex]:[Vertex Content Word Count]],0),FALSE)</f>
        <v>178</v>
      </c>
    </row>
    <row r="76" spans="1:3" ht="15">
      <c r="A76" s="86" t="s">
        <v>2950</v>
      </c>
      <c r="B76" s="98" t="s">
        <v>332</v>
      </c>
      <c r="C76" s="86">
        <f>VLOOKUP(GroupVertices[[#This Row],[Vertex]],Vertices[],MATCH("ID",Vertices[[#Headers],[Vertex]:[Vertex Content Word Count]],0),FALSE)</f>
        <v>173</v>
      </c>
    </row>
    <row r="77" spans="1:3" ht="15">
      <c r="A77" s="86" t="s">
        <v>2950</v>
      </c>
      <c r="B77" s="98" t="s">
        <v>327</v>
      </c>
      <c r="C77" s="86">
        <f>VLOOKUP(GroupVertices[[#This Row],[Vertex]],Vertices[],MATCH("ID",Vertices[[#Headers],[Vertex]:[Vertex Content Word Count]],0),FALSE)</f>
        <v>162</v>
      </c>
    </row>
    <row r="78" spans="1:3" ht="15">
      <c r="A78" s="86" t="s">
        <v>2950</v>
      </c>
      <c r="B78" s="98" t="s">
        <v>299</v>
      </c>
      <c r="C78" s="86">
        <f>VLOOKUP(GroupVertices[[#This Row],[Vertex]],Vertices[],MATCH("ID",Vertices[[#Headers],[Vertex]:[Vertex Content Word Count]],0),FALSE)</f>
        <v>120</v>
      </c>
    </row>
    <row r="79" spans="1:3" ht="15">
      <c r="A79" s="86" t="s">
        <v>2950</v>
      </c>
      <c r="B79" s="98" t="s">
        <v>249</v>
      </c>
      <c r="C79" s="86">
        <f>VLOOKUP(GroupVertices[[#This Row],[Vertex]],Vertices[],MATCH("ID",Vertices[[#Headers],[Vertex]:[Vertex Content Word Count]],0),FALSE)</f>
        <v>42</v>
      </c>
    </row>
    <row r="80" spans="1:3" ht="15">
      <c r="A80" s="86" t="s">
        <v>2951</v>
      </c>
      <c r="B80" s="98" t="s">
        <v>345</v>
      </c>
      <c r="C80" s="86">
        <f>VLOOKUP(GroupVertices[[#This Row],[Vertex]],Vertices[],MATCH("ID",Vertices[[#Headers],[Vertex]:[Vertex Content Word Count]],0),FALSE)</f>
        <v>88</v>
      </c>
    </row>
    <row r="81" spans="1:3" ht="15">
      <c r="A81" s="86" t="s">
        <v>2951</v>
      </c>
      <c r="B81" s="98" t="s">
        <v>444</v>
      </c>
      <c r="C81" s="86">
        <f>VLOOKUP(GroupVertices[[#This Row],[Vertex]],Vertices[],MATCH("ID",Vertices[[#Headers],[Vertex]:[Vertex Content Word Count]],0),FALSE)</f>
        <v>199</v>
      </c>
    </row>
    <row r="82" spans="1:3" ht="15">
      <c r="A82" s="86" t="s">
        <v>2951</v>
      </c>
      <c r="B82" s="98" t="s">
        <v>443</v>
      </c>
      <c r="C82" s="86">
        <f>VLOOKUP(GroupVertices[[#This Row],[Vertex]],Vertices[],MATCH("ID",Vertices[[#Headers],[Vertex]:[Vertex Content Word Count]],0),FALSE)</f>
        <v>198</v>
      </c>
    </row>
    <row r="83" spans="1:3" ht="15">
      <c r="A83" s="86" t="s">
        <v>2951</v>
      </c>
      <c r="B83" s="98" t="s">
        <v>442</v>
      </c>
      <c r="C83" s="86">
        <f>VLOOKUP(GroupVertices[[#This Row],[Vertex]],Vertices[],MATCH("ID",Vertices[[#Headers],[Vertex]:[Vertex Content Word Count]],0),FALSE)</f>
        <v>197</v>
      </c>
    </row>
    <row r="84" spans="1:3" ht="15">
      <c r="A84" s="86" t="s">
        <v>2951</v>
      </c>
      <c r="B84" s="98" t="s">
        <v>441</v>
      </c>
      <c r="C84" s="86">
        <f>VLOOKUP(GroupVertices[[#This Row],[Vertex]],Vertices[],MATCH("ID",Vertices[[#Headers],[Vertex]:[Vertex Content Word Count]],0),FALSE)</f>
        <v>196</v>
      </c>
    </row>
    <row r="85" spans="1:3" ht="15">
      <c r="A85" s="86" t="s">
        <v>2951</v>
      </c>
      <c r="B85" s="98" t="s">
        <v>440</v>
      </c>
      <c r="C85" s="86">
        <f>VLOOKUP(GroupVertices[[#This Row],[Vertex]],Vertices[],MATCH("ID",Vertices[[#Headers],[Vertex]:[Vertex Content Word Count]],0),FALSE)</f>
        <v>195</v>
      </c>
    </row>
    <row r="86" spans="1:3" ht="15">
      <c r="A86" s="86" t="s">
        <v>2951</v>
      </c>
      <c r="B86" s="98" t="s">
        <v>439</v>
      </c>
      <c r="C86" s="86">
        <f>VLOOKUP(GroupVertices[[#This Row],[Vertex]],Vertices[],MATCH("ID",Vertices[[#Headers],[Vertex]:[Vertex Content Word Count]],0),FALSE)</f>
        <v>194</v>
      </c>
    </row>
    <row r="87" spans="1:3" ht="15">
      <c r="A87" s="86" t="s">
        <v>2951</v>
      </c>
      <c r="B87" s="98" t="s">
        <v>438</v>
      </c>
      <c r="C87" s="86">
        <f>VLOOKUP(GroupVertices[[#This Row],[Vertex]],Vertices[],MATCH("ID",Vertices[[#Headers],[Vertex]:[Vertex Content Word Count]],0),FALSE)</f>
        <v>193</v>
      </c>
    </row>
    <row r="88" spans="1:3" ht="15">
      <c r="A88" s="86" t="s">
        <v>2951</v>
      </c>
      <c r="B88" s="98" t="s">
        <v>437</v>
      </c>
      <c r="C88" s="86">
        <f>VLOOKUP(GroupVertices[[#This Row],[Vertex]],Vertices[],MATCH("ID",Vertices[[#Headers],[Vertex]:[Vertex Content Word Count]],0),FALSE)</f>
        <v>192</v>
      </c>
    </row>
    <row r="89" spans="1:3" ht="15">
      <c r="A89" s="86" t="s">
        <v>2951</v>
      </c>
      <c r="B89" s="98" t="s">
        <v>436</v>
      </c>
      <c r="C89" s="86">
        <f>VLOOKUP(GroupVertices[[#This Row],[Vertex]],Vertices[],MATCH("ID",Vertices[[#Headers],[Vertex]:[Vertex Content Word Count]],0),FALSE)</f>
        <v>191</v>
      </c>
    </row>
    <row r="90" spans="1:3" ht="15">
      <c r="A90" s="86" t="s">
        <v>2951</v>
      </c>
      <c r="B90" s="98" t="s">
        <v>435</v>
      </c>
      <c r="C90" s="86">
        <f>VLOOKUP(GroupVertices[[#This Row],[Vertex]],Vertices[],MATCH("ID",Vertices[[#Headers],[Vertex]:[Vertex Content Word Count]],0),FALSE)</f>
        <v>190</v>
      </c>
    </row>
    <row r="91" spans="1:3" ht="15">
      <c r="A91" s="86" t="s">
        <v>2951</v>
      </c>
      <c r="B91" s="98" t="s">
        <v>434</v>
      </c>
      <c r="C91" s="86">
        <f>VLOOKUP(GroupVertices[[#This Row],[Vertex]],Vertices[],MATCH("ID",Vertices[[#Headers],[Vertex]:[Vertex Content Word Count]],0),FALSE)</f>
        <v>189</v>
      </c>
    </row>
    <row r="92" spans="1:3" ht="15">
      <c r="A92" s="86" t="s">
        <v>2951</v>
      </c>
      <c r="B92" s="98" t="s">
        <v>276</v>
      </c>
      <c r="C92" s="86">
        <f>VLOOKUP(GroupVertices[[#This Row],[Vertex]],Vertices[],MATCH("ID",Vertices[[#Headers],[Vertex]:[Vertex Content Word Count]],0),FALSE)</f>
        <v>90</v>
      </c>
    </row>
    <row r="93" spans="1:3" ht="15">
      <c r="A93" s="86" t="s">
        <v>2951</v>
      </c>
      <c r="B93" s="98" t="s">
        <v>404</v>
      </c>
      <c r="C93" s="86">
        <f>VLOOKUP(GroupVertices[[#This Row],[Vertex]],Vertices[],MATCH("ID",Vertices[[#Headers],[Vertex]:[Vertex Content Word Count]],0),FALSE)</f>
        <v>89</v>
      </c>
    </row>
    <row r="94" spans="1:3" ht="15">
      <c r="A94" s="86" t="s">
        <v>2951</v>
      </c>
      <c r="B94" s="98" t="s">
        <v>275</v>
      </c>
      <c r="C94" s="86">
        <f>VLOOKUP(GroupVertices[[#This Row],[Vertex]],Vertices[],MATCH("ID",Vertices[[#Headers],[Vertex]:[Vertex Content Word Count]],0),FALSE)</f>
        <v>87</v>
      </c>
    </row>
    <row r="95" spans="1:3" ht="15">
      <c r="A95" s="86" t="s">
        <v>2952</v>
      </c>
      <c r="B95" s="98" t="s">
        <v>303</v>
      </c>
      <c r="C95" s="86">
        <f>VLOOKUP(GroupVertices[[#This Row],[Vertex]],Vertices[],MATCH("ID",Vertices[[#Headers],[Vertex]:[Vertex Content Word Count]],0),FALSE)</f>
        <v>124</v>
      </c>
    </row>
    <row r="96" spans="1:3" ht="15">
      <c r="A96" s="86" t="s">
        <v>2952</v>
      </c>
      <c r="B96" s="98" t="s">
        <v>302</v>
      </c>
      <c r="C96" s="86">
        <f>VLOOKUP(GroupVertices[[#This Row],[Vertex]],Vertices[],MATCH("ID",Vertices[[#Headers],[Vertex]:[Vertex Content Word Count]],0),FALSE)</f>
        <v>100</v>
      </c>
    </row>
    <row r="97" spans="1:3" ht="15">
      <c r="A97" s="86" t="s">
        <v>2952</v>
      </c>
      <c r="B97" s="98" t="s">
        <v>301</v>
      </c>
      <c r="C97" s="86">
        <f>VLOOKUP(GroupVertices[[#This Row],[Vertex]],Vertices[],MATCH("ID",Vertices[[#Headers],[Vertex]:[Vertex Content Word Count]],0),FALSE)</f>
        <v>123</v>
      </c>
    </row>
    <row r="98" spans="1:3" ht="15">
      <c r="A98" s="86" t="s">
        <v>2952</v>
      </c>
      <c r="B98" s="98" t="s">
        <v>297</v>
      </c>
      <c r="C98" s="86">
        <f>VLOOKUP(GroupVertices[[#This Row],[Vertex]],Vertices[],MATCH("ID",Vertices[[#Headers],[Vertex]:[Vertex Content Word Count]],0),FALSE)</f>
        <v>114</v>
      </c>
    </row>
    <row r="99" spans="1:3" ht="15">
      <c r="A99" s="86" t="s">
        <v>2952</v>
      </c>
      <c r="B99" s="98" t="s">
        <v>295</v>
      </c>
      <c r="C99" s="86">
        <f>VLOOKUP(GroupVertices[[#This Row],[Vertex]],Vertices[],MATCH("ID",Vertices[[#Headers],[Vertex]:[Vertex Content Word Count]],0),FALSE)</f>
        <v>113</v>
      </c>
    </row>
    <row r="100" spans="1:3" ht="15">
      <c r="A100" s="86" t="s">
        <v>2952</v>
      </c>
      <c r="B100" s="98" t="s">
        <v>294</v>
      </c>
      <c r="C100" s="86">
        <f>VLOOKUP(GroupVertices[[#This Row],[Vertex]],Vertices[],MATCH("ID",Vertices[[#Headers],[Vertex]:[Vertex Content Word Count]],0),FALSE)</f>
        <v>112</v>
      </c>
    </row>
    <row r="101" spans="1:3" ht="15">
      <c r="A101" s="86" t="s">
        <v>2952</v>
      </c>
      <c r="B101" s="98" t="s">
        <v>292</v>
      </c>
      <c r="C101" s="86">
        <f>VLOOKUP(GroupVertices[[#This Row],[Vertex]],Vertices[],MATCH("ID",Vertices[[#Headers],[Vertex]:[Vertex Content Word Count]],0),FALSE)</f>
        <v>110</v>
      </c>
    </row>
    <row r="102" spans="1:3" ht="15">
      <c r="A102" s="86" t="s">
        <v>2952</v>
      </c>
      <c r="B102" s="98" t="s">
        <v>291</v>
      </c>
      <c r="C102" s="86">
        <f>VLOOKUP(GroupVertices[[#This Row],[Vertex]],Vertices[],MATCH("ID",Vertices[[#Headers],[Vertex]:[Vertex Content Word Count]],0),FALSE)</f>
        <v>109</v>
      </c>
    </row>
    <row r="103" spans="1:3" ht="15">
      <c r="A103" s="86" t="s">
        <v>2952</v>
      </c>
      <c r="B103" s="98" t="s">
        <v>290</v>
      </c>
      <c r="C103" s="86">
        <f>VLOOKUP(GroupVertices[[#This Row],[Vertex]],Vertices[],MATCH("ID",Vertices[[#Headers],[Vertex]:[Vertex Content Word Count]],0),FALSE)</f>
        <v>108</v>
      </c>
    </row>
    <row r="104" spans="1:3" ht="15">
      <c r="A104" s="86" t="s">
        <v>2952</v>
      </c>
      <c r="B104" s="98" t="s">
        <v>288</v>
      </c>
      <c r="C104" s="86">
        <f>VLOOKUP(GroupVertices[[#This Row],[Vertex]],Vertices[],MATCH("ID",Vertices[[#Headers],[Vertex]:[Vertex Content Word Count]],0),FALSE)</f>
        <v>106</v>
      </c>
    </row>
    <row r="105" spans="1:3" ht="15">
      <c r="A105" s="86" t="s">
        <v>2952</v>
      </c>
      <c r="B105" s="98" t="s">
        <v>287</v>
      </c>
      <c r="C105" s="86">
        <f>VLOOKUP(GroupVertices[[#This Row],[Vertex]],Vertices[],MATCH("ID",Vertices[[#Headers],[Vertex]:[Vertex Content Word Count]],0),FALSE)</f>
        <v>105</v>
      </c>
    </row>
    <row r="106" spans="1:3" ht="15">
      <c r="A106" s="86" t="s">
        <v>2952</v>
      </c>
      <c r="B106" s="98" t="s">
        <v>286</v>
      </c>
      <c r="C106" s="86">
        <f>VLOOKUP(GroupVertices[[#This Row],[Vertex]],Vertices[],MATCH("ID",Vertices[[#Headers],[Vertex]:[Vertex Content Word Count]],0),FALSE)</f>
        <v>104</v>
      </c>
    </row>
    <row r="107" spans="1:3" ht="15">
      <c r="A107" s="86" t="s">
        <v>2952</v>
      </c>
      <c r="B107" s="98" t="s">
        <v>285</v>
      </c>
      <c r="C107" s="86">
        <f>VLOOKUP(GroupVertices[[#This Row],[Vertex]],Vertices[],MATCH("ID",Vertices[[#Headers],[Vertex]:[Vertex Content Word Count]],0),FALSE)</f>
        <v>103</v>
      </c>
    </row>
    <row r="108" spans="1:3" ht="15">
      <c r="A108" s="86" t="s">
        <v>2952</v>
      </c>
      <c r="B108" s="98" t="s">
        <v>283</v>
      </c>
      <c r="C108" s="86">
        <f>VLOOKUP(GroupVertices[[#This Row],[Vertex]],Vertices[],MATCH("ID",Vertices[[#Headers],[Vertex]:[Vertex Content Word Count]],0),FALSE)</f>
        <v>101</v>
      </c>
    </row>
    <row r="109" spans="1:3" ht="15">
      <c r="A109" s="86" t="s">
        <v>2952</v>
      </c>
      <c r="B109" s="98" t="s">
        <v>282</v>
      </c>
      <c r="C109" s="86">
        <f>VLOOKUP(GroupVertices[[#This Row],[Vertex]],Vertices[],MATCH("ID",Vertices[[#Headers],[Vertex]:[Vertex Content Word Count]],0),FALSE)</f>
        <v>99</v>
      </c>
    </row>
    <row r="110" spans="1:3" ht="15">
      <c r="A110" s="86" t="s">
        <v>2953</v>
      </c>
      <c r="B110" s="98" t="s">
        <v>330</v>
      </c>
      <c r="C110" s="86">
        <f>VLOOKUP(GroupVertices[[#This Row],[Vertex]],Vertices[],MATCH("ID",Vertices[[#Headers],[Vertex]:[Vertex Content Word Count]],0),FALSE)</f>
        <v>167</v>
      </c>
    </row>
    <row r="111" spans="1:3" ht="15">
      <c r="A111" s="86" t="s">
        <v>2953</v>
      </c>
      <c r="B111" s="98" t="s">
        <v>429</v>
      </c>
      <c r="C111" s="86">
        <f>VLOOKUP(GroupVertices[[#This Row],[Vertex]],Vertices[],MATCH("ID",Vertices[[#Headers],[Vertex]:[Vertex Content Word Count]],0),FALSE)</f>
        <v>171</v>
      </c>
    </row>
    <row r="112" spans="1:3" ht="15">
      <c r="A112" s="86" t="s">
        <v>2953</v>
      </c>
      <c r="B112" s="98" t="s">
        <v>428</v>
      </c>
      <c r="C112" s="86">
        <f>VLOOKUP(GroupVertices[[#This Row],[Vertex]],Vertices[],MATCH("ID",Vertices[[#Headers],[Vertex]:[Vertex Content Word Count]],0),FALSE)</f>
        <v>170</v>
      </c>
    </row>
    <row r="113" spans="1:3" ht="15">
      <c r="A113" s="86" t="s">
        <v>2953</v>
      </c>
      <c r="B113" s="98" t="s">
        <v>427</v>
      </c>
      <c r="C113" s="86">
        <f>VLOOKUP(GroupVertices[[#This Row],[Vertex]],Vertices[],MATCH("ID",Vertices[[#Headers],[Vertex]:[Vertex Content Word Count]],0),FALSE)</f>
        <v>169</v>
      </c>
    </row>
    <row r="114" spans="1:3" ht="15">
      <c r="A114" s="86" t="s">
        <v>2953</v>
      </c>
      <c r="B114" s="98" t="s">
        <v>426</v>
      </c>
      <c r="C114" s="86">
        <f>VLOOKUP(GroupVertices[[#This Row],[Vertex]],Vertices[],MATCH("ID",Vertices[[#Headers],[Vertex]:[Vertex Content Word Count]],0),FALSE)</f>
        <v>168</v>
      </c>
    </row>
    <row r="115" spans="1:3" ht="15">
      <c r="A115" s="86" t="s">
        <v>2953</v>
      </c>
      <c r="B115" s="98" t="s">
        <v>401</v>
      </c>
      <c r="C115" s="86">
        <f>VLOOKUP(GroupVertices[[#This Row],[Vertex]],Vertices[],MATCH("ID",Vertices[[#Headers],[Vertex]:[Vertex Content Word Count]],0),FALSE)</f>
        <v>82</v>
      </c>
    </row>
    <row r="116" spans="1:3" ht="15">
      <c r="A116" s="86" t="s">
        <v>2953</v>
      </c>
      <c r="B116" s="98" t="s">
        <v>326</v>
      </c>
      <c r="C116" s="86">
        <f>VLOOKUP(GroupVertices[[#This Row],[Vertex]],Vertices[],MATCH("ID",Vertices[[#Headers],[Vertex]:[Vertex Content Word Count]],0),FALSE)</f>
        <v>159</v>
      </c>
    </row>
    <row r="117" spans="1:3" ht="15">
      <c r="A117" s="86" t="s">
        <v>2953</v>
      </c>
      <c r="B117" s="98" t="s">
        <v>424</v>
      </c>
      <c r="C117" s="86">
        <f>VLOOKUP(GroupVertices[[#This Row],[Vertex]],Vertices[],MATCH("ID",Vertices[[#Headers],[Vertex]:[Vertex Content Word Count]],0),FALSE)</f>
        <v>161</v>
      </c>
    </row>
    <row r="118" spans="1:3" ht="15">
      <c r="A118" s="86" t="s">
        <v>2953</v>
      </c>
      <c r="B118" s="98" t="s">
        <v>423</v>
      </c>
      <c r="C118" s="86">
        <f>VLOOKUP(GroupVertices[[#This Row],[Vertex]],Vertices[],MATCH("ID",Vertices[[#Headers],[Vertex]:[Vertex Content Word Count]],0),FALSE)</f>
        <v>160</v>
      </c>
    </row>
    <row r="119" spans="1:3" ht="15">
      <c r="A119" s="86" t="s">
        <v>2953</v>
      </c>
      <c r="B119" s="98" t="s">
        <v>273</v>
      </c>
      <c r="C119" s="86">
        <f>VLOOKUP(GroupVertices[[#This Row],[Vertex]],Vertices[],MATCH("ID",Vertices[[#Headers],[Vertex]:[Vertex Content Word Count]],0),FALSE)</f>
        <v>85</v>
      </c>
    </row>
    <row r="120" spans="1:3" ht="15">
      <c r="A120" s="86" t="s">
        <v>2953</v>
      </c>
      <c r="B120" s="98" t="s">
        <v>403</v>
      </c>
      <c r="C120" s="86">
        <f>VLOOKUP(GroupVertices[[#This Row],[Vertex]],Vertices[],MATCH("ID",Vertices[[#Headers],[Vertex]:[Vertex Content Word Count]],0),FALSE)</f>
        <v>84</v>
      </c>
    </row>
    <row r="121" spans="1:3" ht="15">
      <c r="A121" s="86" t="s">
        <v>2953</v>
      </c>
      <c r="B121" s="98" t="s">
        <v>402</v>
      </c>
      <c r="C121" s="86">
        <f>VLOOKUP(GroupVertices[[#This Row],[Vertex]],Vertices[],MATCH("ID",Vertices[[#Headers],[Vertex]:[Vertex Content Word Count]],0),FALSE)</f>
        <v>83</v>
      </c>
    </row>
    <row r="122" spans="1:3" ht="15">
      <c r="A122" s="86" t="s">
        <v>2953</v>
      </c>
      <c r="B122" s="98" t="s">
        <v>400</v>
      </c>
      <c r="C122" s="86">
        <f>VLOOKUP(GroupVertices[[#This Row],[Vertex]],Vertices[],MATCH("ID",Vertices[[#Headers],[Vertex]:[Vertex Content Word Count]],0),FALSE)</f>
        <v>81</v>
      </c>
    </row>
    <row r="123" spans="1:3" ht="15">
      <c r="A123" s="86" t="s">
        <v>2953</v>
      </c>
      <c r="B123" s="98" t="s">
        <v>272</v>
      </c>
      <c r="C123" s="86">
        <f>VLOOKUP(GroupVertices[[#This Row],[Vertex]],Vertices[],MATCH("ID",Vertices[[#Headers],[Vertex]:[Vertex Content Word Count]],0),FALSE)</f>
        <v>80</v>
      </c>
    </row>
    <row r="124" spans="1:3" ht="15">
      <c r="A124" s="86" t="s">
        <v>2954</v>
      </c>
      <c r="B124" s="98" t="s">
        <v>261</v>
      </c>
      <c r="C124" s="86">
        <f>VLOOKUP(GroupVertices[[#This Row],[Vertex]],Vertices[],MATCH("ID",Vertices[[#Headers],[Vertex]:[Vertex Content Word Count]],0),FALSE)</f>
        <v>57</v>
      </c>
    </row>
    <row r="125" spans="1:3" ht="15">
      <c r="A125" s="86" t="s">
        <v>2954</v>
      </c>
      <c r="B125" s="98" t="s">
        <v>397</v>
      </c>
      <c r="C125" s="86">
        <f>VLOOKUP(GroupVertices[[#This Row],[Vertex]],Vertices[],MATCH("ID",Vertices[[#Headers],[Vertex]:[Vertex Content Word Count]],0),FALSE)</f>
        <v>67</v>
      </c>
    </row>
    <row r="126" spans="1:3" ht="15">
      <c r="A126" s="86" t="s">
        <v>2954</v>
      </c>
      <c r="B126" s="98" t="s">
        <v>396</v>
      </c>
      <c r="C126" s="86">
        <f>VLOOKUP(GroupVertices[[#This Row],[Vertex]],Vertices[],MATCH("ID",Vertices[[#Headers],[Vertex]:[Vertex Content Word Count]],0),FALSE)</f>
        <v>66</v>
      </c>
    </row>
    <row r="127" spans="1:3" ht="15">
      <c r="A127" s="86" t="s">
        <v>2954</v>
      </c>
      <c r="B127" s="98" t="s">
        <v>395</v>
      </c>
      <c r="C127" s="86">
        <f>VLOOKUP(GroupVertices[[#This Row],[Vertex]],Vertices[],MATCH("ID",Vertices[[#Headers],[Vertex]:[Vertex Content Word Count]],0),FALSE)</f>
        <v>65</v>
      </c>
    </row>
    <row r="128" spans="1:3" ht="15">
      <c r="A128" s="86" t="s">
        <v>2954</v>
      </c>
      <c r="B128" s="98" t="s">
        <v>394</v>
      </c>
      <c r="C128" s="86">
        <f>VLOOKUP(GroupVertices[[#This Row],[Vertex]],Vertices[],MATCH("ID",Vertices[[#Headers],[Vertex]:[Vertex Content Word Count]],0),FALSE)</f>
        <v>64</v>
      </c>
    </row>
    <row r="129" spans="1:3" ht="15">
      <c r="A129" s="86" t="s">
        <v>2954</v>
      </c>
      <c r="B129" s="98" t="s">
        <v>393</v>
      </c>
      <c r="C129" s="86">
        <f>VLOOKUP(GroupVertices[[#This Row],[Vertex]],Vertices[],MATCH("ID",Vertices[[#Headers],[Vertex]:[Vertex Content Word Count]],0),FALSE)</f>
        <v>63</v>
      </c>
    </row>
    <row r="130" spans="1:3" ht="15">
      <c r="A130" s="86" t="s">
        <v>2954</v>
      </c>
      <c r="B130" s="98" t="s">
        <v>392</v>
      </c>
      <c r="C130" s="86">
        <f>VLOOKUP(GroupVertices[[#This Row],[Vertex]],Vertices[],MATCH("ID",Vertices[[#Headers],[Vertex]:[Vertex Content Word Count]],0),FALSE)</f>
        <v>62</v>
      </c>
    </row>
    <row r="131" spans="1:3" ht="15">
      <c r="A131" s="86" t="s">
        <v>2954</v>
      </c>
      <c r="B131" s="98" t="s">
        <v>391</v>
      </c>
      <c r="C131" s="86">
        <f>VLOOKUP(GroupVertices[[#This Row],[Vertex]],Vertices[],MATCH("ID",Vertices[[#Headers],[Vertex]:[Vertex Content Word Count]],0),FALSE)</f>
        <v>61</v>
      </c>
    </row>
    <row r="132" spans="1:3" ht="15">
      <c r="A132" s="86" t="s">
        <v>2954</v>
      </c>
      <c r="B132" s="98" t="s">
        <v>390</v>
      </c>
      <c r="C132" s="86">
        <f>VLOOKUP(GroupVertices[[#This Row],[Vertex]],Vertices[],MATCH("ID",Vertices[[#Headers],[Vertex]:[Vertex Content Word Count]],0),FALSE)</f>
        <v>60</v>
      </c>
    </row>
    <row r="133" spans="1:3" ht="15">
      <c r="A133" s="86" t="s">
        <v>2954</v>
      </c>
      <c r="B133" s="98" t="s">
        <v>389</v>
      </c>
      <c r="C133" s="86">
        <f>VLOOKUP(GroupVertices[[#This Row],[Vertex]],Vertices[],MATCH("ID",Vertices[[#Headers],[Vertex]:[Vertex Content Word Count]],0),FALSE)</f>
        <v>59</v>
      </c>
    </row>
    <row r="134" spans="1:3" ht="15">
      <c r="A134" s="86" t="s">
        <v>2954</v>
      </c>
      <c r="B134" s="98" t="s">
        <v>388</v>
      </c>
      <c r="C134" s="86">
        <f>VLOOKUP(GroupVertices[[#This Row],[Vertex]],Vertices[],MATCH("ID",Vertices[[#Headers],[Vertex]:[Vertex Content Word Count]],0),FALSE)</f>
        <v>58</v>
      </c>
    </row>
    <row r="135" spans="1:3" ht="15">
      <c r="A135" s="86" t="s">
        <v>2955</v>
      </c>
      <c r="B135" s="98" t="s">
        <v>341</v>
      </c>
      <c r="C135" s="86">
        <f>VLOOKUP(GroupVertices[[#This Row],[Vertex]],Vertices[],MATCH("ID",Vertices[[#Headers],[Vertex]:[Vertex Content Word Count]],0),FALSE)</f>
        <v>185</v>
      </c>
    </row>
    <row r="136" spans="1:3" ht="15">
      <c r="A136" s="86" t="s">
        <v>2955</v>
      </c>
      <c r="B136" s="98" t="s">
        <v>340</v>
      </c>
      <c r="C136" s="86">
        <f>VLOOKUP(GroupVertices[[#This Row],[Vertex]],Vertices[],MATCH("ID",Vertices[[#Headers],[Vertex]:[Vertex Content Word Count]],0),FALSE)</f>
        <v>138</v>
      </c>
    </row>
    <row r="137" spans="1:3" ht="15">
      <c r="A137" s="86" t="s">
        <v>2955</v>
      </c>
      <c r="B137" s="98" t="s">
        <v>339</v>
      </c>
      <c r="C137" s="86">
        <f>VLOOKUP(GroupVertices[[#This Row],[Vertex]],Vertices[],MATCH("ID",Vertices[[#Headers],[Vertex]:[Vertex Content Word Count]],0),FALSE)</f>
        <v>184</v>
      </c>
    </row>
    <row r="138" spans="1:3" ht="15">
      <c r="A138" s="86" t="s">
        <v>2955</v>
      </c>
      <c r="B138" s="98" t="s">
        <v>320</v>
      </c>
      <c r="C138" s="86">
        <f>VLOOKUP(GroupVertices[[#This Row],[Vertex]],Vertices[],MATCH("ID",Vertices[[#Headers],[Vertex]:[Vertex Content Word Count]],0),FALSE)</f>
        <v>153</v>
      </c>
    </row>
    <row r="139" spans="1:3" ht="15">
      <c r="A139" s="86" t="s">
        <v>2955</v>
      </c>
      <c r="B139" s="98" t="s">
        <v>316</v>
      </c>
      <c r="C139" s="86">
        <f>VLOOKUP(GroupVertices[[#This Row],[Vertex]],Vertices[],MATCH("ID",Vertices[[#Headers],[Vertex]:[Vertex Content Word Count]],0),FALSE)</f>
        <v>145</v>
      </c>
    </row>
    <row r="140" spans="1:3" ht="15">
      <c r="A140" s="86" t="s">
        <v>2955</v>
      </c>
      <c r="B140" s="98" t="s">
        <v>315</v>
      </c>
      <c r="C140" s="86">
        <f>VLOOKUP(GroupVertices[[#This Row],[Vertex]],Vertices[],MATCH("ID",Vertices[[#Headers],[Vertex]:[Vertex Content Word Count]],0),FALSE)</f>
        <v>144</v>
      </c>
    </row>
    <row r="141" spans="1:3" ht="15">
      <c r="A141" s="86" t="s">
        <v>2955</v>
      </c>
      <c r="B141" s="98" t="s">
        <v>314</v>
      </c>
      <c r="C141" s="86">
        <f>VLOOKUP(GroupVertices[[#This Row],[Vertex]],Vertices[],MATCH("ID",Vertices[[#Headers],[Vertex]:[Vertex Content Word Count]],0),FALSE)</f>
        <v>143</v>
      </c>
    </row>
    <row r="142" spans="1:3" ht="15">
      <c r="A142" s="86" t="s">
        <v>2955</v>
      </c>
      <c r="B142" s="98" t="s">
        <v>313</v>
      </c>
      <c r="C142" s="86">
        <f>VLOOKUP(GroupVertices[[#This Row],[Vertex]],Vertices[],MATCH("ID",Vertices[[#Headers],[Vertex]:[Vertex Content Word Count]],0),FALSE)</f>
        <v>142</v>
      </c>
    </row>
    <row r="143" spans="1:3" ht="15">
      <c r="A143" s="86" t="s">
        <v>2955</v>
      </c>
      <c r="B143" s="98" t="s">
        <v>311</v>
      </c>
      <c r="C143" s="86">
        <f>VLOOKUP(GroupVertices[[#This Row],[Vertex]],Vertices[],MATCH("ID",Vertices[[#Headers],[Vertex]:[Vertex Content Word Count]],0),FALSE)</f>
        <v>139</v>
      </c>
    </row>
    <row r="144" spans="1:3" ht="15">
      <c r="A144" s="86" t="s">
        <v>2955</v>
      </c>
      <c r="B144" s="98" t="s">
        <v>310</v>
      </c>
      <c r="C144" s="86">
        <f>VLOOKUP(GroupVertices[[#This Row],[Vertex]],Vertices[],MATCH("ID",Vertices[[#Headers],[Vertex]:[Vertex Content Word Count]],0),FALSE)</f>
        <v>137</v>
      </c>
    </row>
    <row r="145" spans="1:3" ht="15">
      <c r="A145" s="86" t="s">
        <v>2956</v>
      </c>
      <c r="B145" s="98" t="s">
        <v>235</v>
      </c>
      <c r="C145" s="86">
        <f>VLOOKUP(GroupVertices[[#This Row],[Vertex]],Vertices[],MATCH("ID",Vertices[[#Headers],[Vertex]:[Vertex Content Word Count]],0),FALSE)</f>
        <v>3</v>
      </c>
    </row>
    <row r="146" spans="1:3" ht="15">
      <c r="A146" s="86" t="s">
        <v>2956</v>
      </c>
      <c r="B146" s="98" t="s">
        <v>373</v>
      </c>
      <c r="C146" s="86">
        <f>VLOOKUP(GroupVertices[[#This Row],[Vertex]],Vertices[],MATCH("ID",Vertices[[#Headers],[Vertex]:[Vertex Content Word Count]],0),FALSE)</f>
        <v>12</v>
      </c>
    </row>
    <row r="147" spans="1:3" ht="15">
      <c r="A147" s="86" t="s">
        <v>2956</v>
      </c>
      <c r="B147" s="98" t="s">
        <v>372</v>
      </c>
      <c r="C147" s="86">
        <f>VLOOKUP(GroupVertices[[#This Row],[Vertex]],Vertices[],MATCH("ID",Vertices[[#Headers],[Vertex]:[Vertex Content Word Count]],0),FALSE)</f>
        <v>11</v>
      </c>
    </row>
    <row r="148" spans="1:3" ht="15">
      <c r="A148" s="86" t="s">
        <v>2956</v>
      </c>
      <c r="B148" s="98" t="s">
        <v>371</v>
      </c>
      <c r="C148" s="86">
        <f>VLOOKUP(GroupVertices[[#This Row],[Vertex]],Vertices[],MATCH("ID",Vertices[[#Headers],[Vertex]:[Vertex Content Word Count]],0),FALSE)</f>
        <v>10</v>
      </c>
    </row>
    <row r="149" spans="1:3" ht="15">
      <c r="A149" s="86" t="s">
        <v>2956</v>
      </c>
      <c r="B149" s="98" t="s">
        <v>370</v>
      </c>
      <c r="C149" s="86">
        <f>VLOOKUP(GroupVertices[[#This Row],[Vertex]],Vertices[],MATCH("ID",Vertices[[#Headers],[Vertex]:[Vertex Content Word Count]],0),FALSE)</f>
        <v>9</v>
      </c>
    </row>
    <row r="150" spans="1:3" ht="15">
      <c r="A150" s="86" t="s">
        <v>2956</v>
      </c>
      <c r="B150" s="98" t="s">
        <v>369</v>
      </c>
      <c r="C150" s="86">
        <f>VLOOKUP(GroupVertices[[#This Row],[Vertex]],Vertices[],MATCH("ID",Vertices[[#Headers],[Vertex]:[Vertex Content Word Count]],0),FALSE)</f>
        <v>8</v>
      </c>
    </row>
    <row r="151" spans="1:3" ht="15">
      <c r="A151" s="86" t="s">
        <v>2956</v>
      </c>
      <c r="B151" s="98" t="s">
        <v>368</v>
      </c>
      <c r="C151" s="86">
        <f>VLOOKUP(GroupVertices[[#This Row],[Vertex]],Vertices[],MATCH("ID",Vertices[[#Headers],[Vertex]:[Vertex Content Word Count]],0),FALSE)</f>
        <v>7</v>
      </c>
    </row>
    <row r="152" spans="1:3" ht="15">
      <c r="A152" s="86" t="s">
        <v>2956</v>
      </c>
      <c r="B152" s="98" t="s">
        <v>367</v>
      </c>
      <c r="C152" s="86">
        <f>VLOOKUP(GroupVertices[[#This Row],[Vertex]],Vertices[],MATCH("ID",Vertices[[#Headers],[Vertex]:[Vertex Content Word Count]],0),FALSE)</f>
        <v>6</v>
      </c>
    </row>
    <row r="153" spans="1:3" ht="15">
      <c r="A153" s="86" t="s">
        <v>2956</v>
      </c>
      <c r="B153" s="98" t="s">
        <v>366</v>
      </c>
      <c r="C153" s="86">
        <f>VLOOKUP(GroupVertices[[#This Row],[Vertex]],Vertices[],MATCH("ID",Vertices[[#Headers],[Vertex]:[Vertex Content Word Count]],0),FALSE)</f>
        <v>5</v>
      </c>
    </row>
    <row r="154" spans="1:3" ht="15">
      <c r="A154" s="86" t="s">
        <v>2956</v>
      </c>
      <c r="B154" s="98" t="s">
        <v>365</v>
      </c>
      <c r="C154" s="86">
        <f>VLOOKUP(GroupVertices[[#This Row],[Vertex]],Vertices[],MATCH("ID",Vertices[[#Headers],[Vertex]:[Vertex Content Word Count]],0),FALSE)</f>
        <v>4</v>
      </c>
    </row>
    <row r="155" spans="1:3" ht="15">
      <c r="A155" s="86" t="s">
        <v>2957</v>
      </c>
      <c r="B155" s="98" t="s">
        <v>308</v>
      </c>
      <c r="C155" s="86">
        <f>VLOOKUP(GroupVertices[[#This Row],[Vertex]],Vertices[],MATCH("ID",Vertices[[#Headers],[Vertex]:[Vertex Content Word Count]],0),FALSE)</f>
        <v>129</v>
      </c>
    </row>
    <row r="156" spans="1:3" ht="15">
      <c r="A156" s="86" t="s">
        <v>2957</v>
      </c>
      <c r="B156" s="98" t="s">
        <v>417</v>
      </c>
      <c r="C156" s="86">
        <f>VLOOKUP(GroupVertices[[#This Row],[Vertex]],Vertices[],MATCH("ID",Vertices[[#Headers],[Vertex]:[Vertex Content Word Count]],0),FALSE)</f>
        <v>135</v>
      </c>
    </row>
    <row r="157" spans="1:3" ht="15">
      <c r="A157" s="86" t="s">
        <v>2957</v>
      </c>
      <c r="B157" s="98" t="s">
        <v>416</v>
      </c>
      <c r="C157" s="86">
        <f>VLOOKUP(GroupVertices[[#This Row],[Vertex]],Vertices[],MATCH("ID",Vertices[[#Headers],[Vertex]:[Vertex Content Word Count]],0),FALSE)</f>
        <v>134</v>
      </c>
    </row>
    <row r="158" spans="1:3" ht="15">
      <c r="A158" s="86" t="s">
        <v>2957</v>
      </c>
      <c r="B158" s="98" t="s">
        <v>415</v>
      </c>
      <c r="C158" s="86">
        <f>VLOOKUP(GroupVertices[[#This Row],[Vertex]],Vertices[],MATCH("ID",Vertices[[#Headers],[Vertex]:[Vertex Content Word Count]],0),FALSE)</f>
        <v>133</v>
      </c>
    </row>
    <row r="159" spans="1:3" ht="15">
      <c r="A159" s="86" t="s">
        <v>2957</v>
      </c>
      <c r="B159" s="98" t="s">
        <v>414</v>
      </c>
      <c r="C159" s="86">
        <f>VLOOKUP(GroupVertices[[#This Row],[Vertex]],Vertices[],MATCH("ID",Vertices[[#Headers],[Vertex]:[Vertex Content Word Count]],0),FALSE)</f>
        <v>132</v>
      </c>
    </row>
    <row r="160" spans="1:3" ht="15">
      <c r="A160" s="86" t="s">
        <v>2957</v>
      </c>
      <c r="B160" s="98" t="s">
        <v>413</v>
      </c>
      <c r="C160" s="86">
        <f>VLOOKUP(GroupVertices[[#This Row],[Vertex]],Vertices[],MATCH("ID",Vertices[[#Headers],[Vertex]:[Vertex Content Word Count]],0),FALSE)</f>
        <v>131</v>
      </c>
    </row>
    <row r="161" spans="1:3" ht="15">
      <c r="A161" s="86" t="s">
        <v>2957</v>
      </c>
      <c r="B161" s="98" t="s">
        <v>412</v>
      </c>
      <c r="C161" s="86">
        <f>VLOOKUP(GroupVertices[[#This Row],[Vertex]],Vertices[],MATCH("ID",Vertices[[#Headers],[Vertex]:[Vertex Content Word Count]],0),FALSE)</f>
        <v>130</v>
      </c>
    </row>
    <row r="162" spans="1:3" ht="15">
      <c r="A162" s="86" t="s">
        <v>2958</v>
      </c>
      <c r="B162" s="98" t="s">
        <v>354</v>
      </c>
      <c r="C162" s="86">
        <f>VLOOKUP(GroupVertices[[#This Row],[Vertex]],Vertices[],MATCH("ID",Vertices[[#Headers],[Vertex]:[Vertex Content Word Count]],0),FALSE)</f>
        <v>208</v>
      </c>
    </row>
    <row r="163" spans="1:3" ht="15">
      <c r="A163" s="86" t="s">
        <v>2958</v>
      </c>
      <c r="B163" s="98" t="s">
        <v>447</v>
      </c>
      <c r="C163" s="86">
        <f>VLOOKUP(GroupVertices[[#This Row],[Vertex]],Vertices[],MATCH("ID",Vertices[[#Headers],[Vertex]:[Vertex Content Word Count]],0),FALSE)</f>
        <v>209</v>
      </c>
    </row>
    <row r="164" spans="1:3" ht="15">
      <c r="A164" s="86" t="s">
        <v>2958</v>
      </c>
      <c r="B164" s="98" t="s">
        <v>446</v>
      </c>
      <c r="C164" s="86">
        <f>VLOOKUP(GroupVertices[[#This Row],[Vertex]],Vertices[],MATCH("ID",Vertices[[#Headers],[Vertex]:[Vertex Content Word Count]],0),FALSE)</f>
        <v>207</v>
      </c>
    </row>
    <row r="165" spans="1:3" ht="15">
      <c r="A165" s="86" t="s">
        <v>2958</v>
      </c>
      <c r="B165" s="98" t="s">
        <v>353</v>
      </c>
      <c r="C165" s="86">
        <f>VLOOKUP(GroupVertices[[#This Row],[Vertex]],Vertices[],MATCH("ID",Vertices[[#Headers],[Vertex]:[Vertex Content Word Count]],0),FALSE)</f>
        <v>205</v>
      </c>
    </row>
    <row r="166" spans="1:3" ht="15">
      <c r="A166" s="86" t="s">
        <v>2958</v>
      </c>
      <c r="B166" s="98" t="s">
        <v>445</v>
      </c>
      <c r="C166" s="86">
        <f>VLOOKUP(GroupVertices[[#This Row],[Vertex]],Vertices[],MATCH("ID",Vertices[[#Headers],[Vertex]:[Vertex Content Word Count]],0),FALSE)</f>
        <v>206</v>
      </c>
    </row>
    <row r="167" spans="1:3" ht="15">
      <c r="A167" s="86" t="s">
        <v>2959</v>
      </c>
      <c r="B167" s="98" t="s">
        <v>298</v>
      </c>
      <c r="C167" s="86">
        <f>VLOOKUP(GroupVertices[[#This Row],[Vertex]],Vertices[],MATCH("ID",Vertices[[#Headers],[Vertex]:[Vertex Content Word Count]],0),FALSE)</f>
        <v>115</v>
      </c>
    </row>
    <row r="168" spans="1:3" ht="15">
      <c r="A168" s="86" t="s">
        <v>2959</v>
      </c>
      <c r="B168" s="98" t="s">
        <v>411</v>
      </c>
      <c r="C168" s="86">
        <f>VLOOKUP(GroupVertices[[#This Row],[Vertex]],Vertices[],MATCH("ID",Vertices[[#Headers],[Vertex]:[Vertex Content Word Count]],0),FALSE)</f>
        <v>119</v>
      </c>
    </row>
    <row r="169" spans="1:3" ht="15">
      <c r="A169" s="86" t="s">
        <v>2959</v>
      </c>
      <c r="B169" s="98" t="s">
        <v>410</v>
      </c>
      <c r="C169" s="86">
        <f>VLOOKUP(GroupVertices[[#This Row],[Vertex]],Vertices[],MATCH("ID",Vertices[[#Headers],[Vertex]:[Vertex Content Word Count]],0),FALSE)</f>
        <v>118</v>
      </c>
    </row>
    <row r="170" spans="1:3" ht="15">
      <c r="A170" s="86" t="s">
        <v>2959</v>
      </c>
      <c r="B170" s="98" t="s">
        <v>409</v>
      </c>
      <c r="C170" s="86">
        <f>VLOOKUP(GroupVertices[[#This Row],[Vertex]],Vertices[],MATCH("ID",Vertices[[#Headers],[Vertex]:[Vertex Content Word Count]],0),FALSE)</f>
        <v>117</v>
      </c>
    </row>
    <row r="171" spans="1:3" ht="15">
      <c r="A171" s="86" t="s">
        <v>2959</v>
      </c>
      <c r="B171" s="98" t="s">
        <v>408</v>
      </c>
      <c r="C171" s="86">
        <f>VLOOKUP(GroupVertices[[#This Row],[Vertex]],Vertices[],MATCH("ID",Vertices[[#Headers],[Vertex]:[Vertex Content Word Count]],0),FALSE)</f>
        <v>116</v>
      </c>
    </row>
    <row r="172" spans="1:3" ht="15">
      <c r="A172" s="86" t="s">
        <v>2960</v>
      </c>
      <c r="B172" s="98" t="s">
        <v>331</v>
      </c>
      <c r="C172" s="86">
        <f>VLOOKUP(GroupVertices[[#This Row],[Vertex]],Vertices[],MATCH("ID",Vertices[[#Headers],[Vertex]:[Vertex Content Word Count]],0),FALSE)</f>
        <v>172</v>
      </c>
    </row>
    <row r="173" spans="1:3" ht="15">
      <c r="A173" s="86" t="s">
        <v>2960</v>
      </c>
      <c r="B173" s="98" t="s">
        <v>422</v>
      </c>
      <c r="C173" s="86">
        <f>VLOOKUP(GroupVertices[[#This Row],[Vertex]],Vertices[],MATCH("ID",Vertices[[#Headers],[Vertex]:[Vertex Content Word Count]],0),FALSE)</f>
        <v>152</v>
      </c>
    </row>
    <row r="174" spans="1:3" ht="15">
      <c r="A174" s="86" t="s">
        <v>2960</v>
      </c>
      <c r="B174" s="98" t="s">
        <v>421</v>
      </c>
      <c r="C174" s="86">
        <f>VLOOKUP(GroupVertices[[#This Row],[Vertex]],Vertices[],MATCH("ID",Vertices[[#Headers],[Vertex]:[Vertex Content Word Count]],0),FALSE)</f>
        <v>151</v>
      </c>
    </row>
    <row r="175" spans="1:3" ht="15">
      <c r="A175" s="86" t="s">
        <v>2960</v>
      </c>
      <c r="B175" s="98" t="s">
        <v>319</v>
      </c>
      <c r="C175" s="86">
        <f>VLOOKUP(GroupVertices[[#This Row],[Vertex]],Vertices[],MATCH("ID",Vertices[[#Headers],[Vertex]:[Vertex Content Word Count]],0),FALSE)</f>
        <v>150</v>
      </c>
    </row>
    <row r="176" spans="1:3" ht="15">
      <c r="A176" s="86" t="s">
        <v>2961</v>
      </c>
      <c r="B176" s="98" t="s">
        <v>279</v>
      </c>
      <c r="C176" s="86">
        <f>VLOOKUP(GroupVertices[[#This Row],[Vertex]],Vertices[],MATCH("ID",Vertices[[#Headers],[Vertex]:[Vertex Content Word Count]],0),FALSE)</f>
        <v>93</v>
      </c>
    </row>
    <row r="177" spans="1:3" ht="15">
      <c r="A177" s="86" t="s">
        <v>2961</v>
      </c>
      <c r="B177" s="98" t="s">
        <v>407</v>
      </c>
      <c r="C177" s="86">
        <f>VLOOKUP(GroupVertices[[#This Row],[Vertex]],Vertices[],MATCH("ID",Vertices[[#Headers],[Vertex]:[Vertex Content Word Count]],0),FALSE)</f>
        <v>96</v>
      </c>
    </row>
    <row r="178" spans="1:3" ht="15">
      <c r="A178" s="86" t="s">
        <v>2961</v>
      </c>
      <c r="B178" s="98" t="s">
        <v>406</v>
      </c>
      <c r="C178" s="86">
        <f>VLOOKUP(GroupVertices[[#This Row],[Vertex]],Vertices[],MATCH("ID",Vertices[[#Headers],[Vertex]:[Vertex Content Word Count]],0),FALSE)</f>
        <v>95</v>
      </c>
    </row>
    <row r="179" spans="1:3" ht="15">
      <c r="A179" s="86" t="s">
        <v>2961</v>
      </c>
      <c r="B179" s="98" t="s">
        <v>405</v>
      </c>
      <c r="C179" s="86">
        <f>VLOOKUP(GroupVertices[[#This Row],[Vertex]],Vertices[],MATCH("ID",Vertices[[#Headers],[Vertex]:[Vertex Content Word Count]],0),FALSE)</f>
        <v>94</v>
      </c>
    </row>
    <row r="180" spans="1:3" ht="15">
      <c r="A180" s="86" t="s">
        <v>2962</v>
      </c>
      <c r="B180" s="98" t="s">
        <v>244</v>
      </c>
      <c r="C180" s="86">
        <f>VLOOKUP(GroupVertices[[#This Row],[Vertex]],Vertices[],MATCH("ID",Vertices[[#Headers],[Vertex]:[Vertex Content Word Count]],0),FALSE)</f>
        <v>31</v>
      </c>
    </row>
    <row r="181" spans="1:3" ht="15">
      <c r="A181" s="86" t="s">
        <v>2962</v>
      </c>
      <c r="B181" s="98" t="s">
        <v>384</v>
      </c>
      <c r="C181" s="86">
        <f>VLOOKUP(GroupVertices[[#This Row],[Vertex]],Vertices[],MATCH("ID",Vertices[[#Headers],[Vertex]:[Vertex Content Word Count]],0),FALSE)</f>
        <v>34</v>
      </c>
    </row>
    <row r="182" spans="1:3" ht="15">
      <c r="A182" s="86" t="s">
        <v>2962</v>
      </c>
      <c r="B182" s="98" t="s">
        <v>383</v>
      </c>
      <c r="C182" s="86">
        <f>VLOOKUP(GroupVertices[[#This Row],[Vertex]],Vertices[],MATCH("ID",Vertices[[#Headers],[Vertex]:[Vertex Content Word Count]],0),FALSE)</f>
        <v>33</v>
      </c>
    </row>
    <row r="183" spans="1:3" ht="15">
      <c r="A183" s="86" t="s">
        <v>2962</v>
      </c>
      <c r="B183" s="98" t="s">
        <v>382</v>
      </c>
      <c r="C183" s="86">
        <f>VLOOKUP(GroupVertices[[#This Row],[Vertex]],Vertices[],MATCH("ID",Vertices[[#Headers],[Vertex]:[Vertex Content Word Count]],0),FALSE)</f>
        <v>32</v>
      </c>
    </row>
    <row r="184" spans="1:3" ht="15">
      <c r="A184" s="86" t="s">
        <v>2963</v>
      </c>
      <c r="B184" s="98" t="s">
        <v>237</v>
      </c>
      <c r="C184" s="86">
        <f>VLOOKUP(GroupVertices[[#This Row],[Vertex]],Vertices[],MATCH("ID",Vertices[[#Headers],[Vertex]:[Vertex Content Word Count]],0),FALSE)</f>
        <v>15</v>
      </c>
    </row>
    <row r="185" spans="1:3" ht="15">
      <c r="A185" s="86" t="s">
        <v>2963</v>
      </c>
      <c r="B185" s="98" t="s">
        <v>375</v>
      </c>
      <c r="C185" s="86">
        <f>VLOOKUP(GroupVertices[[#This Row],[Vertex]],Vertices[],MATCH("ID",Vertices[[#Headers],[Vertex]:[Vertex Content Word Count]],0),FALSE)</f>
        <v>16</v>
      </c>
    </row>
    <row r="186" spans="1:3" ht="15">
      <c r="A186" s="86" t="s">
        <v>2963</v>
      </c>
      <c r="B186" s="98" t="s">
        <v>236</v>
      </c>
      <c r="C186" s="86">
        <f>VLOOKUP(GroupVertices[[#This Row],[Vertex]],Vertices[],MATCH("ID",Vertices[[#Headers],[Vertex]:[Vertex Content Word Count]],0),FALSE)</f>
        <v>13</v>
      </c>
    </row>
    <row r="187" spans="1:3" ht="15">
      <c r="A187" s="86" t="s">
        <v>2963</v>
      </c>
      <c r="B187" s="98" t="s">
        <v>374</v>
      </c>
      <c r="C187" s="86">
        <f>VLOOKUP(GroupVertices[[#This Row],[Vertex]],Vertices[],MATCH("ID",Vertices[[#Headers],[Vertex]:[Vertex Content Word Count]],0),FALSE)</f>
        <v>14</v>
      </c>
    </row>
    <row r="188" spans="1:3" ht="15">
      <c r="A188" s="86" t="s">
        <v>2964</v>
      </c>
      <c r="B188" s="98" t="s">
        <v>325</v>
      </c>
      <c r="C188" s="86">
        <f>VLOOKUP(GroupVertices[[#This Row],[Vertex]],Vertices[],MATCH("ID",Vertices[[#Headers],[Vertex]:[Vertex Content Word Count]],0),FALSE)</f>
        <v>158</v>
      </c>
    </row>
    <row r="189" spans="1:3" ht="15">
      <c r="A189" s="86" t="s">
        <v>2964</v>
      </c>
      <c r="B189" s="98" t="s">
        <v>324</v>
      </c>
      <c r="C189" s="86">
        <f>VLOOKUP(GroupVertices[[#This Row],[Vertex]],Vertices[],MATCH("ID",Vertices[[#Headers],[Vertex]:[Vertex Content Word Count]],0),FALSE)</f>
        <v>157</v>
      </c>
    </row>
    <row r="190" spans="1:3" ht="15">
      <c r="A190" s="86" t="s">
        <v>2964</v>
      </c>
      <c r="B190" s="98" t="s">
        <v>323</v>
      </c>
      <c r="C190" s="86">
        <f>VLOOKUP(GroupVertices[[#This Row],[Vertex]],Vertices[],MATCH("ID",Vertices[[#Headers],[Vertex]:[Vertex Content Word Count]],0),FALSE)</f>
        <v>156</v>
      </c>
    </row>
    <row r="191" spans="1:3" ht="15">
      <c r="A191" s="86" t="s">
        <v>2965</v>
      </c>
      <c r="B191" s="98" t="s">
        <v>317</v>
      </c>
      <c r="C191" s="86">
        <f>VLOOKUP(GroupVertices[[#This Row],[Vertex]],Vertices[],MATCH("ID",Vertices[[#Headers],[Vertex]:[Vertex Content Word Count]],0),FALSE)</f>
        <v>146</v>
      </c>
    </row>
    <row r="192" spans="1:3" ht="15">
      <c r="A192" s="86" t="s">
        <v>2965</v>
      </c>
      <c r="B192" s="98" t="s">
        <v>420</v>
      </c>
      <c r="C192" s="86">
        <f>VLOOKUP(GroupVertices[[#This Row],[Vertex]],Vertices[],MATCH("ID",Vertices[[#Headers],[Vertex]:[Vertex Content Word Count]],0),FALSE)</f>
        <v>148</v>
      </c>
    </row>
    <row r="193" spans="1:3" ht="15">
      <c r="A193" s="86" t="s">
        <v>2965</v>
      </c>
      <c r="B193" s="98" t="s">
        <v>419</v>
      </c>
      <c r="C193" s="86">
        <f>VLOOKUP(GroupVertices[[#This Row],[Vertex]],Vertices[],MATCH("ID",Vertices[[#Headers],[Vertex]:[Vertex Content Word Count]],0),FALSE)</f>
        <v>147</v>
      </c>
    </row>
    <row r="194" spans="1:3" ht="15">
      <c r="A194" s="86" t="s">
        <v>2966</v>
      </c>
      <c r="B194" s="98" t="s">
        <v>263</v>
      </c>
      <c r="C194" s="86">
        <f>VLOOKUP(GroupVertices[[#This Row],[Vertex]],Vertices[],MATCH("ID",Vertices[[#Headers],[Vertex]:[Vertex Content Word Count]],0),FALSE)</f>
        <v>69</v>
      </c>
    </row>
    <row r="195" spans="1:3" ht="15">
      <c r="A195" s="86" t="s">
        <v>2966</v>
      </c>
      <c r="B195" s="98" t="s">
        <v>399</v>
      </c>
      <c r="C195" s="86">
        <f>VLOOKUP(GroupVertices[[#This Row],[Vertex]],Vertices[],MATCH("ID",Vertices[[#Headers],[Vertex]:[Vertex Content Word Count]],0),FALSE)</f>
        <v>71</v>
      </c>
    </row>
    <row r="196" spans="1:3" ht="15">
      <c r="A196" s="86" t="s">
        <v>2966</v>
      </c>
      <c r="B196" s="98" t="s">
        <v>398</v>
      </c>
      <c r="C196" s="86">
        <f>VLOOKUP(GroupVertices[[#This Row],[Vertex]],Vertices[],MATCH("ID",Vertices[[#Headers],[Vertex]:[Vertex Content Word Count]],0),FALSE)</f>
        <v>70</v>
      </c>
    </row>
    <row r="197" spans="1:3" ht="15">
      <c r="A197" s="86" t="s">
        <v>2967</v>
      </c>
      <c r="B197" s="98" t="s">
        <v>243</v>
      </c>
      <c r="C197" s="86">
        <f>VLOOKUP(GroupVertices[[#This Row],[Vertex]],Vertices[],MATCH("ID",Vertices[[#Headers],[Vertex]:[Vertex Content Word Count]],0),FALSE)</f>
        <v>28</v>
      </c>
    </row>
    <row r="198" spans="1:3" ht="15">
      <c r="A198" s="86" t="s">
        <v>2967</v>
      </c>
      <c r="B198" s="98" t="s">
        <v>381</v>
      </c>
      <c r="C198" s="86">
        <f>VLOOKUP(GroupVertices[[#This Row],[Vertex]],Vertices[],MATCH("ID",Vertices[[#Headers],[Vertex]:[Vertex Content Word Count]],0),FALSE)</f>
        <v>30</v>
      </c>
    </row>
    <row r="199" spans="1:3" ht="15">
      <c r="A199" s="86" t="s">
        <v>2967</v>
      </c>
      <c r="B199" s="98" t="s">
        <v>380</v>
      </c>
      <c r="C199" s="86">
        <f>VLOOKUP(GroupVertices[[#This Row],[Vertex]],Vertices[],MATCH("ID",Vertices[[#Headers],[Vertex]:[Vertex Content Word Count]],0),FALSE)</f>
        <v>29</v>
      </c>
    </row>
    <row r="200" spans="1:3" ht="15">
      <c r="A200" s="86" t="s">
        <v>2968</v>
      </c>
      <c r="B200" s="98" t="s">
        <v>241</v>
      </c>
      <c r="C200" s="86">
        <f>VLOOKUP(GroupVertices[[#This Row],[Vertex]],Vertices[],MATCH("ID",Vertices[[#Headers],[Vertex]:[Vertex Content Word Count]],0),FALSE)</f>
        <v>24</v>
      </c>
    </row>
    <row r="201" spans="1:3" ht="15">
      <c r="A201" s="86" t="s">
        <v>2968</v>
      </c>
      <c r="B201" s="98" t="s">
        <v>379</v>
      </c>
      <c r="C201" s="86">
        <f>VLOOKUP(GroupVertices[[#This Row],[Vertex]],Vertices[],MATCH("ID",Vertices[[#Headers],[Vertex]:[Vertex Content Word Count]],0),FALSE)</f>
        <v>26</v>
      </c>
    </row>
    <row r="202" spans="1:3" ht="15">
      <c r="A202" s="86" t="s">
        <v>2968</v>
      </c>
      <c r="B202" s="98" t="s">
        <v>378</v>
      </c>
      <c r="C202" s="86">
        <f>VLOOKUP(GroupVertices[[#This Row],[Vertex]],Vertices[],MATCH("ID",Vertices[[#Headers],[Vertex]:[Vertex Content Word Count]],0),FALSE)</f>
        <v>25</v>
      </c>
    </row>
    <row r="203" spans="1:3" ht="15">
      <c r="A203" s="86" t="s">
        <v>2969</v>
      </c>
      <c r="B203" s="98" t="s">
        <v>329</v>
      </c>
      <c r="C203" s="86">
        <f>VLOOKUP(GroupVertices[[#This Row],[Vertex]],Vertices[],MATCH("ID",Vertices[[#Headers],[Vertex]:[Vertex Content Word Count]],0),FALSE)</f>
        <v>165</v>
      </c>
    </row>
    <row r="204" spans="1:3" ht="15">
      <c r="A204" s="86" t="s">
        <v>2969</v>
      </c>
      <c r="B204" s="98" t="s">
        <v>425</v>
      </c>
      <c r="C204" s="86">
        <f>VLOOKUP(GroupVertices[[#This Row],[Vertex]],Vertices[],MATCH("ID",Vertices[[#Headers],[Vertex]:[Vertex Content Word Count]],0),FALSE)</f>
        <v>166</v>
      </c>
    </row>
    <row r="205" spans="1:3" ht="15">
      <c r="A205" s="86" t="s">
        <v>2970</v>
      </c>
      <c r="B205" s="98" t="s">
        <v>312</v>
      </c>
      <c r="C205" s="86">
        <f>VLOOKUP(GroupVertices[[#This Row],[Vertex]],Vertices[],MATCH("ID",Vertices[[#Headers],[Vertex]:[Vertex Content Word Count]],0),FALSE)</f>
        <v>140</v>
      </c>
    </row>
    <row r="206" spans="1:3" ht="15">
      <c r="A206" s="86" t="s">
        <v>2970</v>
      </c>
      <c r="B206" s="98" t="s">
        <v>418</v>
      </c>
      <c r="C206" s="86">
        <f>VLOOKUP(GroupVertices[[#This Row],[Vertex]],Vertices[],MATCH("ID",Vertices[[#Headers],[Vertex]:[Vertex Content Word Count]],0),FALSE)</f>
        <v>141</v>
      </c>
    </row>
    <row r="207" spans="1:3" ht="15">
      <c r="A207" s="86" t="s">
        <v>2971</v>
      </c>
      <c r="B207" s="98" t="s">
        <v>259</v>
      </c>
      <c r="C207" s="86">
        <f>VLOOKUP(GroupVertices[[#This Row],[Vertex]],Vertices[],MATCH("ID",Vertices[[#Headers],[Vertex]:[Vertex Content Word Count]],0),FALSE)</f>
        <v>54</v>
      </c>
    </row>
    <row r="208" spans="1:3" ht="15">
      <c r="A208" s="86" t="s">
        <v>2971</v>
      </c>
      <c r="B208" s="98" t="s">
        <v>387</v>
      </c>
      <c r="C208" s="86">
        <f>VLOOKUP(GroupVertices[[#This Row],[Vertex]],Vertices[],MATCH("ID",Vertices[[#Headers],[Vertex]:[Vertex Content Word Count]],0),FALSE)</f>
        <v>55</v>
      </c>
    </row>
    <row r="209" spans="1:3" ht="15">
      <c r="A209" s="86" t="s">
        <v>2972</v>
      </c>
      <c r="B209" s="98" t="s">
        <v>248</v>
      </c>
      <c r="C209" s="86">
        <f>VLOOKUP(GroupVertices[[#This Row],[Vertex]],Vertices[],MATCH("ID",Vertices[[#Headers],[Vertex]:[Vertex Content Word Count]],0),FALSE)</f>
        <v>41</v>
      </c>
    </row>
    <row r="210" spans="1:3" ht="15">
      <c r="A210" s="86" t="s">
        <v>2972</v>
      </c>
      <c r="B210" s="98" t="s">
        <v>247</v>
      </c>
      <c r="C210" s="86">
        <f>VLOOKUP(GroupVertices[[#This Row],[Vertex]],Vertices[],MATCH("ID",Vertices[[#Headers],[Vertex]:[Vertex Content Word Count]],0),FALSE)</f>
        <v>40</v>
      </c>
    </row>
    <row r="211" spans="1:3" ht="15">
      <c r="A211" s="86" t="s">
        <v>2973</v>
      </c>
      <c r="B211" s="98" t="s">
        <v>239</v>
      </c>
      <c r="C211" s="86">
        <f>VLOOKUP(GroupVertices[[#This Row],[Vertex]],Vertices[],MATCH("ID",Vertices[[#Headers],[Vertex]:[Vertex Content Word Count]],0),FALSE)</f>
        <v>19</v>
      </c>
    </row>
    <row r="212" spans="1:3" ht="15">
      <c r="A212" s="86" t="s">
        <v>2973</v>
      </c>
      <c r="B212" s="98" t="s">
        <v>377</v>
      </c>
      <c r="C212" s="86">
        <f>VLOOKUP(GroupVertices[[#This Row],[Vertex]],Vertices[],MATCH("ID",Vertices[[#Headers],[Vertex]:[Vertex Content Word Count]],0),FALSE)</f>
        <v>20</v>
      </c>
    </row>
    <row r="213" spans="1:3" ht="15">
      <c r="A213" s="86" t="s">
        <v>2974</v>
      </c>
      <c r="B213" s="98" t="s">
        <v>238</v>
      </c>
      <c r="C213" s="86">
        <f>VLOOKUP(GroupVertices[[#This Row],[Vertex]],Vertices[],MATCH("ID",Vertices[[#Headers],[Vertex]:[Vertex Content Word Count]],0),FALSE)</f>
        <v>17</v>
      </c>
    </row>
    <row r="214" spans="1:3" ht="15">
      <c r="A214" s="86" t="s">
        <v>2974</v>
      </c>
      <c r="B214" s="98" t="s">
        <v>376</v>
      </c>
      <c r="C214" s="86">
        <f>VLOOKUP(GroupVertices[[#This Row],[Vertex]],Vertices[],MATCH("ID",Vertices[[#Headers],[Vertex]:[Vertex Content Word Count]],0),FALSE)</f>
        <v>18</v>
      </c>
    </row>
  </sheetData>
  <dataValidations count="3" xWindow="58" yWindow="226">
    <dataValidation allowBlank="1" showInputMessage="1" showErrorMessage="1" promptTitle="Group Name" prompt="Enter the name of the group.  The group name must also be entered on the Groups worksheet." sqref="A2:A214"/>
    <dataValidation allowBlank="1" showInputMessage="1" showErrorMessage="1" promptTitle="Vertex Name" prompt="Enter the name of a vertex to include in the group." sqref="B2:B214"/>
    <dataValidation allowBlank="1" showInputMessage="1" promptTitle="Vertex ID" prompt="This is the value of the hidden ID cell in the Vertices worksheet.  It gets filled in by the items on the NodeXL, Analysis, Groups menu." sqref="C2:C2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3967</v>
      </c>
      <c r="B2" s="34" t="s">
        <v>192</v>
      </c>
      <c r="D2" s="31">
        <f>MIN(Vertices[Degree])</f>
        <v>0</v>
      </c>
      <c r="E2" s="3">
        <f>COUNTIF(Vertices[Degree],"&gt;= "&amp;D2)-COUNTIF(Vertices[Degree],"&gt;="&amp;D3)</f>
        <v>0</v>
      </c>
      <c r="F2" s="37">
        <f>MIN(Vertices[In-Degree])</f>
        <v>0</v>
      </c>
      <c r="G2" s="38">
        <f>COUNTIF(Vertices[In-Degree],"&gt;= "&amp;F2)-COUNTIF(Vertices[In-Degree],"&gt;="&amp;F3)</f>
        <v>90</v>
      </c>
      <c r="H2" s="37">
        <f>MIN(Vertices[Out-Degree])</f>
        <v>0</v>
      </c>
      <c r="I2" s="38">
        <f>COUNTIF(Vertices[Out-Degree],"&gt;= "&amp;H2)-COUNTIF(Vertices[Out-Degree],"&gt;="&amp;H3)</f>
        <v>83</v>
      </c>
      <c r="J2" s="37">
        <f>MIN(Vertices[Betweenness Centrality])</f>
        <v>0</v>
      </c>
      <c r="K2" s="38">
        <f>COUNTIF(Vertices[Betweenness Centrality],"&gt;= "&amp;J2)-COUNTIF(Vertices[Betweenness Centrality],"&gt;="&amp;J3)</f>
        <v>185</v>
      </c>
      <c r="L2" s="37">
        <f>MIN(Vertices[Closeness Centrality])</f>
        <v>0</v>
      </c>
      <c r="M2" s="38">
        <f>COUNTIF(Vertices[Closeness Centrality],"&gt;= "&amp;L2)-COUNTIF(Vertices[Closeness Centrality],"&gt;="&amp;L3)</f>
        <v>63</v>
      </c>
      <c r="N2" s="37">
        <f>MIN(Vertices[Eigenvector Centrality])</f>
        <v>0</v>
      </c>
      <c r="O2" s="38">
        <f>COUNTIF(Vertices[Eigenvector Centrality],"&gt;= "&amp;N2)-COUNTIF(Vertices[Eigenvector Centrality],"&gt;="&amp;N3)</f>
        <v>175</v>
      </c>
      <c r="P2" s="37">
        <f>MIN(Vertices[PageRank])</f>
        <v>0.413635</v>
      </c>
      <c r="Q2" s="38">
        <f>COUNTIF(Vertices[PageRank],"&gt;= "&amp;P2)-COUNTIF(Vertices[PageRank],"&gt;="&amp;P3)</f>
        <v>92</v>
      </c>
      <c r="R2" s="37">
        <f>MIN(Vertices[Clustering Coefficient])</f>
        <v>0</v>
      </c>
      <c r="S2" s="43">
        <f>COUNTIF(Vertices[Clustering Coefficient],"&gt;= "&amp;R2)-COUNTIF(Vertices[Clustering Coefficient],"&gt;="&amp;R3)</f>
        <v>189</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0.43636363636363634</v>
      </c>
      <c r="G3" s="40">
        <f>COUNTIF(Vertices[In-Degree],"&gt;= "&amp;F3)-COUNTIF(Vertices[In-Degree],"&gt;="&amp;F4)</f>
        <v>0</v>
      </c>
      <c r="H3" s="39">
        <f aca="true" t="shared" si="3" ref="H3:H26">H2+($H$57-$H$2)/BinDivisor</f>
        <v>0.2</v>
      </c>
      <c r="I3" s="40">
        <f>COUNTIF(Vertices[Out-Degree],"&gt;= "&amp;H3)-COUNTIF(Vertices[Out-Degree],"&gt;="&amp;H4)</f>
        <v>0</v>
      </c>
      <c r="J3" s="39">
        <f aca="true" t="shared" si="4" ref="J3:J26">J2+($J$57-$J$2)/BinDivisor</f>
        <v>20.381818181818183</v>
      </c>
      <c r="K3" s="40">
        <f>COUNTIF(Vertices[Betweenness Centrality],"&gt;= "&amp;J3)-COUNTIF(Vertices[Betweenness Centrality],"&gt;="&amp;J4)</f>
        <v>8</v>
      </c>
      <c r="L3" s="39">
        <f aca="true" t="shared" si="5" ref="L3:L26">L2+($L$57-$L$2)/BinDivisor</f>
        <v>0.01818181818181818</v>
      </c>
      <c r="M3" s="40">
        <f>COUNTIF(Vertices[Closeness Centrality],"&gt;= "&amp;L3)-COUNTIF(Vertices[Closeness Centrality],"&gt;="&amp;L4)</f>
        <v>51</v>
      </c>
      <c r="N3" s="39">
        <f aca="true" t="shared" si="6" ref="N3:N26">N2+($N$57-$N$2)/BinDivisor</f>
        <v>0.002981290909090909</v>
      </c>
      <c r="O3" s="40">
        <f>COUNTIF(Vertices[Eigenvector Centrality],"&gt;= "&amp;N3)-COUNTIF(Vertices[Eigenvector Centrality],"&gt;="&amp;N4)</f>
        <v>0</v>
      </c>
      <c r="P3" s="39">
        <f aca="true" t="shared" si="7" ref="P3:P26">P2+($P$57-$P$2)/BinDivisor</f>
        <v>0.6001094181818182</v>
      </c>
      <c r="Q3" s="40">
        <f>COUNTIF(Vertices[PageRank],"&gt;= "&amp;P3)-COUNTIF(Vertices[PageRank],"&gt;="&amp;P4)</f>
        <v>38</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213</v>
      </c>
      <c r="D4" s="32">
        <f t="shared" si="1"/>
        <v>0</v>
      </c>
      <c r="E4" s="3">
        <f>COUNTIF(Vertices[Degree],"&gt;= "&amp;D4)-COUNTIF(Vertices[Degree],"&gt;="&amp;D5)</f>
        <v>0</v>
      </c>
      <c r="F4" s="37">
        <f t="shared" si="2"/>
        <v>0.8727272727272727</v>
      </c>
      <c r="G4" s="38">
        <f>COUNTIF(Vertices[In-Degree],"&gt;= "&amp;F4)-COUNTIF(Vertices[In-Degree],"&gt;="&amp;F5)</f>
        <v>93</v>
      </c>
      <c r="H4" s="37">
        <f t="shared" si="3"/>
        <v>0.4</v>
      </c>
      <c r="I4" s="38">
        <f>COUNTIF(Vertices[Out-Degree],"&gt;= "&amp;H4)-COUNTIF(Vertices[Out-Degree],"&gt;="&amp;H5)</f>
        <v>0</v>
      </c>
      <c r="J4" s="37">
        <f t="shared" si="4"/>
        <v>40.763636363636365</v>
      </c>
      <c r="K4" s="38">
        <f>COUNTIF(Vertices[Betweenness Centrality],"&gt;= "&amp;J4)-COUNTIF(Vertices[Betweenness Centrality],"&gt;="&amp;J5)</f>
        <v>2</v>
      </c>
      <c r="L4" s="37">
        <f t="shared" si="5"/>
        <v>0.03636363636363636</v>
      </c>
      <c r="M4" s="38">
        <f>COUNTIF(Vertices[Closeness Centrality],"&gt;= "&amp;L4)-COUNTIF(Vertices[Closeness Centrality],"&gt;="&amp;L5)</f>
        <v>17</v>
      </c>
      <c r="N4" s="37">
        <f t="shared" si="6"/>
        <v>0.005962581818181818</v>
      </c>
      <c r="O4" s="38">
        <f>COUNTIF(Vertices[Eigenvector Centrality],"&gt;= "&amp;N4)-COUNTIF(Vertices[Eigenvector Centrality],"&gt;="&amp;N5)</f>
        <v>13</v>
      </c>
      <c r="P4" s="37">
        <f t="shared" si="7"/>
        <v>0.7865838363636364</v>
      </c>
      <c r="Q4" s="38">
        <f>COUNTIF(Vertices[PageRank],"&gt;= "&amp;P4)-COUNTIF(Vertices[PageRank],"&gt;="&amp;P5)</f>
        <v>11</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1.309090909090909</v>
      </c>
      <c r="G5" s="40">
        <f>COUNTIF(Vertices[In-Degree],"&gt;= "&amp;F5)-COUNTIF(Vertices[In-Degree],"&gt;="&amp;F6)</f>
        <v>0</v>
      </c>
      <c r="H5" s="39">
        <f t="shared" si="3"/>
        <v>0.6000000000000001</v>
      </c>
      <c r="I5" s="40">
        <f>COUNTIF(Vertices[Out-Degree],"&gt;= "&amp;H5)-COUNTIF(Vertices[Out-Degree],"&gt;="&amp;H6)</f>
        <v>0</v>
      </c>
      <c r="J5" s="39">
        <f t="shared" si="4"/>
        <v>61.14545454545455</v>
      </c>
      <c r="K5" s="40">
        <f>COUNTIF(Vertices[Betweenness Centrality],"&gt;= "&amp;J5)-COUNTIF(Vertices[Betweenness Centrality],"&gt;="&amp;J6)</f>
        <v>5</v>
      </c>
      <c r="L5" s="39">
        <f t="shared" si="5"/>
        <v>0.05454545454545454</v>
      </c>
      <c r="M5" s="40">
        <f>COUNTIF(Vertices[Closeness Centrality],"&gt;= "&amp;L5)-COUNTIF(Vertices[Closeness Centrality],"&gt;="&amp;L6)</f>
        <v>19</v>
      </c>
      <c r="N5" s="39">
        <f t="shared" si="6"/>
        <v>0.008943872727272727</v>
      </c>
      <c r="O5" s="40">
        <f>COUNTIF(Vertices[Eigenvector Centrality],"&gt;= "&amp;N5)-COUNTIF(Vertices[Eigenvector Centrality],"&gt;="&amp;N6)</f>
        <v>0</v>
      </c>
      <c r="P5" s="39">
        <f t="shared" si="7"/>
        <v>0.9730582545454546</v>
      </c>
      <c r="Q5" s="40">
        <f>COUNTIF(Vertices[PageRank],"&gt;= "&amp;P5)-COUNTIF(Vertices[PageRank],"&gt;="&amp;P6)</f>
        <v>32</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202</v>
      </c>
      <c r="D6" s="32">
        <f t="shared" si="1"/>
        <v>0</v>
      </c>
      <c r="E6" s="3">
        <f>COUNTIF(Vertices[Degree],"&gt;= "&amp;D6)-COUNTIF(Vertices[Degree],"&gt;="&amp;D7)</f>
        <v>0</v>
      </c>
      <c r="F6" s="37">
        <f t="shared" si="2"/>
        <v>1.7454545454545454</v>
      </c>
      <c r="G6" s="38">
        <f>COUNTIF(Vertices[In-Degree],"&gt;= "&amp;F6)-COUNTIF(Vertices[In-Degree],"&gt;="&amp;F7)</f>
        <v>18</v>
      </c>
      <c r="H6" s="37">
        <f t="shared" si="3"/>
        <v>0.8</v>
      </c>
      <c r="I6" s="38">
        <f>COUNTIF(Vertices[Out-Degree],"&gt;= "&amp;H6)-COUNTIF(Vertices[Out-Degree],"&gt;="&amp;H7)</f>
        <v>0</v>
      </c>
      <c r="J6" s="37">
        <f t="shared" si="4"/>
        <v>81.52727272727273</v>
      </c>
      <c r="K6" s="38">
        <f>COUNTIF(Vertices[Betweenness Centrality],"&gt;= "&amp;J6)-COUNTIF(Vertices[Betweenness Centrality],"&gt;="&amp;J7)</f>
        <v>2</v>
      </c>
      <c r="L6" s="37">
        <f t="shared" si="5"/>
        <v>0.07272727272727272</v>
      </c>
      <c r="M6" s="38">
        <f>COUNTIF(Vertices[Closeness Centrality],"&gt;= "&amp;L6)-COUNTIF(Vertices[Closeness Centrality],"&gt;="&amp;L7)</f>
        <v>6</v>
      </c>
      <c r="N6" s="37">
        <f t="shared" si="6"/>
        <v>0.011925163636363636</v>
      </c>
      <c r="O6" s="38">
        <f>COUNTIF(Vertices[Eigenvector Centrality],"&gt;= "&amp;N6)-COUNTIF(Vertices[Eigenvector Centrality],"&gt;="&amp;N7)</f>
        <v>0</v>
      </c>
      <c r="P6" s="37">
        <f t="shared" si="7"/>
        <v>1.1595326727272728</v>
      </c>
      <c r="Q6" s="38">
        <f>COUNTIF(Vertices[PageRank],"&gt;= "&amp;P6)-COUNTIF(Vertices[PageRank],"&gt;="&amp;P7)</f>
        <v>13</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124</v>
      </c>
      <c r="D7" s="32">
        <f t="shared" si="1"/>
        <v>0</v>
      </c>
      <c r="E7" s="3">
        <f>COUNTIF(Vertices[Degree],"&gt;= "&amp;D7)-COUNTIF(Vertices[Degree],"&gt;="&amp;D8)</f>
        <v>0</v>
      </c>
      <c r="F7" s="39">
        <f t="shared" si="2"/>
        <v>2.1818181818181817</v>
      </c>
      <c r="G7" s="40">
        <f>COUNTIF(Vertices[In-Degree],"&gt;= "&amp;F7)-COUNTIF(Vertices[In-Degree],"&gt;="&amp;F8)</f>
        <v>0</v>
      </c>
      <c r="H7" s="39">
        <f t="shared" si="3"/>
        <v>1</v>
      </c>
      <c r="I7" s="40">
        <f>COUNTIF(Vertices[Out-Degree],"&gt;= "&amp;H7)-COUNTIF(Vertices[Out-Degree],"&gt;="&amp;H8)</f>
        <v>90</v>
      </c>
      <c r="J7" s="39">
        <f t="shared" si="4"/>
        <v>101.9090909090909</v>
      </c>
      <c r="K7" s="40">
        <f>COUNTIF(Vertices[Betweenness Centrality],"&gt;= "&amp;J7)-COUNTIF(Vertices[Betweenness Centrality],"&gt;="&amp;J8)</f>
        <v>1</v>
      </c>
      <c r="L7" s="39">
        <f t="shared" si="5"/>
        <v>0.09090909090909091</v>
      </c>
      <c r="M7" s="40">
        <f>COUNTIF(Vertices[Closeness Centrality],"&gt;= "&amp;L7)-COUNTIF(Vertices[Closeness Centrality],"&gt;="&amp;L8)</f>
        <v>3</v>
      </c>
      <c r="N7" s="39">
        <f t="shared" si="6"/>
        <v>0.014906454545454546</v>
      </c>
      <c r="O7" s="40">
        <f>COUNTIF(Vertices[Eigenvector Centrality],"&gt;= "&amp;N7)-COUNTIF(Vertices[Eigenvector Centrality],"&gt;="&amp;N8)</f>
        <v>0</v>
      </c>
      <c r="P7" s="39">
        <f t="shared" si="7"/>
        <v>1.3460070909090909</v>
      </c>
      <c r="Q7" s="40">
        <f>COUNTIF(Vertices[PageRank],"&gt;= "&amp;P7)-COUNTIF(Vertices[PageRank],"&gt;="&amp;P8)</f>
        <v>6</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326</v>
      </c>
      <c r="D8" s="32">
        <f t="shared" si="1"/>
        <v>0</v>
      </c>
      <c r="E8" s="3">
        <f>COUNTIF(Vertices[Degree],"&gt;= "&amp;D8)-COUNTIF(Vertices[Degree],"&gt;="&amp;D9)</f>
        <v>0</v>
      </c>
      <c r="F8" s="37">
        <f t="shared" si="2"/>
        <v>2.618181818181818</v>
      </c>
      <c r="G8" s="38">
        <f>COUNTIF(Vertices[In-Degree],"&gt;= "&amp;F8)-COUNTIF(Vertices[In-Degree],"&gt;="&amp;F9)</f>
        <v>2</v>
      </c>
      <c r="H8" s="37">
        <f t="shared" si="3"/>
        <v>1.2</v>
      </c>
      <c r="I8" s="38">
        <f>COUNTIF(Vertices[Out-Degree],"&gt;= "&amp;H8)-COUNTIF(Vertices[Out-Degree],"&gt;="&amp;H9)</f>
        <v>0</v>
      </c>
      <c r="J8" s="37">
        <f t="shared" si="4"/>
        <v>122.29090909090908</v>
      </c>
      <c r="K8" s="38">
        <f>COUNTIF(Vertices[Betweenness Centrality],"&gt;= "&amp;J8)-COUNTIF(Vertices[Betweenness Centrality],"&gt;="&amp;J9)</f>
        <v>2</v>
      </c>
      <c r="L8" s="37">
        <f t="shared" si="5"/>
        <v>0.1090909090909091</v>
      </c>
      <c r="M8" s="38">
        <f>COUNTIF(Vertices[Closeness Centrality],"&gt;= "&amp;L8)-COUNTIF(Vertices[Closeness Centrality],"&gt;="&amp;L9)</f>
        <v>2</v>
      </c>
      <c r="N8" s="37">
        <f t="shared" si="6"/>
        <v>0.017887745454545453</v>
      </c>
      <c r="O8" s="38">
        <f>COUNTIF(Vertices[Eigenvector Centrality],"&gt;= "&amp;N8)-COUNTIF(Vertices[Eigenvector Centrality],"&gt;="&amp;N9)</f>
        <v>0</v>
      </c>
      <c r="P8" s="37">
        <f t="shared" si="7"/>
        <v>1.532481509090909</v>
      </c>
      <c r="Q8" s="38">
        <f>COUNTIF(Vertices[PageRank],"&gt;= "&amp;P8)-COUNTIF(Vertices[PageRank],"&gt;="&amp;P9)</f>
        <v>3</v>
      </c>
      <c r="R8" s="37">
        <f t="shared" si="8"/>
        <v>0.1090909090909091</v>
      </c>
      <c r="S8" s="43">
        <f>COUNTIF(Vertices[Clustering Coefficient],"&gt;= "&amp;R8)-COUNTIF(Vertices[Clustering Coefficient],"&gt;="&amp;R9)</f>
        <v>0</v>
      </c>
      <c r="T8" s="37" t="e">
        <f ca="1" t="shared" si="9"/>
        <v>#REF!</v>
      </c>
      <c r="U8" s="38" t="e">
        <f ca="1" t="shared" si="0"/>
        <v>#REF!</v>
      </c>
    </row>
    <row r="9" spans="1:21" ht="15">
      <c r="A9" s="126"/>
      <c r="B9" s="126"/>
      <c r="D9" s="32">
        <f t="shared" si="1"/>
        <v>0</v>
      </c>
      <c r="E9" s="3">
        <f>COUNTIF(Vertices[Degree],"&gt;= "&amp;D9)-COUNTIF(Vertices[Degree],"&gt;="&amp;D10)</f>
        <v>0</v>
      </c>
      <c r="F9" s="39">
        <f t="shared" si="2"/>
        <v>3.0545454545454547</v>
      </c>
      <c r="G9" s="40">
        <f>COUNTIF(Vertices[In-Degree],"&gt;= "&amp;F9)-COUNTIF(Vertices[In-Degree],"&gt;="&amp;F10)</f>
        <v>0</v>
      </c>
      <c r="H9" s="39">
        <f t="shared" si="3"/>
        <v>1.4</v>
      </c>
      <c r="I9" s="40">
        <f>COUNTIF(Vertices[Out-Degree],"&gt;= "&amp;H9)-COUNTIF(Vertices[Out-Degree],"&gt;="&amp;H10)</f>
        <v>0</v>
      </c>
      <c r="J9" s="39">
        <f t="shared" si="4"/>
        <v>142.67272727272726</v>
      </c>
      <c r="K9" s="40">
        <f>COUNTIF(Vertices[Betweenness Centrality],"&gt;= "&amp;J9)-COUNTIF(Vertices[Betweenness Centrality],"&gt;="&amp;J10)</f>
        <v>1</v>
      </c>
      <c r="L9" s="39">
        <f t="shared" si="5"/>
        <v>0.1272727272727273</v>
      </c>
      <c r="M9" s="40">
        <f>COUNTIF(Vertices[Closeness Centrality],"&gt;= "&amp;L9)-COUNTIF(Vertices[Closeness Centrality],"&gt;="&amp;L10)</f>
        <v>6</v>
      </c>
      <c r="N9" s="39">
        <f t="shared" si="6"/>
        <v>0.02086903636363636</v>
      </c>
      <c r="O9" s="40">
        <f>COUNTIF(Vertices[Eigenvector Centrality],"&gt;= "&amp;N9)-COUNTIF(Vertices[Eigenvector Centrality],"&gt;="&amp;N10)</f>
        <v>0</v>
      </c>
      <c r="P9" s="39">
        <f t="shared" si="7"/>
        <v>1.718955927272727</v>
      </c>
      <c r="Q9" s="40">
        <f>COUNTIF(Vertices[PageRank],"&gt;= "&amp;P9)-COUNTIF(Vertices[PageRank],"&gt;="&amp;P10)</f>
        <v>2</v>
      </c>
      <c r="R9" s="39">
        <f t="shared" si="8"/>
        <v>0.1272727272727273</v>
      </c>
      <c r="S9" s="44">
        <f>COUNTIF(Vertices[Clustering Coefficient],"&gt;= "&amp;R9)-COUNTIF(Vertices[Clustering Coefficient],"&gt;="&amp;R10)</f>
        <v>0</v>
      </c>
      <c r="T9" s="39" t="e">
        <f ca="1" t="shared" si="9"/>
        <v>#REF!</v>
      </c>
      <c r="U9" s="40" t="e">
        <f ca="1" t="shared" si="0"/>
        <v>#REF!</v>
      </c>
    </row>
    <row r="10" spans="1:21" ht="15">
      <c r="A10" s="34" t="s">
        <v>3968</v>
      </c>
      <c r="B10" s="34">
        <v>4</v>
      </c>
      <c r="D10" s="32">
        <f t="shared" si="1"/>
        <v>0</v>
      </c>
      <c r="E10" s="3">
        <f>COUNTIF(Vertices[Degree],"&gt;= "&amp;D10)-COUNTIF(Vertices[Degree],"&gt;="&amp;D11)</f>
        <v>0</v>
      </c>
      <c r="F10" s="37">
        <f t="shared" si="2"/>
        <v>3.490909090909091</v>
      </c>
      <c r="G10" s="38">
        <f>COUNTIF(Vertices[In-Degree],"&gt;= "&amp;F10)-COUNTIF(Vertices[In-Degree],"&gt;="&amp;F11)</f>
        <v>0</v>
      </c>
      <c r="H10" s="37">
        <f t="shared" si="3"/>
        <v>1.5999999999999999</v>
      </c>
      <c r="I10" s="38">
        <f>COUNTIF(Vertices[Out-Degree],"&gt;= "&amp;H10)-COUNTIF(Vertices[Out-Degree],"&gt;="&amp;H11)</f>
        <v>0</v>
      </c>
      <c r="J10" s="37">
        <f t="shared" si="4"/>
        <v>163.05454545454543</v>
      </c>
      <c r="K10" s="38">
        <f>COUNTIF(Vertices[Betweenness Centrality],"&gt;= "&amp;J10)-COUNTIF(Vertices[Betweenness Centrality],"&gt;="&amp;J11)</f>
        <v>3</v>
      </c>
      <c r="L10" s="37">
        <f t="shared" si="5"/>
        <v>0.14545454545454548</v>
      </c>
      <c r="M10" s="38">
        <f>COUNTIF(Vertices[Closeness Centrality],"&gt;= "&amp;L10)-COUNTIF(Vertices[Closeness Centrality],"&gt;="&amp;L11)</f>
        <v>0</v>
      </c>
      <c r="N10" s="37">
        <f t="shared" si="6"/>
        <v>0.02385032727272727</v>
      </c>
      <c r="O10" s="38">
        <f>COUNTIF(Vertices[Eigenvector Centrality],"&gt;= "&amp;N10)-COUNTIF(Vertices[Eigenvector Centrality],"&gt;="&amp;N11)</f>
        <v>0</v>
      </c>
      <c r="P10" s="37">
        <f t="shared" si="7"/>
        <v>1.9054303454545451</v>
      </c>
      <c r="Q10" s="38">
        <f>COUNTIF(Vertices[PageRank],"&gt;= "&amp;P10)-COUNTIF(Vertices[PageRank],"&gt;="&amp;P11)</f>
        <v>3</v>
      </c>
      <c r="R10" s="37">
        <f t="shared" si="8"/>
        <v>0.14545454545454548</v>
      </c>
      <c r="S10" s="43">
        <f>COUNTIF(Vertices[Clustering Coefficient],"&gt;= "&amp;R10)-COUNTIF(Vertices[Clustering Coefficient],"&gt;="&amp;R11)</f>
        <v>0</v>
      </c>
      <c r="T10" s="37" t="e">
        <f ca="1" t="shared" si="9"/>
        <v>#REF!</v>
      </c>
      <c r="U10" s="38" t="e">
        <f ca="1" t="shared" si="0"/>
        <v>#REF!</v>
      </c>
    </row>
    <row r="11" spans="1:21" ht="15">
      <c r="A11" s="126"/>
      <c r="B11" s="126"/>
      <c r="D11" s="32">
        <f t="shared" si="1"/>
        <v>0</v>
      </c>
      <c r="E11" s="3">
        <f>COUNTIF(Vertices[Degree],"&gt;= "&amp;D11)-COUNTIF(Vertices[Degree],"&gt;="&amp;D12)</f>
        <v>0</v>
      </c>
      <c r="F11" s="39">
        <f t="shared" si="2"/>
        <v>3.9272727272727277</v>
      </c>
      <c r="G11" s="40">
        <f>COUNTIF(Vertices[In-Degree],"&gt;= "&amp;F11)-COUNTIF(Vertices[In-Degree],"&gt;="&amp;F12)</f>
        <v>3</v>
      </c>
      <c r="H11" s="39">
        <f t="shared" si="3"/>
        <v>1.7999999999999998</v>
      </c>
      <c r="I11" s="40">
        <f>COUNTIF(Vertices[Out-Degree],"&gt;= "&amp;H11)-COUNTIF(Vertices[Out-Degree],"&gt;="&amp;H12)</f>
        <v>0</v>
      </c>
      <c r="J11" s="39">
        <f t="shared" si="4"/>
        <v>183.4363636363636</v>
      </c>
      <c r="K11" s="40">
        <f>COUNTIF(Vertices[Betweenness Centrality],"&gt;= "&amp;J11)-COUNTIF(Vertices[Betweenness Centrality],"&gt;="&amp;J12)</f>
        <v>0</v>
      </c>
      <c r="L11" s="39">
        <f t="shared" si="5"/>
        <v>0.16363636363636366</v>
      </c>
      <c r="M11" s="40">
        <f>COUNTIF(Vertices[Closeness Centrality],"&gt;= "&amp;L11)-COUNTIF(Vertices[Closeness Centrality],"&gt;="&amp;L12)</f>
        <v>2</v>
      </c>
      <c r="N11" s="39">
        <f t="shared" si="6"/>
        <v>0.026831618181818177</v>
      </c>
      <c r="O11" s="40">
        <f>COUNTIF(Vertices[Eigenvector Centrality],"&gt;= "&amp;N11)-COUNTIF(Vertices[Eigenvector Centrality],"&gt;="&amp;N12)</f>
        <v>0</v>
      </c>
      <c r="P11" s="39">
        <f t="shared" si="7"/>
        <v>2.0919047636363635</v>
      </c>
      <c r="Q11" s="40">
        <f>COUNTIF(Vertices[PageRank],"&gt;= "&amp;P11)-COUNTIF(Vertices[PageRank],"&gt;="&amp;P12)</f>
        <v>1</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450</v>
      </c>
      <c r="B12" s="34">
        <v>88</v>
      </c>
      <c r="D12" s="32">
        <f t="shared" si="1"/>
        <v>0</v>
      </c>
      <c r="E12" s="3">
        <f>COUNTIF(Vertices[Degree],"&gt;= "&amp;D12)-COUNTIF(Vertices[Degree],"&gt;="&amp;D13)</f>
        <v>0</v>
      </c>
      <c r="F12" s="37">
        <f t="shared" si="2"/>
        <v>4.363636363636364</v>
      </c>
      <c r="G12" s="38">
        <f>COUNTIF(Vertices[In-Degree],"&gt;= "&amp;F12)-COUNTIF(Vertices[In-Degree],"&gt;="&amp;F13)</f>
        <v>0</v>
      </c>
      <c r="H12" s="37">
        <f t="shared" si="3"/>
        <v>1.9999999999999998</v>
      </c>
      <c r="I12" s="38">
        <f>COUNTIF(Vertices[Out-Degree],"&gt;= "&amp;H12)-COUNTIF(Vertices[Out-Degree],"&gt;="&amp;H13)</f>
        <v>21</v>
      </c>
      <c r="J12" s="37">
        <f t="shared" si="4"/>
        <v>203.81818181818178</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0.029812909090909084</v>
      </c>
      <c r="O12" s="38">
        <f>COUNTIF(Vertices[Eigenvector Centrality],"&gt;= "&amp;N12)-COUNTIF(Vertices[Eigenvector Centrality],"&gt;="&amp;N13)</f>
        <v>21</v>
      </c>
      <c r="P12" s="37">
        <f t="shared" si="7"/>
        <v>2.2783791818181816</v>
      </c>
      <c r="Q12" s="38">
        <f>COUNTIF(Vertices[PageRank],"&gt;= "&amp;P12)-COUNTIF(Vertices[PageRank],"&gt;="&amp;P13)</f>
        <v>3</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197</v>
      </c>
      <c r="B13" s="34">
        <v>117</v>
      </c>
      <c r="D13" s="32">
        <f t="shared" si="1"/>
        <v>0</v>
      </c>
      <c r="E13" s="3">
        <f>COUNTIF(Vertices[Degree],"&gt;= "&amp;D13)-COUNTIF(Vertices[Degree],"&gt;="&amp;D14)</f>
        <v>0</v>
      </c>
      <c r="F13" s="39">
        <f t="shared" si="2"/>
        <v>4.800000000000001</v>
      </c>
      <c r="G13" s="40">
        <f>COUNTIF(Vertices[In-Degree],"&gt;= "&amp;F13)-COUNTIF(Vertices[In-Degree],"&gt;="&amp;F14)</f>
        <v>1</v>
      </c>
      <c r="H13" s="39">
        <f t="shared" si="3"/>
        <v>2.1999999999999997</v>
      </c>
      <c r="I13" s="40">
        <f>COUNTIF(Vertices[Out-Degree],"&gt;= "&amp;H13)-COUNTIF(Vertices[Out-Degree],"&gt;="&amp;H14)</f>
        <v>0</v>
      </c>
      <c r="J13" s="39">
        <f t="shared" si="4"/>
        <v>224.19999999999996</v>
      </c>
      <c r="K13" s="40">
        <f>COUNTIF(Vertices[Betweenness Centrality],"&gt;= "&amp;J13)-COUNTIF(Vertices[Betweenness Centrality],"&gt;="&amp;J14)</f>
        <v>0</v>
      </c>
      <c r="L13" s="39">
        <f t="shared" si="5"/>
        <v>0.20000000000000004</v>
      </c>
      <c r="M13" s="40">
        <f>COUNTIF(Vertices[Closeness Centrality],"&gt;= "&amp;L13)-COUNTIF(Vertices[Closeness Centrality],"&gt;="&amp;L14)</f>
        <v>6</v>
      </c>
      <c r="N13" s="39">
        <f t="shared" si="6"/>
        <v>0.032794199999999996</v>
      </c>
      <c r="O13" s="40">
        <f>COUNTIF(Vertices[Eigenvector Centrality],"&gt;= "&amp;N13)-COUNTIF(Vertices[Eigenvector Centrality],"&gt;="&amp;N14)</f>
        <v>1</v>
      </c>
      <c r="P13" s="39">
        <f t="shared" si="7"/>
        <v>2.4648535999999996</v>
      </c>
      <c r="Q13" s="40">
        <f>COUNTIF(Vertices[PageRank],"&gt;= "&amp;P13)-COUNTIF(Vertices[PageRank],"&gt;="&amp;P14)</f>
        <v>0</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449</v>
      </c>
      <c r="B14" s="34">
        <v>42</v>
      </c>
      <c r="D14" s="32">
        <f t="shared" si="1"/>
        <v>0</v>
      </c>
      <c r="E14" s="3">
        <f>COUNTIF(Vertices[Degree],"&gt;= "&amp;D14)-COUNTIF(Vertices[Degree],"&gt;="&amp;D15)</f>
        <v>0</v>
      </c>
      <c r="F14" s="37">
        <f t="shared" si="2"/>
        <v>5.236363636363637</v>
      </c>
      <c r="G14" s="38">
        <f>COUNTIF(Vertices[In-Degree],"&gt;= "&amp;F14)-COUNTIF(Vertices[In-Degree],"&gt;="&amp;F15)</f>
        <v>0</v>
      </c>
      <c r="H14" s="37">
        <f t="shared" si="3"/>
        <v>2.4</v>
      </c>
      <c r="I14" s="38">
        <f>COUNTIF(Vertices[Out-Degree],"&gt;= "&amp;H14)-COUNTIF(Vertices[Out-Degree],"&gt;="&amp;H15)</f>
        <v>0</v>
      </c>
      <c r="J14" s="37">
        <f t="shared" si="4"/>
        <v>244.58181818181814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0.03577549090909091</v>
      </c>
      <c r="O14" s="38">
        <f>COUNTIF(Vertices[Eigenvector Centrality],"&gt;= "&amp;N14)-COUNTIF(Vertices[Eigenvector Centrality],"&gt;="&amp;N15)</f>
        <v>2</v>
      </c>
      <c r="P14" s="37">
        <f t="shared" si="7"/>
        <v>2.6513280181818177</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448</v>
      </c>
      <c r="B15" s="34">
        <v>79</v>
      </c>
      <c r="D15" s="32">
        <f t="shared" si="1"/>
        <v>0</v>
      </c>
      <c r="E15" s="3">
        <f>COUNTIF(Vertices[Degree],"&gt;= "&amp;D15)-COUNTIF(Vertices[Degree],"&gt;="&amp;D16)</f>
        <v>0</v>
      </c>
      <c r="F15" s="39">
        <f t="shared" si="2"/>
        <v>5.672727272727274</v>
      </c>
      <c r="G15" s="40">
        <f>COUNTIF(Vertices[In-Degree],"&gt;= "&amp;F15)-COUNTIF(Vertices[In-Degree],"&gt;="&amp;F16)</f>
        <v>1</v>
      </c>
      <c r="H15" s="39">
        <f t="shared" si="3"/>
        <v>2.6</v>
      </c>
      <c r="I15" s="40">
        <f>COUNTIF(Vertices[Out-Degree],"&gt;= "&amp;H15)-COUNTIF(Vertices[Out-Degree],"&gt;="&amp;H16)</f>
        <v>0</v>
      </c>
      <c r="J15" s="39">
        <f t="shared" si="4"/>
        <v>264.96363636363634</v>
      </c>
      <c r="K15" s="40">
        <f>COUNTIF(Vertices[Betweenness Centrality],"&gt;= "&amp;J15)-COUNTIF(Vertices[Betweenness Centrality],"&gt;="&amp;J16)</f>
        <v>0</v>
      </c>
      <c r="L15" s="39">
        <f t="shared" si="5"/>
        <v>0.23636363636363641</v>
      </c>
      <c r="M15" s="40">
        <f>COUNTIF(Vertices[Closeness Centrality],"&gt;= "&amp;L15)-COUNTIF(Vertices[Closeness Centrality],"&gt;="&amp;L16)</f>
        <v>7</v>
      </c>
      <c r="N15" s="39">
        <f t="shared" si="6"/>
        <v>0.03875678181818182</v>
      </c>
      <c r="O15" s="40">
        <f>COUNTIF(Vertices[Eigenvector Centrality],"&gt;= "&amp;N15)-COUNTIF(Vertices[Eigenvector Centrality],"&gt;="&amp;N16)</f>
        <v>0</v>
      </c>
      <c r="P15" s="39">
        <f t="shared" si="7"/>
        <v>2.837802436363636</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126"/>
      <c r="B16" s="126"/>
      <c r="D16" s="32">
        <f t="shared" si="1"/>
        <v>0</v>
      </c>
      <c r="E16" s="3">
        <f>COUNTIF(Vertices[Degree],"&gt;= "&amp;D16)-COUNTIF(Vertices[Degree],"&gt;="&amp;D17)</f>
        <v>0</v>
      </c>
      <c r="F16" s="37">
        <f t="shared" si="2"/>
        <v>6.10909090909091</v>
      </c>
      <c r="G16" s="38">
        <f>COUNTIF(Vertices[In-Degree],"&gt;= "&amp;F16)-COUNTIF(Vertices[In-Degree],"&gt;="&amp;F17)</f>
        <v>0</v>
      </c>
      <c r="H16" s="37">
        <f t="shared" si="3"/>
        <v>2.8000000000000003</v>
      </c>
      <c r="I16" s="38">
        <f>COUNTIF(Vertices[Out-Degree],"&gt;= "&amp;H16)-COUNTIF(Vertices[Out-Degree],"&gt;="&amp;H17)</f>
        <v>0</v>
      </c>
      <c r="J16" s="37">
        <f t="shared" si="4"/>
        <v>285.3454545454545</v>
      </c>
      <c r="K16" s="38">
        <f>COUNTIF(Vertices[Betweenness Centrality],"&gt;= "&amp;J16)-COUNTIF(Vertices[Betweenness Centrality],"&gt;="&amp;J17)</f>
        <v>2</v>
      </c>
      <c r="L16" s="37">
        <f t="shared" si="5"/>
        <v>0.2545454545454546</v>
      </c>
      <c r="M16" s="38">
        <f>COUNTIF(Vertices[Closeness Centrality],"&gt;= "&amp;L16)-COUNTIF(Vertices[Closeness Centrality],"&gt;="&amp;L17)</f>
        <v>0</v>
      </c>
      <c r="N16" s="37">
        <f t="shared" si="6"/>
        <v>0.04173807272727273</v>
      </c>
      <c r="O16" s="38">
        <f>COUNTIF(Vertices[Eigenvector Centrality],"&gt;= "&amp;N16)-COUNTIF(Vertices[Eigenvector Centrality],"&gt;="&amp;N17)</f>
        <v>0</v>
      </c>
      <c r="P16" s="37">
        <f t="shared" si="7"/>
        <v>3.024276854545454</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151</v>
      </c>
      <c r="B17" s="34">
        <v>119</v>
      </c>
      <c r="D17" s="32">
        <f t="shared" si="1"/>
        <v>0</v>
      </c>
      <c r="E17" s="3">
        <f>COUNTIF(Vertices[Degree],"&gt;= "&amp;D17)-COUNTIF(Vertices[Degree],"&gt;="&amp;D18)</f>
        <v>0</v>
      </c>
      <c r="F17" s="39">
        <f t="shared" si="2"/>
        <v>6.545454545454547</v>
      </c>
      <c r="G17" s="40">
        <f>COUNTIF(Vertices[In-Degree],"&gt;= "&amp;F17)-COUNTIF(Vertices[In-Degree],"&gt;="&amp;F18)</f>
        <v>0</v>
      </c>
      <c r="H17" s="39">
        <f t="shared" si="3"/>
        <v>3.0000000000000004</v>
      </c>
      <c r="I17" s="40">
        <f>COUNTIF(Vertices[Out-Degree],"&gt;= "&amp;H17)-COUNTIF(Vertices[Out-Degree],"&gt;="&amp;H18)</f>
        <v>9</v>
      </c>
      <c r="J17" s="39">
        <f t="shared" si="4"/>
        <v>305.7272727272727</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0.04471936363636364</v>
      </c>
      <c r="O17" s="40">
        <f>COUNTIF(Vertices[Eigenvector Centrality],"&gt;= "&amp;N17)-COUNTIF(Vertices[Eigenvector Centrality],"&gt;="&amp;N18)</f>
        <v>0</v>
      </c>
      <c r="P17" s="39">
        <f t="shared" si="7"/>
        <v>3.210751272727272</v>
      </c>
      <c r="Q17" s="40">
        <f>COUNTIF(Vertices[PageRank],"&gt;= "&amp;P17)-COUNTIF(Vertices[PageRank],"&gt;="&amp;P18)</f>
        <v>1</v>
      </c>
      <c r="R17" s="39">
        <f t="shared" si="8"/>
        <v>0.27272727272727276</v>
      </c>
      <c r="S17" s="44">
        <f>COUNTIF(Vertices[Clustering Coefficient],"&gt;= "&amp;R17)-COUNTIF(Vertices[Clustering Coefficient],"&gt;="&amp;R18)</f>
        <v>0</v>
      </c>
      <c r="T17" s="39" t="e">
        <f ca="1" t="shared" si="9"/>
        <v>#REF!</v>
      </c>
      <c r="U17" s="40" t="e">
        <f ca="1" t="shared" si="0"/>
        <v>#REF!</v>
      </c>
    </row>
    <row r="18" spans="1:21" ht="15">
      <c r="A18" s="126"/>
      <c r="B18" s="126"/>
      <c r="D18" s="32">
        <f t="shared" si="1"/>
        <v>0</v>
      </c>
      <c r="E18" s="3">
        <f>COUNTIF(Vertices[Degree],"&gt;= "&amp;D18)-COUNTIF(Vertices[Degree],"&gt;="&amp;D19)</f>
        <v>0</v>
      </c>
      <c r="F18" s="37">
        <f t="shared" si="2"/>
        <v>6.981818181818183</v>
      </c>
      <c r="G18" s="38">
        <f>COUNTIF(Vertices[In-Degree],"&gt;= "&amp;F18)-COUNTIF(Vertices[In-Degree],"&gt;="&amp;F19)</f>
        <v>1</v>
      </c>
      <c r="H18" s="37">
        <f t="shared" si="3"/>
        <v>3.2000000000000006</v>
      </c>
      <c r="I18" s="38">
        <f>COUNTIF(Vertices[Out-Degree],"&gt;= "&amp;H18)-COUNTIF(Vertices[Out-Degree],"&gt;="&amp;H19)</f>
        <v>0</v>
      </c>
      <c r="J18" s="37">
        <f t="shared" si="4"/>
        <v>326.10909090909087</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0.04770065454545455</v>
      </c>
      <c r="O18" s="38">
        <f>COUNTIF(Vertices[Eigenvector Centrality],"&gt;= "&amp;N18)-COUNTIF(Vertices[Eigenvector Centrality],"&gt;="&amp;N19)</f>
        <v>0</v>
      </c>
      <c r="P18" s="37">
        <f t="shared" si="7"/>
        <v>3.39722569090909</v>
      </c>
      <c r="Q18" s="38">
        <f>COUNTIF(Vertices[PageRank],"&gt;= "&amp;P18)-COUNTIF(Vertices[PageRank],"&gt;="&amp;P19)</f>
        <v>2</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170</v>
      </c>
      <c r="B19" s="34">
        <v>0.010582010582010581</v>
      </c>
      <c r="D19" s="32">
        <f t="shared" si="1"/>
        <v>0</v>
      </c>
      <c r="E19" s="3">
        <f>COUNTIF(Vertices[Degree],"&gt;= "&amp;D19)-COUNTIF(Vertices[Degree],"&gt;="&amp;D20)</f>
        <v>0</v>
      </c>
      <c r="F19" s="39">
        <f t="shared" si="2"/>
        <v>7.41818181818182</v>
      </c>
      <c r="G19" s="40">
        <f>COUNTIF(Vertices[In-Degree],"&gt;= "&amp;F19)-COUNTIF(Vertices[In-Degree],"&gt;="&amp;F20)</f>
        <v>0</v>
      </c>
      <c r="H19" s="39">
        <f t="shared" si="3"/>
        <v>3.400000000000001</v>
      </c>
      <c r="I19" s="40">
        <f>COUNTIF(Vertices[Out-Degree],"&gt;= "&amp;H19)-COUNTIF(Vertices[Out-Degree],"&gt;="&amp;H20)</f>
        <v>0</v>
      </c>
      <c r="J19" s="39">
        <f t="shared" si="4"/>
        <v>346.49090909090904</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0.05068194545454546</v>
      </c>
      <c r="O19" s="40">
        <f>COUNTIF(Vertices[Eigenvector Centrality],"&gt;= "&amp;N19)-COUNTIF(Vertices[Eigenvector Centrality],"&gt;="&amp;N20)</f>
        <v>0</v>
      </c>
      <c r="P19" s="39">
        <f t="shared" si="7"/>
        <v>3.583700109090908</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171</v>
      </c>
      <c r="B20" s="34">
        <v>0.020942408376963352</v>
      </c>
      <c r="D20" s="32">
        <f t="shared" si="1"/>
        <v>0</v>
      </c>
      <c r="E20" s="3">
        <f>COUNTIF(Vertices[Degree],"&gt;= "&amp;D20)-COUNTIF(Vertices[Degree],"&gt;="&amp;D21)</f>
        <v>0</v>
      </c>
      <c r="F20" s="37">
        <f t="shared" si="2"/>
        <v>7.854545454545456</v>
      </c>
      <c r="G20" s="38">
        <f>COUNTIF(Vertices[In-Degree],"&gt;= "&amp;F20)-COUNTIF(Vertices[In-Degree],"&gt;="&amp;F21)</f>
        <v>0</v>
      </c>
      <c r="H20" s="37">
        <f t="shared" si="3"/>
        <v>3.600000000000001</v>
      </c>
      <c r="I20" s="38">
        <f>COUNTIF(Vertices[Out-Degree],"&gt;= "&amp;H20)-COUNTIF(Vertices[Out-Degree],"&gt;="&amp;H21)</f>
        <v>0</v>
      </c>
      <c r="J20" s="37">
        <f t="shared" si="4"/>
        <v>366.8727272727272</v>
      </c>
      <c r="K20" s="38">
        <f>COUNTIF(Vertices[Betweenness Centrality],"&gt;= "&amp;J20)-COUNTIF(Vertices[Betweenness Centrality],"&gt;="&amp;J21)</f>
        <v>0</v>
      </c>
      <c r="L20" s="37">
        <f t="shared" si="5"/>
        <v>0.3272727272727273</v>
      </c>
      <c r="M20" s="38">
        <f>COUNTIF(Vertices[Closeness Centrality],"&gt;= "&amp;L20)-COUNTIF(Vertices[Closeness Centrality],"&gt;="&amp;L21)</f>
        <v>14</v>
      </c>
      <c r="N20" s="37">
        <f t="shared" si="6"/>
        <v>0.053663236363636374</v>
      </c>
      <c r="O20" s="38">
        <f>COUNTIF(Vertices[Eigenvector Centrality],"&gt;= "&amp;N20)-COUNTIF(Vertices[Eigenvector Centrality],"&gt;="&amp;N21)</f>
        <v>0</v>
      </c>
      <c r="P20" s="37">
        <f t="shared" si="7"/>
        <v>3.7701745272727263</v>
      </c>
      <c r="Q20" s="38">
        <f>COUNTIF(Vertices[PageRank],"&gt;= "&amp;P20)-COUNTIF(Vertices[PageRank],"&gt;="&amp;P21)</f>
        <v>0</v>
      </c>
      <c r="R20" s="37">
        <f t="shared" si="8"/>
        <v>0.3272727272727273</v>
      </c>
      <c r="S20" s="43">
        <f>COUNTIF(Vertices[Clustering Coefficient],"&gt;= "&amp;R20)-COUNTIF(Vertices[Clustering Coefficient],"&gt;="&amp;R21)</f>
        <v>4</v>
      </c>
      <c r="T20" s="37" t="e">
        <f ca="1" t="shared" si="9"/>
        <v>#REF!</v>
      </c>
      <c r="U20" s="38" t="e">
        <f ca="1" t="shared" si="0"/>
        <v>#REF!</v>
      </c>
    </row>
    <row r="21" spans="1:21" ht="15">
      <c r="A21" s="126"/>
      <c r="B21" s="126"/>
      <c r="D21" s="32">
        <f t="shared" si="1"/>
        <v>0</v>
      </c>
      <c r="E21" s="3">
        <f>COUNTIF(Vertices[Degree],"&gt;= "&amp;D21)-COUNTIF(Vertices[Degree],"&gt;="&amp;D22)</f>
        <v>0</v>
      </c>
      <c r="F21" s="39">
        <f t="shared" si="2"/>
        <v>8.290909090909093</v>
      </c>
      <c r="G21" s="40">
        <f>COUNTIF(Vertices[In-Degree],"&gt;= "&amp;F21)-COUNTIF(Vertices[In-Degree],"&gt;="&amp;F22)</f>
        <v>0</v>
      </c>
      <c r="H21" s="39">
        <f t="shared" si="3"/>
        <v>3.800000000000001</v>
      </c>
      <c r="I21" s="40">
        <f>COUNTIF(Vertices[Out-Degree],"&gt;= "&amp;H21)-COUNTIF(Vertices[Out-Degree],"&gt;="&amp;H22)</f>
        <v>0</v>
      </c>
      <c r="J21" s="39">
        <f t="shared" si="4"/>
        <v>387.2545454545454</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0.056644527272727285</v>
      </c>
      <c r="O21" s="40">
        <f>COUNTIF(Vertices[Eigenvector Centrality],"&gt;= "&amp;N21)-COUNTIF(Vertices[Eigenvector Centrality],"&gt;="&amp;N22)</f>
        <v>0</v>
      </c>
      <c r="P21" s="39">
        <f t="shared" si="7"/>
        <v>3.9566489454545444</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152</v>
      </c>
      <c r="B22" s="34">
        <v>44</v>
      </c>
      <c r="D22" s="32">
        <f t="shared" si="1"/>
        <v>0</v>
      </c>
      <c r="E22" s="3">
        <f>COUNTIF(Vertices[Degree],"&gt;= "&amp;D22)-COUNTIF(Vertices[Degree],"&gt;="&amp;D23)</f>
        <v>0</v>
      </c>
      <c r="F22" s="37">
        <f t="shared" si="2"/>
        <v>8.727272727272728</v>
      </c>
      <c r="G22" s="38">
        <f>COUNTIF(Vertices[In-Degree],"&gt;= "&amp;F22)-COUNTIF(Vertices[In-Degree],"&gt;="&amp;F23)</f>
        <v>0</v>
      </c>
      <c r="H22" s="37">
        <f t="shared" si="3"/>
        <v>4.000000000000001</v>
      </c>
      <c r="I22" s="38">
        <f>COUNTIF(Vertices[Out-Degree],"&gt;= "&amp;H22)-COUNTIF(Vertices[Out-Degree],"&gt;="&amp;H23)</f>
        <v>3</v>
      </c>
      <c r="J22" s="37">
        <f t="shared" si="4"/>
        <v>407.63636363636357</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0.059625818181818196</v>
      </c>
      <c r="O22" s="38">
        <f>COUNTIF(Vertices[Eigenvector Centrality],"&gt;= "&amp;N22)-COUNTIF(Vertices[Eigenvector Centrality],"&gt;="&amp;N23)</f>
        <v>0</v>
      </c>
      <c r="P22" s="37">
        <f t="shared" si="7"/>
        <v>4.143123363636363</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153</v>
      </c>
      <c r="B23" s="34">
        <v>18</v>
      </c>
      <c r="D23" s="32">
        <f t="shared" si="1"/>
        <v>0</v>
      </c>
      <c r="E23" s="3">
        <f>COUNTIF(Vertices[Degree],"&gt;= "&amp;D23)-COUNTIF(Vertices[Degree],"&gt;="&amp;D24)</f>
        <v>0</v>
      </c>
      <c r="F23" s="39">
        <f t="shared" si="2"/>
        <v>9.163636363636364</v>
      </c>
      <c r="G23" s="40">
        <f>COUNTIF(Vertices[In-Degree],"&gt;= "&amp;F23)-COUNTIF(Vertices[In-Degree],"&gt;="&amp;F24)</f>
        <v>0</v>
      </c>
      <c r="H23" s="39">
        <f t="shared" si="3"/>
        <v>4.200000000000001</v>
      </c>
      <c r="I23" s="40">
        <f>COUNTIF(Vertices[Out-Degree],"&gt;= "&amp;H23)-COUNTIF(Vertices[Out-Degree],"&gt;="&amp;H24)</f>
        <v>0</v>
      </c>
      <c r="J23" s="39">
        <f t="shared" si="4"/>
        <v>428.01818181818174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0.06260710909090911</v>
      </c>
      <c r="O23" s="40">
        <f>COUNTIF(Vertices[Eigenvector Centrality],"&gt;= "&amp;N23)-COUNTIF(Vertices[Eigenvector Centrality],"&gt;="&amp;N24)</f>
        <v>0</v>
      </c>
      <c r="P23" s="39">
        <f t="shared" si="7"/>
        <v>4.3295977818181814</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154</v>
      </c>
      <c r="B24" s="34">
        <v>38</v>
      </c>
      <c r="D24" s="32">
        <f t="shared" si="1"/>
        <v>0</v>
      </c>
      <c r="E24" s="3">
        <f>COUNTIF(Vertices[Degree],"&gt;= "&amp;D24)-COUNTIF(Vertices[Degree],"&gt;="&amp;D25)</f>
        <v>0</v>
      </c>
      <c r="F24" s="37">
        <f t="shared" si="2"/>
        <v>9.6</v>
      </c>
      <c r="G24" s="38">
        <f>COUNTIF(Vertices[In-Degree],"&gt;= "&amp;F24)-COUNTIF(Vertices[In-Degree],"&gt;="&amp;F25)</f>
        <v>2</v>
      </c>
      <c r="H24" s="37">
        <f t="shared" si="3"/>
        <v>4.400000000000001</v>
      </c>
      <c r="I24" s="38">
        <f>COUNTIF(Vertices[Out-Degree],"&gt;= "&amp;H24)-COUNTIF(Vertices[Out-Degree],"&gt;="&amp;H25)</f>
        <v>0</v>
      </c>
      <c r="J24" s="37">
        <f t="shared" si="4"/>
        <v>448.3999999999999</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0.06558840000000002</v>
      </c>
      <c r="O24" s="38">
        <f>COUNTIF(Vertices[Eigenvector Centrality],"&gt;= "&amp;N24)-COUNTIF(Vertices[Eigenvector Centrality],"&gt;="&amp;N25)</f>
        <v>0</v>
      </c>
      <c r="P24" s="37">
        <f t="shared" si="7"/>
        <v>4.5160722</v>
      </c>
      <c r="Q24" s="38">
        <f>COUNTIF(Vertices[PageRank],"&gt;= "&amp;P24)-COUNTIF(Vertices[PageRank],"&gt;="&amp;P25)</f>
        <v>1</v>
      </c>
      <c r="R24" s="37">
        <f t="shared" si="8"/>
        <v>0.4000000000000001</v>
      </c>
      <c r="S24" s="43">
        <f>COUNTIF(Vertices[Clustering Coefficient],"&gt;= "&amp;R24)-COUNTIF(Vertices[Clustering Coefficient],"&gt;="&amp;R25)</f>
        <v>0</v>
      </c>
      <c r="T24" s="37" t="e">
        <f ca="1" t="shared" si="9"/>
        <v>#REF!</v>
      </c>
      <c r="U24" s="38" t="e">
        <f ca="1" t="shared" si="0"/>
        <v>#REF!</v>
      </c>
    </row>
    <row r="25" spans="1:21" ht="15">
      <c r="A25" s="34" t="s">
        <v>155</v>
      </c>
      <c r="B25" s="34">
        <v>83</v>
      </c>
      <c r="D25" s="32">
        <f t="shared" si="1"/>
        <v>0</v>
      </c>
      <c r="E25" s="3">
        <f>COUNTIF(Vertices[Degree],"&gt;= "&amp;D25)-COUNTIF(Vertices[Degree],"&gt;="&amp;D26)</f>
        <v>0</v>
      </c>
      <c r="F25" s="39">
        <f t="shared" si="2"/>
        <v>10.036363636363635</v>
      </c>
      <c r="G25" s="40">
        <f>COUNTIF(Vertices[In-Degree],"&gt;= "&amp;F25)-COUNTIF(Vertices[In-Degree],"&gt;="&amp;F26)</f>
        <v>0</v>
      </c>
      <c r="H25" s="39">
        <f t="shared" si="3"/>
        <v>4.600000000000001</v>
      </c>
      <c r="I25" s="40">
        <f>COUNTIF(Vertices[Out-Degree],"&gt;= "&amp;H25)-COUNTIF(Vertices[Out-Degree],"&gt;="&amp;H26)</f>
        <v>0</v>
      </c>
      <c r="J25" s="39">
        <f t="shared" si="4"/>
        <v>468.7818181818181</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0.06856969090909093</v>
      </c>
      <c r="O25" s="40">
        <f>COUNTIF(Vertices[Eigenvector Centrality],"&gt;= "&amp;N25)-COUNTIF(Vertices[Eigenvector Centrality],"&gt;="&amp;N26)</f>
        <v>0</v>
      </c>
      <c r="P25" s="39">
        <f t="shared" si="7"/>
        <v>4.7025466181818185</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126"/>
      <c r="B26" s="126"/>
      <c r="D26" s="32">
        <f t="shared" si="1"/>
        <v>0</v>
      </c>
      <c r="E26" s="3">
        <f>COUNTIF(Vertices[Degree],"&gt;= "&amp;D26)-COUNTIF(Vertices[Degree],"&gt;="&amp;D28)</f>
        <v>0</v>
      </c>
      <c r="F26" s="37">
        <f t="shared" si="2"/>
        <v>10.47272727272727</v>
      </c>
      <c r="G26" s="38">
        <f>COUNTIF(Vertices[In-Degree],"&gt;= "&amp;F26)-COUNTIF(Vertices[In-Degree],"&gt;="&amp;F28)</f>
        <v>0</v>
      </c>
      <c r="H26" s="37">
        <f t="shared" si="3"/>
        <v>4.800000000000002</v>
      </c>
      <c r="I26" s="38">
        <f>COUNTIF(Vertices[Out-Degree],"&gt;= "&amp;H26)-COUNTIF(Vertices[Out-Degree],"&gt;="&amp;H28)</f>
        <v>0</v>
      </c>
      <c r="J26" s="37">
        <f t="shared" si="4"/>
        <v>489.1636363636363</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0.07155098181818184</v>
      </c>
      <c r="O26" s="38">
        <f>COUNTIF(Vertices[Eigenvector Centrality],"&gt;= "&amp;N26)-COUNTIF(Vertices[Eigenvector Centrality],"&gt;="&amp;N28)</f>
        <v>0</v>
      </c>
      <c r="P26" s="37">
        <f t="shared" si="7"/>
        <v>4.889021036363637</v>
      </c>
      <c r="Q26" s="38">
        <f>COUNTIF(Vertices[PageRank],"&gt;= "&amp;P26)-COUNTIF(Vertices[PageRank],"&gt;="&amp;P28)</f>
        <v>1</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8</v>
      </c>
      <c r="D27" s="32"/>
      <c r="E27" s="3">
        <f>COUNTIF(Vertices[Degree],"&gt;= "&amp;D27)-COUNTIF(Vertices[Degree],"&gt;="&amp;D28)</f>
        <v>0</v>
      </c>
      <c r="F27" s="62"/>
      <c r="G27" s="63">
        <f>COUNTIF(Vertices[In-Degree],"&gt;= "&amp;F27)-COUNTIF(Vertices[In-Degree],"&gt;="&amp;F28)</f>
        <v>-2</v>
      </c>
      <c r="H27" s="62"/>
      <c r="I27" s="63">
        <f>COUNTIF(Vertices[Out-Degree],"&gt;= "&amp;H27)-COUNTIF(Vertices[Out-Degree],"&gt;="&amp;H28)</f>
        <v>-7</v>
      </c>
      <c r="J27" s="62"/>
      <c r="K27" s="63">
        <f>COUNTIF(Vertices[Betweenness Centrality],"&gt;= "&amp;J27)-COUNTIF(Vertices[Betweenness Centrality],"&gt;="&amp;J28)</f>
        <v>-2</v>
      </c>
      <c r="L27" s="62"/>
      <c r="M27" s="63">
        <f>COUNTIF(Vertices[Closeness Centrality],"&gt;= "&amp;L27)-COUNTIF(Vertices[Closeness Centrality],"&gt;="&amp;L28)</f>
        <v>-17</v>
      </c>
      <c r="N27" s="62"/>
      <c r="O27" s="63">
        <f>COUNTIF(Vertices[Eigenvector Centrality],"&gt;= "&amp;N27)-COUNTIF(Vertices[Eigenvector Centrality],"&gt;="&amp;N28)</f>
        <v>-1</v>
      </c>
      <c r="P27" s="62"/>
      <c r="Q27" s="63">
        <f>COUNTIF(Vertices[Eigenvector Centrality],"&gt;= "&amp;P27)-COUNTIF(Vertices[Eigenvector Centrality],"&gt;="&amp;P28)</f>
        <v>0</v>
      </c>
      <c r="R27" s="62"/>
      <c r="S27" s="64">
        <f>COUNTIF(Vertices[Clustering Coefficient],"&gt;= "&amp;R27)-COUNTIF(Vertices[Clustering Coefficient],"&gt;="&amp;R28)</f>
        <v>-12</v>
      </c>
      <c r="T27" s="62"/>
      <c r="U27" s="63">
        <f ca="1">COUNTIF(Vertices[Clustering Coefficient],"&gt;= "&amp;T27)-COUNTIF(Vertices[Clustering Coefficient],"&gt;="&amp;T28)</f>
        <v>0</v>
      </c>
    </row>
    <row r="28" spans="1:21" ht="15">
      <c r="A28" s="34" t="s">
        <v>157</v>
      </c>
      <c r="B28" s="34">
        <v>2.36736</v>
      </c>
      <c r="D28" s="32">
        <f>D26+($D$57-$D$2)/BinDivisor</f>
        <v>0</v>
      </c>
      <c r="E28" s="3">
        <f>COUNTIF(Vertices[Degree],"&gt;= "&amp;D28)-COUNTIF(Vertices[Degree],"&gt;="&amp;D40)</f>
        <v>0</v>
      </c>
      <c r="F28" s="39">
        <f>F26+($F$57-$F$2)/BinDivisor</f>
        <v>10.909090909090907</v>
      </c>
      <c r="G28" s="40">
        <f>COUNTIF(Vertices[In-Degree],"&gt;= "&amp;F28)-COUNTIF(Vertices[In-Degree],"&gt;="&amp;F40)</f>
        <v>0</v>
      </c>
      <c r="H28" s="39">
        <f>H26+($H$57-$H$2)/BinDivisor</f>
        <v>5.000000000000002</v>
      </c>
      <c r="I28" s="40">
        <f>COUNTIF(Vertices[Out-Degree],"&gt;= "&amp;H28)-COUNTIF(Vertices[Out-Degree],"&gt;="&amp;H40)</f>
        <v>2</v>
      </c>
      <c r="J28" s="39">
        <f>J26+($J$57-$J$2)/BinDivisor</f>
        <v>509.54545454545445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0.07453227272727275</v>
      </c>
      <c r="O28" s="40">
        <f>COUNTIF(Vertices[Eigenvector Centrality],"&gt;= "&amp;N28)-COUNTIF(Vertices[Eigenvector Centrality],"&gt;="&amp;N40)</f>
        <v>0</v>
      </c>
      <c r="P28" s="39">
        <f>P26+($P$57-$P$2)/BinDivisor</f>
        <v>5.075495454545456</v>
      </c>
      <c r="Q28" s="40">
        <f>COUNTIF(Vertices[PageRank],"&gt;= "&amp;P28)-COUNTIF(Vertices[PageRank],"&gt;="&amp;P40)</f>
        <v>1</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6"/>
      <c r="B29" s="126"/>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0.004229781202940916</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3969</v>
      </c>
      <c r="B31" s="34">
        <v>0.59477</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26"/>
      <c r="B32" s="126"/>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3970</v>
      </c>
      <c r="B33" s="34" t="s">
        <v>3971</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-2</v>
      </c>
      <c r="H38" s="62"/>
      <c r="I38" s="63">
        <f>COUNTIF(Vertices[Out-Degree],"&gt;= "&amp;H38)-COUNTIF(Vertices[Out-Degree],"&gt;="&amp;H40)</f>
        <v>-5</v>
      </c>
      <c r="J38" s="62"/>
      <c r="K38" s="63">
        <f>COUNTIF(Vertices[Betweenness Centrality],"&gt;= "&amp;J38)-COUNTIF(Vertices[Betweenness Centrality],"&gt;="&amp;J40)</f>
        <v>-2</v>
      </c>
      <c r="L38" s="62"/>
      <c r="M38" s="63">
        <f>COUNTIF(Vertices[Closeness Centrality],"&gt;= "&amp;L38)-COUNTIF(Vertices[Closeness Centrality],"&gt;="&amp;L40)</f>
        <v>-17</v>
      </c>
      <c r="N38" s="62"/>
      <c r="O38" s="63">
        <f>COUNTIF(Vertices[Eigenvector Centrality],"&gt;= "&amp;N38)-COUNTIF(Vertices[Eigenvector Centrality],"&gt;="&amp;N40)</f>
        <v>-1</v>
      </c>
      <c r="P38" s="62"/>
      <c r="Q38" s="63">
        <f>COUNTIF(Vertices[Eigenvector Centrality],"&gt;= "&amp;P38)-COUNTIF(Vertices[Eigenvector Centrality],"&gt;="&amp;P40)</f>
        <v>0</v>
      </c>
      <c r="R38" s="62"/>
      <c r="S38" s="64">
        <f>COUNTIF(Vertices[Clustering Coefficient],"&gt;= "&amp;R38)-COUNTIF(Vertices[Clustering Coefficient],"&gt;="&amp;R40)</f>
        <v>-12</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-2</v>
      </c>
      <c r="H39" s="62"/>
      <c r="I39" s="63">
        <f>COUNTIF(Vertices[Out-Degree],"&gt;= "&amp;H39)-COUNTIF(Vertices[Out-Degree],"&gt;="&amp;H40)</f>
        <v>-5</v>
      </c>
      <c r="J39" s="62"/>
      <c r="K39" s="63">
        <f>COUNTIF(Vertices[Betweenness Centrality],"&gt;= "&amp;J39)-COUNTIF(Vertices[Betweenness Centrality],"&gt;="&amp;J40)</f>
        <v>-2</v>
      </c>
      <c r="L39" s="62"/>
      <c r="M39" s="63">
        <f>COUNTIF(Vertices[Closeness Centrality],"&gt;= "&amp;L39)-COUNTIF(Vertices[Closeness Centrality],"&gt;="&amp;L40)</f>
        <v>-17</v>
      </c>
      <c r="N39" s="62"/>
      <c r="O39" s="63">
        <f>COUNTIF(Vertices[Eigenvector Centrality],"&gt;= "&amp;N39)-COUNTIF(Vertices[Eigenvector Centrality],"&gt;="&amp;N40)</f>
        <v>-1</v>
      </c>
      <c r="P39" s="62"/>
      <c r="Q39" s="63">
        <f>COUNTIF(Vertices[Eigenvector Centrality],"&gt;= "&amp;P39)-COUNTIF(Vertices[Eigenvector Centrality],"&gt;="&amp;P40)</f>
        <v>0</v>
      </c>
      <c r="R39" s="62"/>
      <c r="S39" s="64">
        <f>COUNTIF(Vertices[Clustering Coefficient],"&gt;= "&amp;R39)-COUNTIF(Vertices[Clustering Coefficient],"&gt;="&amp;R40)</f>
        <v>-12</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11.345454545454542</v>
      </c>
      <c r="G40" s="38">
        <f>COUNTIF(Vertices[In-Degree],"&gt;= "&amp;F40)-COUNTIF(Vertices[In-Degree],"&gt;="&amp;F41)</f>
        <v>0</v>
      </c>
      <c r="H40" s="37">
        <f>H28+($H$57-$H$2)/BinDivisor</f>
        <v>5.200000000000002</v>
      </c>
      <c r="I40" s="38">
        <f>COUNTIF(Vertices[Out-Degree],"&gt;= "&amp;H40)-COUNTIF(Vertices[Out-Degree],"&gt;="&amp;H41)</f>
        <v>0</v>
      </c>
      <c r="J40" s="37">
        <f>J28+($J$57-$J$2)/BinDivisor</f>
        <v>529.9272727272727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0.07751356363636366</v>
      </c>
      <c r="O40" s="38">
        <f>COUNTIF(Vertices[Eigenvector Centrality],"&gt;= "&amp;N40)-COUNTIF(Vertices[Eigenvector Centrality],"&gt;="&amp;N41)</f>
        <v>0</v>
      </c>
      <c r="P40" s="37">
        <f>P28+($P$57-$P$2)/BinDivisor</f>
        <v>5.261969872727274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11.781818181818178</v>
      </c>
      <c r="G41" s="40">
        <f>COUNTIF(Vertices[In-Degree],"&gt;= "&amp;F41)-COUNTIF(Vertices[In-Degree],"&gt;="&amp;F42)</f>
        <v>0</v>
      </c>
      <c r="H41" s="39">
        <f aca="true" t="shared" si="12" ref="H41:H56">H40+($H$57-$H$2)/BinDivisor</f>
        <v>5.400000000000002</v>
      </c>
      <c r="I41" s="40">
        <f>COUNTIF(Vertices[Out-Degree],"&gt;= "&amp;H41)-COUNTIF(Vertices[Out-Degree],"&gt;="&amp;H42)</f>
        <v>0</v>
      </c>
      <c r="J41" s="39">
        <f aca="true" t="shared" si="13" ref="J41:J56">J40+($J$57-$J$2)/BinDivisor</f>
        <v>550.3090909090909</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5</v>
      </c>
      <c r="N41" s="39">
        <f aca="true" t="shared" si="15" ref="N41:N56">N40+($N$57-$N$2)/BinDivisor</f>
        <v>0.08049485454545457</v>
      </c>
      <c r="O41" s="40">
        <f>COUNTIF(Vertices[Eigenvector Centrality],"&gt;= "&amp;N41)-COUNTIF(Vertices[Eigenvector Centrality],"&gt;="&amp;N42)</f>
        <v>0</v>
      </c>
      <c r="P41" s="39">
        <f aca="true" t="shared" si="16" ref="P41:P56">P40+($P$57-$P$2)/BinDivisor</f>
        <v>5.448444290909093</v>
      </c>
      <c r="Q41" s="40">
        <f>COUNTIF(Vertices[PageRank],"&gt;= "&amp;P41)-COUNTIF(Vertices[PageRank],"&gt;="&amp;P42)</f>
        <v>0</v>
      </c>
      <c r="R41" s="39">
        <f aca="true" t="shared" si="17" ref="R41:R56">R40+($R$57-$R$2)/BinDivisor</f>
        <v>0.490909090909091</v>
      </c>
      <c r="S41" s="44">
        <f>COUNTIF(Vertices[Clustering Coefficient],"&gt;= "&amp;R41)-COUNTIF(Vertices[Clustering Coefficient],"&gt;="&amp;R42)</f>
        <v>9</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12.218181818181813</v>
      </c>
      <c r="G42" s="38">
        <f>COUNTIF(Vertices[In-Degree],"&gt;= "&amp;F42)-COUNTIF(Vertices[In-Degree],"&gt;="&amp;F43)</f>
        <v>0</v>
      </c>
      <c r="H42" s="37">
        <f t="shared" si="12"/>
        <v>5.600000000000002</v>
      </c>
      <c r="I42" s="38">
        <f>COUNTIF(Vertices[Out-Degree],"&gt;= "&amp;H42)-COUNTIF(Vertices[Out-Degree],"&gt;="&amp;H43)</f>
        <v>0</v>
      </c>
      <c r="J42" s="37">
        <f t="shared" si="13"/>
        <v>570.690909090909</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0.08347614545454549</v>
      </c>
      <c r="O42" s="38">
        <f>COUNTIF(Vertices[Eigenvector Centrality],"&gt;= "&amp;N42)-COUNTIF(Vertices[Eigenvector Centrality],"&gt;="&amp;N43)</f>
        <v>0</v>
      </c>
      <c r="P42" s="37">
        <f t="shared" si="16"/>
        <v>5.634918709090911</v>
      </c>
      <c r="Q42" s="38">
        <f>COUNTIF(Vertices[PageRank],"&gt;= "&amp;P42)-COUNTIF(Vertices[PageRank],"&gt;="&amp;P43)</f>
        <v>1</v>
      </c>
      <c r="R42" s="37">
        <f t="shared" si="17"/>
        <v>0.5090909090909091</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12.654545454545449</v>
      </c>
      <c r="G43" s="40">
        <f>COUNTIF(Vertices[In-Degree],"&gt;= "&amp;F43)-COUNTIF(Vertices[In-Degree],"&gt;="&amp;F44)</f>
        <v>0</v>
      </c>
      <c r="H43" s="39">
        <f t="shared" si="12"/>
        <v>5.8000000000000025</v>
      </c>
      <c r="I43" s="40">
        <f>COUNTIF(Vertices[Out-Degree],"&gt;= "&amp;H43)-COUNTIF(Vertices[Out-Degree],"&gt;="&amp;H44)</f>
        <v>0</v>
      </c>
      <c r="J43" s="39">
        <f t="shared" si="13"/>
        <v>591.0727272727272</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0.0864574363636364</v>
      </c>
      <c r="O43" s="40">
        <f>COUNTIF(Vertices[Eigenvector Centrality],"&gt;= "&amp;N43)-COUNTIF(Vertices[Eigenvector Centrality],"&gt;="&amp;N44)</f>
        <v>0</v>
      </c>
      <c r="P43" s="39">
        <f t="shared" si="16"/>
        <v>5.82139312727273</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13.090909090909085</v>
      </c>
      <c r="G44" s="38">
        <f>COUNTIF(Vertices[In-Degree],"&gt;= "&amp;F44)-COUNTIF(Vertices[In-Degree],"&gt;="&amp;F45)</f>
        <v>0</v>
      </c>
      <c r="H44" s="37">
        <f t="shared" si="12"/>
        <v>6.000000000000003</v>
      </c>
      <c r="I44" s="38">
        <f>COUNTIF(Vertices[Out-Degree],"&gt;= "&amp;H44)-COUNTIF(Vertices[Out-Degree],"&gt;="&amp;H45)</f>
        <v>1</v>
      </c>
      <c r="J44" s="37">
        <f t="shared" si="13"/>
        <v>611.4545454545454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0.08943872727272731</v>
      </c>
      <c r="O44" s="38">
        <f>COUNTIF(Vertices[Eigenvector Centrality],"&gt;= "&amp;N44)-COUNTIF(Vertices[Eigenvector Centrality],"&gt;="&amp;N45)</f>
        <v>0</v>
      </c>
      <c r="P44" s="37">
        <f t="shared" si="16"/>
        <v>6.007867545454548</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13.52727272727272</v>
      </c>
      <c r="G45" s="40">
        <f>COUNTIF(Vertices[In-Degree],"&gt;= "&amp;F45)-COUNTIF(Vertices[In-Degree],"&gt;="&amp;F46)</f>
        <v>0</v>
      </c>
      <c r="H45" s="39">
        <f t="shared" si="12"/>
        <v>6.200000000000003</v>
      </c>
      <c r="I45" s="40">
        <f>COUNTIF(Vertices[Out-Degree],"&gt;= "&amp;H45)-COUNTIF(Vertices[Out-Degree],"&gt;="&amp;H46)</f>
        <v>0</v>
      </c>
      <c r="J45" s="39">
        <f t="shared" si="13"/>
        <v>631.8363636363636</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0.09242001818181822</v>
      </c>
      <c r="O45" s="40">
        <f>COUNTIF(Vertices[Eigenvector Centrality],"&gt;= "&amp;N45)-COUNTIF(Vertices[Eigenvector Centrality],"&gt;="&amp;N46)</f>
        <v>0</v>
      </c>
      <c r="P45" s="39">
        <f t="shared" si="16"/>
        <v>6.194341963636367</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13.963636363636356</v>
      </c>
      <c r="G46" s="38">
        <f>COUNTIF(Vertices[In-Degree],"&gt;= "&amp;F46)-COUNTIF(Vertices[In-Degree],"&gt;="&amp;F47)</f>
        <v>0</v>
      </c>
      <c r="H46" s="37">
        <f t="shared" si="12"/>
        <v>6.400000000000003</v>
      </c>
      <c r="I46" s="38">
        <f>COUNTIF(Vertices[Out-Degree],"&gt;= "&amp;H46)-COUNTIF(Vertices[Out-Degree],"&gt;="&amp;H47)</f>
        <v>0</v>
      </c>
      <c r="J46" s="37">
        <f t="shared" si="13"/>
        <v>652.2181818181817</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0.09540130909090913</v>
      </c>
      <c r="O46" s="38">
        <f>COUNTIF(Vertices[Eigenvector Centrality],"&gt;= "&amp;N46)-COUNTIF(Vertices[Eigenvector Centrality],"&gt;="&amp;N47)</f>
        <v>0</v>
      </c>
      <c r="P46" s="37">
        <f t="shared" si="16"/>
        <v>6.380816381818185</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14.399999999999991</v>
      </c>
      <c r="G47" s="40">
        <f>COUNTIF(Vertices[In-Degree],"&gt;= "&amp;F47)-COUNTIF(Vertices[In-Degree],"&gt;="&amp;F48)</f>
        <v>0</v>
      </c>
      <c r="H47" s="39">
        <f t="shared" si="12"/>
        <v>6.600000000000003</v>
      </c>
      <c r="I47" s="40">
        <f>COUNTIF(Vertices[Out-Degree],"&gt;= "&amp;H47)-COUNTIF(Vertices[Out-Degree],"&gt;="&amp;H48)</f>
        <v>0</v>
      </c>
      <c r="J47" s="39">
        <f t="shared" si="13"/>
        <v>672.5999999999999</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0.09838260000000004</v>
      </c>
      <c r="O47" s="40">
        <f>COUNTIF(Vertices[Eigenvector Centrality],"&gt;= "&amp;N47)-COUNTIF(Vertices[Eigenvector Centrality],"&gt;="&amp;N48)</f>
        <v>0</v>
      </c>
      <c r="P47" s="39">
        <f t="shared" si="16"/>
        <v>6.567290800000004</v>
      </c>
      <c r="Q47" s="40">
        <f>COUNTIF(Vertices[PageRank],"&gt;= "&amp;P47)-COUNTIF(Vertices[PageRank],"&gt;="&amp;P48)</f>
        <v>1</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14.836363636363627</v>
      </c>
      <c r="G48" s="38">
        <f>COUNTIF(Vertices[In-Degree],"&gt;= "&amp;F48)-COUNTIF(Vertices[In-Degree],"&gt;="&amp;F49)</f>
        <v>1</v>
      </c>
      <c r="H48" s="37">
        <f t="shared" si="12"/>
        <v>6.800000000000003</v>
      </c>
      <c r="I48" s="38">
        <f>COUNTIF(Vertices[Out-Degree],"&gt;= "&amp;H48)-COUNTIF(Vertices[Out-Degree],"&gt;="&amp;H49)</f>
        <v>0</v>
      </c>
      <c r="J48" s="37">
        <f t="shared" si="13"/>
        <v>692.9818181818181</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0.10136389090909095</v>
      </c>
      <c r="O48" s="38">
        <f>COUNTIF(Vertices[Eigenvector Centrality],"&gt;= "&amp;N48)-COUNTIF(Vertices[Eigenvector Centrality],"&gt;="&amp;N49)</f>
        <v>0</v>
      </c>
      <c r="P48" s="37">
        <f t="shared" si="16"/>
        <v>6.753765218181822</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15.272727272727263</v>
      </c>
      <c r="G49" s="40">
        <f>COUNTIF(Vertices[In-Degree],"&gt;= "&amp;F49)-COUNTIF(Vertices[In-Degree],"&gt;="&amp;F50)</f>
        <v>0</v>
      </c>
      <c r="H49" s="39">
        <f t="shared" si="12"/>
        <v>7.0000000000000036</v>
      </c>
      <c r="I49" s="40">
        <f>COUNTIF(Vertices[Out-Degree],"&gt;= "&amp;H49)-COUNTIF(Vertices[Out-Degree],"&gt;="&amp;H50)</f>
        <v>1</v>
      </c>
      <c r="J49" s="39">
        <f t="shared" si="13"/>
        <v>713.3636363636363</v>
      </c>
      <c r="K49" s="40">
        <f>COUNTIF(Vertices[Betweenness Centrality],"&gt;= "&amp;J49)-COUNTIF(Vertices[Betweenness Centrality],"&gt;="&amp;J50)</f>
        <v>1</v>
      </c>
      <c r="L49" s="39">
        <f t="shared" si="14"/>
        <v>0.6363636363636365</v>
      </c>
      <c r="M49" s="40">
        <f>COUNTIF(Vertices[Closeness Centrality],"&gt;= "&amp;L49)-COUNTIF(Vertices[Closeness Centrality],"&gt;="&amp;L50)</f>
        <v>0</v>
      </c>
      <c r="N49" s="39">
        <f t="shared" si="15"/>
        <v>0.10434518181818186</v>
      </c>
      <c r="O49" s="40">
        <f>COUNTIF(Vertices[Eigenvector Centrality],"&gt;= "&amp;N49)-COUNTIF(Vertices[Eigenvector Centrality],"&gt;="&amp;N50)</f>
        <v>0</v>
      </c>
      <c r="P49" s="39">
        <f t="shared" si="16"/>
        <v>6.940239636363641</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15.709090909090898</v>
      </c>
      <c r="G50" s="38">
        <f>COUNTIF(Vertices[In-Degree],"&gt;= "&amp;F50)-COUNTIF(Vertices[In-Degree],"&gt;="&amp;F51)</f>
        <v>0</v>
      </c>
      <c r="H50" s="37">
        <f t="shared" si="12"/>
        <v>7.200000000000004</v>
      </c>
      <c r="I50" s="38">
        <f>COUNTIF(Vertices[Out-Degree],"&gt;= "&amp;H50)-COUNTIF(Vertices[Out-Degree],"&gt;="&amp;H51)</f>
        <v>0</v>
      </c>
      <c r="J50" s="37">
        <f t="shared" si="13"/>
        <v>733.7454545454544</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0.10732647272727278</v>
      </c>
      <c r="O50" s="38">
        <f>COUNTIF(Vertices[Eigenvector Centrality],"&gt;= "&amp;N50)-COUNTIF(Vertices[Eigenvector Centrality],"&gt;="&amp;N51)</f>
        <v>0</v>
      </c>
      <c r="P50" s="37">
        <f t="shared" si="16"/>
        <v>7.1267140545454595</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16.145454545454534</v>
      </c>
      <c r="G51" s="40">
        <f>COUNTIF(Vertices[In-Degree],"&gt;= "&amp;F51)-COUNTIF(Vertices[In-Degree],"&gt;="&amp;F52)</f>
        <v>0</v>
      </c>
      <c r="H51" s="39">
        <f t="shared" si="12"/>
        <v>7.400000000000004</v>
      </c>
      <c r="I51" s="40">
        <f>COUNTIF(Vertices[Out-Degree],"&gt;= "&amp;H51)-COUNTIF(Vertices[Out-Degree],"&gt;="&amp;H52)</f>
        <v>0</v>
      </c>
      <c r="J51" s="39">
        <f t="shared" si="13"/>
        <v>754.1272727272726</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0.11030776363636369</v>
      </c>
      <c r="O51" s="40">
        <f>COUNTIF(Vertices[Eigenvector Centrality],"&gt;= "&amp;N51)-COUNTIF(Vertices[Eigenvector Centrality],"&gt;="&amp;N52)</f>
        <v>0</v>
      </c>
      <c r="P51" s="39">
        <f t="shared" si="16"/>
        <v>7.313188472727278</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16.58181818181817</v>
      </c>
      <c r="G52" s="38">
        <f>COUNTIF(Vertices[In-Degree],"&gt;= "&amp;F52)-COUNTIF(Vertices[In-Degree],"&gt;="&amp;F53)</f>
        <v>0</v>
      </c>
      <c r="H52" s="37">
        <f t="shared" si="12"/>
        <v>7.600000000000004</v>
      </c>
      <c r="I52" s="38">
        <f>COUNTIF(Vertices[Out-Degree],"&gt;= "&amp;H52)-COUNTIF(Vertices[Out-Degree],"&gt;="&amp;H53)</f>
        <v>0</v>
      </c>
      <c r="J52" s="37">
        <f t="shared" si="13"/>
        <v>774.5090909090908</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0.1132890545454546</v>
      </c>
      <c r="O52" s="38">
        <f>COUNTIF(Vertices[Eigenvector Centrality],"&gt;= "&amp;N52)-COUNTIF(Vertices[Eigenvector Centrality],"&gt;="&amp;N53)</f>
        <v>0</v>
      </c>
      <c r="P52" s="37">
        <f t="shared" si="16"/>
        <v>7.4996628909090965</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17.01818181818181</v>
      </c>
      <c r="G53" s="40">
        <f>COUNTIF(Vertices[In-Degree],"&gt;= "&amp;F53)-COUNTIF(Vertices[In-Degree],"&gt;="&amp;F54)</f>
        <v>0</v>
      </c>
      <c r="H53" s="39">
        <f t="shared" si="12"/>
        <v>7.800000000000004</v>
      </c>
      <c r="I53" s="40">
        <f>COUNTIF(Vertices[Out-Degree],"&gt;= "&amp;H53)-COUNTIF(Vertices[Out-Degree],"&gt;="&amp;H54)</f>
        <v>0</v>
      </c>
      <c r="J53" s="39">
        <f t="shared" si="13"/>
        <v>794.890909090909</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0.11627034545454551</v>
      </c>
      <c r="O53" s="40">
        <f>COUNTIF(Vertices[Eigenvector Centrality],"&gt;= "&amp;N53)-COUNTIF(Vertices[Eigenvector Centrality],"&gt;="&amp;N54)</f>
        <v>0</v>
      </c>
      <c r="P53" s="39">
        <f t="shared" si="16"/>
        <v>7.686137309090915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17.454545454545446</v>
      </c>
      <c r="G54" s="38">
        <f>COUNTIF(Vertices[In-Degree],"&gt;= "&amp;F54)-COUNTIF(Vertices[In-Degree],"&gt;="&amp;F55)</f>
        <v>0</v>
      </c>
      <c r="H54" s="37">
        <f t="shared" si="12"/>
        <v>8.000000000000004</v>
      </c>
      <c r="I54" s="38">
        <f>COUNTIF(Vertices[Out-Degree],"&gt;= "&amp;H54)-COUNTIF(Vertices[Out-Degree],"&gt;="&amp;H55)</f>
        <v>0</v>
      </c>
      <c r="J54" s="37">
        <f t="shared" si="13"/>
        <v>815.2727272727271</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0.11925163636363642</v>
      </c>
      <c r="O54" s="38">
        <f>COUNTIF(Vertices[Eigenvector Centrality],"&gt;= "&amp;N54)-COUNTIF(Vertices[Eigenvector Centrality],"&gt;="&amp;N55)</f>
        <v>0</v>
      </c>
      <c r="P54" s="37">
        <f t="shared" si="16"/>
        <v>7.872611727272734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17.890909090909084</v>
      </c>
      <c r="G55" s="40">
        <f>COUNTIF(Vertices[In-Degree],"&gt;= "&amp;F55)-COUNTIF(Vertices[In-Degree],"&gt;="&amp;F56)</f>
        <v>0</v>
      </c>
      <c r="H55" s="39">
        <f t="shared" si="12"/>
        <v>8.200000000000003</v>
      </c>
      <c r="I55" s="40">
        <f>COUNTIF(Vertices[Out-Degree],"&gt;= "&amp;H55)-COUNTIF(Vertices[Out-Degree],"&gt;="&amp;H56)</f>
        <v>0</v>
      </c>
      <c r="J55" s="39">
        <f t="shared" si="13"/>
        <v>835.6545454545453</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0.12223292727272733</v>
      </c>
      <c r="O55" s="40">
        <f>COUNTIF(Vertices[Eigenvector Centrality],"&gt;= "&amp;N55)-COUNTIF(Vertices[Eigenvector Centrality],"&gt;="&amp;N56)</f>
        <v>0</v>
      </c>
      <c r="P55" s="39">
        <f t="shared" si="16"/>
        <v>8.059086145454552</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18.32727272727272</v>
      </c>
      <c r="G56" s="38">
        <f>COUNTIF(Vertices[In-Degree],"&gt;= "&amp;F56)-COUNTIF(Vertices[In-Degree],"&gt;="&amp;F57)</f>
        <v>0</v>
      </c>
      <c r="H56" s="37">
        <f t="shared" si="12"/>
        <v>8.400000000000002</v>
      </c>
      <c r="I56" s="38">
        <f>COUNTIF(Vertices[Out-Degree],"&gt;= "&amp;H56)-COUNTIF(Vertices[Out-Degree],"&gt;="&amp;H57)</f>
        <v>2</v>
      </c>
      <c r="J56" s="37">
        <f t="shared" si="13"/>
        <v>856.0363636363635</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0.12521421818181824</v>
      </c>
      <c r="O56" s="38">
        <f>COUNTIF(Vertices[Eigenvector Centrality],"&gt;= "&amp;N56)-COUNTIF(Vertices[Eigenvector Centrality],"&gt;="&amp;N57)</f>
        <v>0</v>
      </c>
      <c r="P56" s="37">
        <f t="shared" si="16"/>
        <v>8.24556056363637</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24</v>
      </c>
      <c r="G57" s="42">
        <f>COUNTIF(Vertices[In-Degree],"&gt;= "&amp;F57)-COUNTIF(Vertices[In-Degree],"&gt;="&amp;F58)</f>
        <v>1</v>
      </c>
      <c r="H57" s="41">
        <f>MAX(Vertices[Out-Degree])</f>
        <v>11</v>
      </c>
      <c r="I57" s="42">
        <f>COUNTIF(Vertices[Out-Degree],"&gt;= "&amp;H57)-COUNTIF(Vertices[Out-Degree],"&gt;="&amp;H58)</f>
        <v>1</v>
      </c>
      <c r="J57" s="41">
        <f>MAX(Vertices[Betweenness Centrality])</f>
        <v>1121</v>
      </c>
      <c r="K57" s="42">
        <f>COUNTIF(Vertices[Betweenness Centrality],"&gt;= "&amp;J57)-COUNTIF(Vertices[Betweenness Centrality],"&gt;="&amp;J58)</f>
        <v>1</v>
      </c>
      <c r="L57" s="41">
        <f>MAX(Vertices[Closeness Centrality])</f>
        <v>1</v>
      </c>
      <c r="M57" s="42">
        <f>COUNTIF(Vertices[Closeness Centrality],"&gt;= "&amp;L57)-COUNTIF(Vertices[Closeness Centrality],"&gt;="&amp;L58)</f>
        <v>12</v>
      </c>
      <c r="N57" s="41">
        <f>MAX(Vertices[Eigenvector Centrality])</f>
        <v>0.163971</v>
      </c>
      <c r="O57" s="42">
        <f>COUNTIF(Vertices[Eigenvector Centrality],"&gt;= "&amp;N57)-COUNTIF(Vertices[Eigenvector Centrality],"&gt;="&amp;N58)</f>
        <v>1</v>
      </c>
      <c r="P57" s="41">
        <f>MAX(Vertices[PageRank])</f>
        <v>10.669728</v>
      </c>
      <c r="Q57" s="42">
        <f>COUNTIF(Vertices[PageRank],"&gt;= "&amp;P57)-COUNTIF(Vertices[PageRank],"&gt;="&amp;P58)</f>
        <v>1</v>
      </c>
      <c r="R57" s="41">
        <f>MAX(Vertices[Clustering Coefficient])</f>
        <v>1</v>
      </c>
      <c r="S57" s="45">
        <f>COUNTIF(Vertices[Clustering Coefficient],"&gt;= "&amp;R57)-COUNTIF(Vertices[Clustering Coefficient],"&gt;="&amp;R58)</f>
        <v>3</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24</v>
      </c>
    </row>
    <row r="71" spans="1:2" ht="15">
      <c r="A71" s="33" t="s">
        <v>90</v>
      </c>
      <c r="B71" s="47">
        <f>_xlfn.IFERROR(AVERAGE(Vertices[In-Degree]),NoMetricMessage)</f>
        <v>1.051643192488263</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11</v>
      </c>
    </row>
    <row r="85" spans="1:2" ht="15">
      <c r="A85" s="33" t="s">
        <v>96</v>
      </c>
      <c r="B85" s="47">
        <f>_xlfn.IFERROR(AVERAGE(Vertices[Out-Degree]),NoMetricMessage)</f>
        <v>1.051643192488263</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1121</v>
      </c>
    </row>
    <row r="99" spans="1:2" ht="15">
      <c r="A99" s="33" t="s">
        <v>102</v>
      </c>
      <c r="B99" s="47">
        <f>_xlfn.IFERROR(AVERAGE(Vertices[Betweenness Centrality]),NoMetricMessage)</f>
        <v>21.061032863849764</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0.1320748450704226</v>
      </c>
    </row>
    <row r="114" spans="1:2" ht="15">
      <c r="A114" s="33" t="s">
        <v>109</v>
      </c>
      <c r="B114" s="47">
        <f>_xlfn.IFERROR(MEDIAN(Vertices[Closeness Centrality]),NoMetricMessage)</f>
        <v>0.035714</v>
      </c>
    </row>
    <row r="125" spans="1:2" ht="15">
      <c r="A125" s="33" t="s">
        <v>112</v>
      </c>
      <c r="B125" s="47">
        <f>IF(COUNT(Vertices[Eigenvector Centrality])&gt;0,N2,NoMetricMessage)</f>
        <v>0</v>
      </c>
    </row>
    <row r="126" spans="1:2" ht="15">
      <c r="A126" s="33" t="s">
        <v>113</v>
      </c>
      <c r="B126" s="47">
        <f>IF(COUNT(Vertices[Eigenvector Centrality])&gt;0,N57,NoMetricMessage)</f>
        <v>0.163971</v>
      </c>
    </row>
    <row r="127" spans="1:2" ht="15">
      <c r="A127" s="33" t="s">
        <v>114</v>
      </c>
      <c r="B127" s="47">
        <f>_xlfn.IFERROR(AVERAGE(Vertices[Eigenvector Centrality]),NoMetricMessage)</f>
        <v>0.004694887323943658</v>
      </c>
    </row>
    <row r="128" spans="1:2" ht="15">
      <c r="A128" s="33" t="s">
        <v>115</v>
      </c>
      <c r="B128" s="47">
        <f>_xlfn.IFERROR(MEDIAN(Vertices[Eigenvector Centrality]),NoMetricMessage)</f>
        <v>0</v>
      </c>
    </row>
    <row r="139" spans="1:2" ht="15">
      <c r="A139" s="33" t="s">
        <v>140</v>
      </c>
      <c r="B139" s="47">
        <f>IF(COUNT(Vertices[PageRank])&gt;0,P2,NoMetricMessage)</f>
        <v>0.413635</v>
      </c>
    </row>
    <row r="140" spans="1:2" ht="15">
      <c r="A140" s="33" t="s">
        <v>141</v>
      </c>
      <c r="B140" s="47">
        <f>IF(COUNT(Vertices[PageRank])&gt;0,P57,NoMetricMessage)</f>
        <v>10.669728</v>
      </c>
    </row>
    <row r="141" spans="1:2" ht="15">
      <c r="A141" s="33" t="s">
        <v>142</v>
      </c>
      <c r="B141" s="47">
        <f>_xlfn.IFERROR(AVERAGE(Vertices[PageRank]),NoMetricMessage)</f>
        <v>0.9999972910798117</v>
      </c>
    </row>
    <row r="142" spans="1:2" ht="15">
      <c r="A142" s="33" t="s">
        <v>143</v>
      </c>
      <c r="B142" s="47">
        <f>_xlfn.IFERROR(MEDIAN(Vertices[PageRank]),NoMetricMessage)</f>
        <v>0.67023</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0.04677572036726966</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2930</v>
      </c>
    </row>
    <row r="6" spans="1:18" ht="409.5">
      <c r="A6">
        <v>0</v>
      </c>
      <c r="B6" s="1" t="s">
        <v>136</v>
      </c>
      <c r="C6">
        <v>1</v>
      </c>
      <c r="D6" t="s">
        <v>59</v>
      </c>
      <c r="E6" t="s">
        <v>59</v>
      </c>
      <c r="F6">
        <v>0</v>
      </c>
      <c r="H6" t="s">
        <v>71</v>
      </c>
      <c r="J6" t="s">
        <v>173</v>
      </c>
      <c r="K6" s="13" t="s">
        <v>2931</v>
      </c>
      <c r="R6" t="s">
        <v>129</v>
      </c>
    </row>
    <row r="7" spans="1:11" ht="409.5">
      <c r="A7">
        <v>2</v>
      </c>
      <c r="B7">
        <v>1</v>
      </c>
      <c r="C7">
        <v>0</v>
      </c>
      <c r="D7" t="s">
        <v>60</v>
      </c>
      <c r="E7" t="s">
        <v>60</v>
      </c>
      <c r="F7">
        <v>2</v>
      </c>
      <c r="H7" t="s">
        <v>72</v>
      </c>
      <c r="J7" t="s">
        <v>174</v>
      </c>
      <c r="K7" s="13" t="s">
        <v>2932</v>
      </c>
    </row>
    <row r="8" spans="1:11" ht="409.5">
      <c r="A8"/>
      <c r="B8">
        <v>2</v>
      </c>
      <c r="C8">
        <v>2</v>
      </c>
      <c r="D8" t="s">
        <v>61</v>
      </c>
      <c r="E8" t="s">
        <v>61</v>
      </c>
      <c r="H8" t="s">
        <v>73</v>
      </c>
      <c r="J8" t="s">
        <v>175</v>
      </c>
      <c r="K8" s="13" t="s">
        <v>2933</v>
      </c>
    </row>
    <row r="9" spans="1:11" ht="409.5">
      <c r="A9"/>
      <c r="B9">
        <v>3</v>
      </c>
      <c r="C9">
        <v>4</v>
      </c>
      <c r="D9" t="s">
        <v>62</v>
      </c>
      <c r="E9" t="s">
        <v>62</v>
      </c>
      <c r="H9" t="s">
        <v>74</v>
      </c>
      <c r="J9" t="s">
        <v>176</v>
      </c>
      <c r="K9" s="13" t="s">
        <v>2934</v>
      </c>
    </row>
    <row r="10" spans="1:11" ht="15">
      <c r="A10"/>
      <c r="B10">
        <v>4</v>
      </c>
      <c r="D10" t="s">
        <v>63</v>
      </c>
      <c r="E10" t="s">
        <v>63</v>
      </c>
      <c r="H10" t="s">
        <v>75</v>
      </c>
      <c r="J10" t="s">
        <v>177</v>
      </c>
      <c r="K10" t="s">
        <v>2935</v>
      </c>
    </row>
    <row r="11" spans="1:11" ht="15">
      <c r="A11"/>
      <c r="B11">
        <v>5</v>
      </c>
      <c r="D11" t="s">
        <v>46</v>
      </c>
      <c r="E11">
        <v>1</v>
      </c>
      <c r="H11" t="s">
        <v>76</v>
      </c>
      <c r="J11" t="s">
        <v>178</v>
      </c>
      <c r="K11" t="s">
        <v>2936</v>
      </c>
    </row>
    <row r="12" spans="1:11" ht="15">
      <c r="A12"/>
      <c r="B12"/>
      <c r="D12" t="s">
        <v>64</v>
      </c>
      <c r="E12">
        <v>2</v>
      </c>
      <c r="H12">
        <v>0</v>
      </c>
      <c r="J12" t="s">
        <v>179</v>
      </c>
      <c r="K12" t="s">
        <v>2937</v>
      </c>
    </row>
    <row r="13" spans="1:11" ht="15">
      <c r="A13"/>
      <c r="B13"/>
      <c r="D13">
        <v>1</v>
      </c>
      <c r="E13">
        <v>3</v>
      </c>
      <c r="H13">
        <v>1</v>
      </c>
      <c r="J13" t="s">
        <v>180</v>
      </c>
      <c r="K13" t="s">
        <v>2938</v>
      </c>
    </row>
    <row r="14" spans="4:11" ht="15">
      <c r="D14">
        <v>2</v>
      </c>
      <c r="E14">
        <v>4</v>
      </c>
      <c r="H14">
        <v>2</v>
      </c>
      <c r="J14" t="s">
        <v>181</v>
      </c>
      <c r="K14" t="s">
        <v>2939</v>
      </c>
    </row>
    <row r="15" spans="4:11" ht="15">
      <c r="D15">
        <v>3</v>
      </c>
      <c r="E15">
        <v>5</v>
      </c>
      <c r="H15">
        <v>3</v>
      </c>
      <c r="J15" t="s">
        <v>182</v>
      </c>
      <c r="K15" t="s">
        <v>2940</v>
      </c>
    </row>
    <row r="16" spans="4:11" ht="15">
      <c r="D16">
        <v>4</v>
      </c>
      <c r="E16">
        <v>6</v>
      </c>
      <c r="H16">
        <v>4</v>
      </c>
      <c r="J16" t="s">
        <v>183</v>
      </c>
      <c r="K16" t="s">
        <v>2941</v>
      </c>
    </row>
    <row r="17" spans="4:11" ht="15">
      <c r="D17">
        <v>5</v>
      </c>
      <c r="E17">
        <v>7</v>
      </c>
      <c r="H17">
        <v>5</v>
      </c>
      <c r="J17" t="s">
        <v>184</v>
      </c>
      <c r="K17" t="s">
        <v>2942</v>
      </c>
    </row>
    <row r="18" spans="4:11" ht="15">
      <c r="D18">
        <v>6</v>
      </c>
      <c r="E18">
        <v>8</v>
      </c>
      <c r="H18">
        <v>6</v>
      </c>
      <c r="J18" t="s">
        <v>185</v>
      </c>
      <c r="K18" t="s">
        <v>2943</v>
      </c>
    </row>
    <row r="19" spans="4:11" ht="15">
      <c r="D19">
        <v>7</v>
      </c>
      <c r="E19">
        <v>9</v>
      </c>
      <c r="H19">
        <v>7</v>
      </c>
      <c r="J19" t="s">
        <v>186</v>
      </c>
      <c r="K19" t="s">
        <v>2944</v>
      </c>
    </row>
    <row r="20" spans="4:11" ht="409.5">
      <c r="D20">
        <v>8</v>
      </c>
      <c r="H20">
        <v>8</v>
      </c>
      <c r="J20" t="s">
        <v>187</v>
      </c>
      <c r="K20" s="13" t="s">
        <v>2945</v>
      </c>
    </row>
    <row r="21" spans="4:11" ht="409.5">
      <c r="D21">
        <v>9</v>
      </c>
      <c r="H21">
        <v>9</v>
      </c>
      <c r="J21" t="s">
        <v>188</v>
      </c>
      <c r="K21" s="13" t="s">
        <v>4039</v>
      </c>
    </row>
    <row r="22" spans="4:11" ht="409.5">
      <c r="D22">
        <v>10</v>
      </c>
      <c r="J22" t="s">
        <v>189</v>
      </c>
      <c r="K22" s="13" t="s">
        <v>190</v>
      </c>
    </row>
    <row r="23" spans="4:11" ht="15">
      <c r="D23">
        <v>11</v>
      </c>
      <c r="J23" t="s">
        <v>191</v>
      </c>
      <c r="K23">
        <v>18</v>
      </c>
    </row>
    <row r="24" spans="10:11" ht="15">
      <c r="J24" t="s">
        <v>193</v>
      </c>
      <c r="K24" t="s">
        <v>4036</v>
      </c>
    </row>
    <row r="25" spans="10:11" ht="409.5">
      <c r="J25" t="s">
        <v>194</v>
      </c>
      <c r="K25" s="13" t="s">
        <v>4038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524AA-B360-4774-A919-C3ED30A5792B}">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2991</v>
      </c>
      <c r="B1" s="13" t="s">
        <v>2992</v>
      </c>
      <c r="C1" s="13" t="s">
        <v>2993</v>
      </c>
      <c r="D1" s="13" t="s">
        <v>2995</v>
      </c>
      <c r="E1" s="13" t="s">
        <v>2994</v>
      </c>
      <c r="F1" s="13" t="s">
        <v>2997</v>
      </c>
      <c r="G1" s="13" t="s">
        <v>2996</v>
      </c>
      <c r="H1" s="13" t="s">
        <v>2999</v>
      </c>
      <c r="I1" s="13" t="s">
        <v>2998</v>
      </c>
      <c r="J1" s="13" t="s">
        <v>3001</v>
      </c>
      <c r="K1" s="13" t="s">
        <v>3000</v>
      </c>
      <c r="L1" s="13" t="s">
        <v>3003</v>
      </c>
      <c r="M1" s="13" t="s">
        <v>3002</v>
      </c>
      <c r="N1" s="13" t="s">
        <v>3005</v>
      </c>
      <c r="O1" s="86" t="s">
        <v>3004</v>
      </c>
      <c r="P1" s="86" t="s">
        <v>3007</v>
      </c>
      <c r="Q1" s="13" t="s">
        <v>3006</v>
      </c>
      <c r="R1" s="13" t="s">
        <v>3009</v>
      </c>
      <c r="S1" s="86" t="s">
        <v>3008</v>
      </c>
      <c r="T1" s="86" t="s">
        <v>3011</v>
      </c>
      <c r="U1" s="86" t="s">
        <v>3010</v>
      </c>
      <c r="V1" s="86" t="s">
        <v>3012</v>
      </c>
    </row>
    <row r="2" spans="1:22" ht="15">
      <c r="A2" s="93" t="s">
        <v>605</v>
      </c>
      <c r="B2" s="86">
        <v>16</v>
      </c>
      <c r="C2" s="93" t="s">
        <v>604</v>
      </c>
      <c r="D2" s="86">
        <v>1</v>
      </c>
      <c r="E2" s="93" t="s">
        <v>619</v>
      </c>
      <c r="F2" s="86">
        <v>6</v>
      </c>
      <c r="G2" s="93" t="s">
        <v>608</v>
      </c>
      <c r="H2" s="86">
        <v>2</v>
      </c>
      <c r="I2" s="93" t="s">
        <v>605</v>
      </c>
      <c r="J2" s="86">
        <v>16</v>
      </c>
      <c r="K2" s="93" t="s">
        <v>620</v>
      </c>
      <c r="L2" s="86">
        <v>5</v>
      </c>
      <c r="M2" s="93" t="s">
        <v>606</v>
      </c>
      <c r="N2" s="86">
        <v>1</v>
      </c>
      <c r="O2" s="86"/>
      <c r="P2" s="86"/>
      <c r="Q2" s="93" t="s">
        <v>600</v>
      </c>
      <c r="R2" s="86">
        <v>1</v>
      </c>
      <c r="S2" s="86"/>
      <c r="T2" s="86"/>
      <c r="U2" s="86"/>
      <c r="V2" s="86"/>
    </row>
    <row r="3" spans="1:22" ht="15">
      <c r="A3" s="93" t="s">
        <v>618</v>
      </c>
      <c r="B3" s="86">
        <v>7</v>
      </c>
      <c r="C3" s="93" t="s">
        <v>602</v>
      </c>
      <c r="D3" s="86">
        <v>1</v>
      </c>
      <c r="E3" s="93" t="s">
        <v>637</v>
      </c>
      <c r="F3" s="86">
        <v>3</v>
      </c>
      <c r="G3" s="93" t="s">
        <v>611</v>
      </c>
      <c r="H3" s="86">
        <v>2</v>
      </c>
      <c r="I3" s="93" t="s">
        <v>618</v>
      </c>
      <c r="J3" s="86">
        <v>5</v>
      </c>
      <c r="K3" s="86"/>
      <c r="L3" s="86"/>
      <c r="M3" s="86"/>
      <c r="N3" s="86"/>
      <c r="O3" s="86"/>
      <c r="P3" s="86"/>
      <c r="Q3" s="93" t="s">
        <v>599</v>
      </c>
      <c r="R3" s="86">
        <v>1</v>
      </c>
      <c r="S3" s="86"/>
      <c r="T3" s="86"/>
      <c r="U3" s="86"/>
      <c r="V3" s="86"/>
    </row>
    <row r="4" spans="1:22" ht="15">
      <c r="A4" s="93" t="s">
        <v>612</v>
      </c>
      <c r="B4" s="86">
        <v>7</v>
      </c>
      <c r="C4" s="86"/>
      <c r="D4" s="86"/>
      <c r="E4" s="93" t="s">
        <v>616</v>
      </c>
      <c r="F4" s="86">
        <v>1</v>
      </c>
      <c r="G4" s="93" t="s">
        <v>612</v>
      </c>
      <c r="H4" s="86">
        <v>2</v>
      </c>
      <c r="I4" s="93" t="s">
        <v>613</v>
      </c>
      <c r="J4" s="86">
        <v>5</v>
      </c>
      <c r="K4" s="86"/>
      <c r="L4" s="86"/>
      <c r="M4" s="86"/>
      <c r="N4" s="86"/>
      <c r="O4" s="86"/>
      <c r="P4" s="86"/>
      <c r="Q4" s="86"/>
      <c r="R4" s="86"/>
      <c r="S4" s="86"/>
      <c r="T4" s="86"/>
      <c r="U4" s="86"/>
      <c r="V4" s="86"/>
    </row>
    <row r="5" spans="1:22" ht="15">
      <c r="A5" s="93" t="s">
        <v>613</v>
      </c>
      <c r="B5" s="86">
        <v>6</v>
      </c>
      <c r="C5" s="86"/>
      <c r="D5" s="86"/>
      <c r="E5" s="86"/>
      <c r="F5" s="86"/>
      <c r="G5" s="93" t="s">
        <v>618</v>
      </c>
      <c r="H5" s="86">
        <v>2</v>
      </c>
      <c r="I5" s="93" t="s">
        <v>612</v>
      </c>
      <c r="J5" s="86">
        <v>5</v>
      </c>
      <c r="K5" s="86"/>
      <c r="L5" s="86"/>
      <c r="M5" s="86"/>
      <c r="N5" s="86"/>
      <c r="O5" s="86"/>
      <c r="P5" s="86"/>
      <c r="Q5" s="86"/>
      <c r="R5" s="86"/>
      <c r="S5" s="86"/>
      <c r="T5" s="86"/>
      <c r="U5" s="86"/>
      <c r="V5" s="86"/>
    </row>
    <row r="6" spans="1:22" ht="15">
      <c r="A6" s="93" t="s">
        <v>619</v>
      </c>
      <c r="B6" s="86">
        <v>6</v>
      </c>
      <c r="C6" s="86"/>
      <c r="D6" s="86"/>
      <c r="E6" s="86"/>
      <c r="F6" s="86"/>
      <c r="G6" s="93" t="s">
        <v>597</v>
      </c>
      <c r="H6" s="86">
        <v>1</v>
      </c>
      <c r="I6" s="93" t="s">
        <v>615</v>
      </c>
      <c r="J6" s="86">
        <v>4</v>
      </c>
      <c r="K6" s="86"/>
      <c r="L6" s="86"/>
      <c r="M6" s="86"/>
      <c r="N6" s="86"/>
      <c r="O6" s="86"/>
      <c r="P6" s="86"/>
      <c r="Q6" s="86"/>
      <c r="R6" s="86"/>
      <c r="S6" s="86"/>
      <c r="T6" s="86"/>
      <c r="U6" s="86"/>
      <c r="V6" s="86"/>
    </row>
    <row r="7" spans="1:22" ht="15">
      <c r="A7" s="93" t="s">
        <v>620</v>
      </c>
      <c r="B7" s="86">
        <v>5</v>
      </c>
      <c r="C7" s="86"/>
      <c r="D7" s="86"/>
      <c r="E7" s="86"/>
      <c r="F7" s="86"/>
      <c r="G7" s="93" t="s">
        <v>601</v>
      </c>
      <c r="H7" s="86">
        <v>1</v>
      </c>
      <c r="I7" s="93" t="s">
        <v>643</v>
      </c>
      <c r="J7" s="86">
        <v>3</v>
      </c>
      <c r="K7" s="86"/>
      <c r="L7" s="86"/>
      <c r="M7" s="86"/>
      <c r="N7" s="86"/>
      <c r="O7" s="86"/>
      <c r="P7" s="86"/>
      <c r="Q7" s="86"/>
      <c r="R7" s="86"/>
      <c r="S7" s="86"/>
      <c r="T7" s="86"/>
      <c r="U7" s="86"/>
      <c r="V7" s="86"/>
    </row>
    <row r="8" spans="1:22" ht="15">
      <c r="A8" s="93" t="s">
        <v>617</v>
      </c>
      <c r="B8" s="86">
        <v>4</v>
      </c>
      <c r="C8" s="86"/>
      <c r="D8" s="86"/>
      <c r="E8" s="86"/>
      <c r="F8" s="86"/>
      <c r="G8" s="93" t="s">
        <v>603</v>
      </c>
      <c r="H8" s="86">
        <v>1</v>
      </c>
      <c r="I8" s="93" t="s">
        <v>642</v>
      </c>
      <c r="J8" s="86">
        <v>3</v>
      </c>
      <c r="K8" s="86"/>
      <c r="L8" s="86"/>
      <c r="M8" s="86"/>
      <c r="N8" s="86"/>
      <c r="O8" s="86"/>
      <c r="P8" s="86"/>
      <c r="Q8" s="86"/>
      <c r="R8" s="86"/>
      <c r="S8" s="86"/>
      <c r="T8" s="86"/>
      <c r="U8" s="86"/>
      <c r="V8" s="86"/>
    </row>
    <row r="9" spans="1:22" ht="15">
      <c r="A9" s="93" t="s">
        <v>614</v>
      </c>
      <c r="B9" s="86">
        <v>4</v>
      </c>
      <c r="C9" s="86"/>
      <c r="D9" s="86"/>
      <c r="E9" s="86"/>
      <c r="F9" s="86"/>
      <c r="G9" s="93" t="s">
        <v>607</v>
      </c>
      <c r="H9" s="86">
        <v>1</v>
      </c>
      <c r="I9" s="93" t="s">
        <v>614</v>
      </c>
      <c r="J9" s="86">
        <v>3</v>
      </c>
      <c r="K9" s="86"/>
      <c r="L9" s="86"/>
      <c r="M9" s="86"/>
      <c r="N9" s="86"/>
      <c r="O9" s="86"/>
      <c r="P9" s="86"/>
      <c r="Q9" s="86"/>
      <c r="R9" s="86"/>
      <c r="S9" s="86"/>
      <c r="T9" s="86"/>
      <c r="U9" s="86"/>
      <c r="V9" s="86"/>
    </row>
    <row r="10" spans="1:22" ht="15">
      <c r="A10" s="93" t="s">
        <v>608</v>
      </c>
      <c r="B10" s="86">
        <v>4</v>
      </c>
      <c r="C10" s="86"/>
      <c r="D10" s="86"/>
      <c r="E10" s="86"/>
      <c r="F10" s="86"/>
      <c r="G10" s="93" t="s">
        <v>609</v>
      </c>
      <c r="H10" s="86">
        <v>1</v>
      </c>
      <c r="I10" s="93" t="s">
        <v>641</v>
      </c>
      <c r="J10" s="86">
        <v>3</v>
      </c>
      <c r="K10" s="86"/>
      <c r="L10" s="86"/>
      <c r="M10" s="86"/>
      <c r="N10" s="86"/>
      <c r="O10" s="86"/>
      <c r="P10" s="86"/>
      <c r="Q10" s="86"/>
      <c r="R10" s="86"/>
      <c r="S10" s="86"/>
      <c r="T10" s="86"/>
      <c r="U10" s="86"/>
      <c r="V10" s="86"/>
    </row>
    <row r="11" spans="1:22" ht="15">
      <c r="A11" s="93" t="s">
        <v>615</v>
      </c>
      <c r="B11" s="86">
        <v>4</v>
      </c>
      <c r="C11" s="86"/>
      <c r="D11" s="86"/>
      <c r="E11" s="86"/>
      <c r="F11" s="86"/>
      <c r="G11" s="93" t="s">
        <v>610</v>
      </c>
      <c r="H11" s="86">
        <v>1</v>
      </c>
      <c r="I11" s="93" t="s">
        <v>617</v>
      </c>
      <c r="J11" s="86">
        <v>3</v>
      </c>
      <c r="K11" s="86"/>
      <c r="L11" s="86"/>
      <c r="M11" s="86"/>
      <c r="N11" s="86"/>
      <c r="O11" s="86"/>
      <c r="P11" s="86"/>
      <c r="Q11" s="86"/>
      <c r="R11" s="86"/>
      <c r="S11" s="86"/>
      <c r="T11" s="86"/>
      <c r="U11" s="86"/>
      <c r="V11" s="86"/>
    </row>
    <row r="14" spans="1:22" ht="15" customHeight="1">
      <c r="A14" s="13" t="s">
        <v>3019</v>
      </c>
      <c r="B14" s="13" t="s">
        <v>2992</v>
      </c>
      <c r="C14" s="13" t="s">
        <v>3020</v>
      </c>
      <c r="D14" s="13" t="s">
        <v>2995</v>
      </c>
      <c r="E14" s="13" t="s">
        <v>3021</v>
      </c>
      <c r="F14" s="13" t="s">
        <v>2997</v>
      </c>
      <c r="G14" s="13" t="s">
        <v>3022</v>
      </c>
      <c r="H14" s="13" t="s">
        <v>2999</v>
      </c>
      <c r="I14" s="13" t="s">
        <v>3023</v>
      </c>
      <c r="J14" s="13" t="s">
        <v>3001</v>
      </c>
      <c r="K14" s="13" t="s">
        <v>3024</v>
      </c>
      <c r="L14" s="13" t="s">
        <v>3003</v>
      </c>
      <c r="M14" s="13" t="s">
        <v>3025</v>
      </c>
      <c r="N14" s="13" t="s">
        <v>3005</v>
      </c>
      <c r="O14" s="86" t="s">
        <v>3026</v>
      </c>
      <c r="P14" s="86" t="s">
        <v>3007</v>
      </c>
      <c r="Q14" s="13" t="s">
        <v>3027</v>
      </c>
      <c r="R14" s="13" t="s">
        <v>3009</v>
      </c>
      <c r="S14" s="86" t="s">
        <v>3028</v>
      </c>
      <c r="T14" s="86" t="s">
        <v>3011</v>
      </c>
      <c r="U14" s="86" t="s">
        <v>3029</v>
      </c>
      <c r="V14" s="86" t="s">
        <v>3012</v>
      </c>
    </row>
    <row r="15" spans="1:22" ht="15">
      <c r="A15" s="86" t="s">
        <v>647</v>
      </c>
      <c r="B15" s="86">
        <v>85</v>
      </c>
      <c r="C15" s="86" t="s">
        <v>650</v>
      </c>
      <c r="D15" s="86">
        <v>2</v>
      </c>
      <c r="E15" s="86" t="s">
        <v>648</v>
      </c>
      <c r="F15" s="86">
        <v>9</v>
      </c>
      <c r="G15" s="86" t="s">
        <v>647</v>
      </c>
      <c r="H15" s="86">
        <v>26</v>
      </c>
      <c r="I15" s="86" t="s">
        <v>647</v>
      </c>
      <c r="J15" s="86">
        <v>59</v>
      </c>
      <c r="K15" s="86" t="s">
        <v>655</v>
      </c>
      <c r="L15" s="86">
        <v>5</v>
      </c>
      <c r="M15" s="86" t="s">
        <v>651</v>
      </c>
      <c r="N15" s="86">
        <v>1</v>
      </c>
      <c r="O15" s="86"/>
      <c r="P15" s="86"/>
      <c r="Q15" s="86" t="s">
        <v>648</v>
      </c>
      <c r="R15" s="86">
        <v>2</v>
      </c>
      <c r="S15" s="86"/>
      <c r="T15" s="86"/>
      <c r="U15" s="86"/>
      <c r="V15" s="86"/>
    </row>
    <row r="16" spans="1:22" ht="15">
      <c r="A16" s="86" t="s">
        <v>649</v>
      </c>
      <c r="B16" s="86">
        <v>17</v>
      </c>
      <c r="C16" s="86"/>
      <c r="D16" s="86"/>
      <c r="E16" s="86" t="s">
        <v>654</v>
      </c>
      <c r="F16" s="86">
        <v>1</v>
      </c>
      <c r="G16" s="86" t="s">
        <v>653</v>
      </c>
      <c r="H16" s="86">
        <v>2</v>
      </c>
      <c r="I16" s="86" t="s">
        <v>649</v>
      </c>
      <c r="J16" s="86">
        <v>16</v>
      </c>
      <c r="K16" s="86"/>
      <c r="L16" s="86"/>
      <c r="M16" s="86"/>
      <c r="N16" s="86"/>
      <c r="O16" s="86"/>
      <c r="P16" s="86"/>
      <c r="Q16" s="86"/>
      <c r="R16" s="86"/>
      <c r="S16" s="86"/>
      <c r="T16" s="86"/>
      <c r="U16" s="86"/>
      <c r="V16" s="86"/>
    </row>
    <row r="17" spans="1:22" ht="15">
      <c r="A17" s="86" t="s">
        <v>648</v>
      </c>
      <c r="B17" s="86">
        <v>11</v>
      </c>
      <c r="C17" s="86"/>
      <c r="D17" s="86"/>
      <c r="E17" s="86"/>
      <c r="F17" s="86"/>
      <c r="G17" s="86" t="s">
        <v>646</v>
      </c>
      <c r="H17" s="86">
        <v>1</v>
      </c>
      <c r="I17" s="86"/>
      <c r="J17" s="86"/>
      <c r="K17" s="86"/>
      <c r="L17" s="86"/>
      <c r="M17" s="86"/>
      <c r="N17" s="86"/>
      <c r="O17" s="86"/>
      <c r="P17" s="86"/>
      <c r="Q17" s="86"/>
      <c r="R17" s="86"/>
      <c r="S17" s="86"/>
      <c r="T17" s="86"/>
      <c r="U17" s="86"/>
      <c r="V17" s="86"/>
    </row>
    <row r="18" spans="1:22" ht="15">
      <c r="A18" s="86" t="s">
        <v>655</v>
      </c>
      <c r="B18" s="86">
        <v>5</v>
      </c>
      <c r="C18" s="86"/>
      <c r="D18" s="86"/>
      <c r="E18" s="86"/>
      <c r="F18" s="86"/>
      <c r="G18" s="86" t="s">
        <v>649</v>
      </c>
      <c r="H18" s="86">
        <v>1</v>
      </c>
      <c r="I18" s="86"/>
      <c r="J18" s="86"/>
      <c r="K18" s="86"/>
      <c r="L18" s="86"/>
      <c r="M18" s="86"/>
      <c r="N18" s="86"/>
      <c r="O18" s="86"/>
      <c r="P18" s="86"/>
      <c r="Q18" s="86"/>
      <c r="R18" s="86"/>
      <c r="S18" s="86"/>
      <c r="T18" s="86"/>
      <c r="U18" s="86"/>
      <c r="V18" s="86"/>
    </row>
    <row r="19" spans="1:22" ht="15">
      <c r="A19" s="86" t="s">
        <v>653</v>
      </c>
      <c r="B19" s="86">
        <v>2</v>
      </c>
      <c r="C19" s="86"/>
      <c r="D19" s="86"/>
      <c r="E19" s="86"/>
      <c r="F19" s="86"/>
      <c r="G19" s="86" t="s">
        <v>651</v>
      </c>
      <c r="H19" s="86">
        <v>1</v>
      </c>
      <c r="I19" s="86"/>
      <c r="J19" s="86"/>
      <c r="K19" s="86"/>
      <c r="L19" s="86"/>
      <c r="M19" s="86"/>
      <c r="N19" s="86"/>
      <c r="O19" s="86"/>
      <c r="P19" s="86"/>
      <c r="Q19" s="86"/>
      <c r="R19" s="86"/>
      <c r="S19" s="86"/>
      <c r="T19" s="86"/>
      <c r="U19" s="86"/>
      <c r="V19" s="86"/>
    </row>
    <row r="20" spans="1:22" ht="15">
      <c r="A20" s="86" t="s">
        <v>651</v>
      </c>
      <c r="B20" s="86">
        <v>2</v>
      </c>
      <c r="C20" s="86"/>
      <c r="D20" s="86"/>
      <c r="E20" s="86"/>
      <c r="F20" s="86"/>
      <c r="G20" s="86" t="s">
        <v>652</v>
      </c>
      <c r="H20" s="86">
        <v>1</v>
      </c>
      <c r="I20" s="86"/>
      <c r="J20" s="86"/>
      <c r="K20" s="86"/>
      <c r="L20" s="86"/>
      <c r="M20" s="86"/>
      <c r="N20" s="86"/>
      <c r="O20" s="86"/>
      <c r="P20" s="86"/>
      <c r="Q20" s="86"/>
      <c r="R20" s="86"/>
      <c r="S20" s="86"/>
      <c r="T20" s="86"/>
      <c r="U20" s="86"/>
      <c r="V20" s="86"/>
    </row>
    <row r="21" spans="1:22" ht="15">
      <c r="A21" s="86" t="s">
        <v>650</v>
      </c>
      <c r="B21" s="86">
        <v>2</v>
      </c>
      <c r="C21" s="86"/>
      <c r="D21" s="86"/>
      <c r="E21" s="86"/>
      <c r="F21" s="86"/>
      <c r="G21" s="86" t="s">
        <v>656</v>
      </c>
      <c r="H21" s="86">
        <v>1</v>
      </c>
      <c r="I21" s="86"/>
      <c r="J21" s="86"/>
      <c r="K21" s="86"/>
      <c r="L21" s="86"/>
      <c r="M21" s="86"/>
      <c r="N21" s="86"/>
      <c r="O21" s="86"/>
      <c r="P21" s="86"/>
      <c r="Q21" s="86"/>
      <c r="R21" s="86"/>
      <c r="S21" s="86"/>
      <c r="T21" s="86"/>
      <c r="U21" s="86"/>
      <c r="V21" s="86"/>
    </row>
    <row r="22" spans="1:22" ht="15">
      <c r="A22" s="86" t="s">
        <v>657</v>
      </c>
      <c r="B22" s="86">
        <v>1</v>
      </c>
      <c r="C22" s="86"/>
      <c r="D22" s="86"/>
      <c r="E22" s="86"/>
      <c r="F22" s="86"/>
      <c r="G22" s="86"/>
      <c r="H22" s="86"/>
      <c r="I22" s="86"/>
      <c r="J22" s="86"/>
      <c r="K22" s="86"/>
      <c r="L22" s="86"/>
      <c r="M22" s="86"/>
      <c r="N22" s="86"/>
      <c r="O22" s="86"/>
      <c r="P22" s="86"/>
      <c r="Q22" s="86"/>
      <c r="R22" s="86"/>
      <c r="S22" s="86"/>
      <c r="T22" s="86"/>
      <c r="U22" s="86"/>
      <c r="V22" s="86"/>
    </row>
    <row r="23" spans="1:22" ht="15">
      <c r="A23" s="86" t="s">
        <v>656</v>
      </c>
      <c r="B23" s="86">
        <v>1</v>
      </c>
      <c r="C23" s="86"/>
      <c r="D23" s="86"/>
      <c r="E23" s="86"/>
      <c r="F23" s="86"/>
      <c r="G23" s="86"/>
      <c r="H23" s="86"/>
      <c r="I23" s="86"/>
      <c r="J23" s="86"/>
      <c r="K23" s="86"/>
      <c r="L23" s="86"/>
      <c r="M23" s="86"/>
      <c r="N23" s="86"/>
      <c r="O23" s="86"/>
      <c r="P23" s="86"/>
      <c r="Q23" s="86"/>
      <c r="R23" s="86"/>
      <c r="S23" s="86"/>
      <c r="T23" s="86"/>
      <c r="U23" s="86"/>
      <c r="V23" s="86"/>
    </row>
    <row r="24" spans="1:22" ht="15">
      <c r="A24" s="86" t="s">
        <v>652</v>
      </c>
      <c r="B24" s="86">
        <v>1</v>
      </c>
      <c r="C24" s="86"/>
      <c r="D24" s="86"/>
      <c r="E24" s="86"/>
      <c r="F24" s="86"/>
      <c r="G24" s="86"/>
      <c r="H24" s="86"/>
      <c r="I24" s="86"/>
      <c r="J24" s="86"/>
      <c r="K24" s="86"/>
      <c r="L24" s="86"/>
      <c r="M24" s="86"/>
      <c r="N24" s="86"/>
      <c r="O24" s="86"/>
      <c r="P24" s="86"/>
      <c r="Q24" s="86"/>
      <c r="R24" s="86"/>
      <c r="S24" s="86"/>
      <c r="T24" s="86"/>
      <c r="U24" s="86"/>
      <c r="V24" s="86"/>
    </row>
    <row r="27" spans="1:22" ht="15" customHeight="1">
      <c r="A27" s="13" t="s">
        <v>3034</v>
      </c>
      <c r="B27" s="13" t="s">
        <v>2992</v>
      </c>
      <c r="C27" s="86" t="s">
        <v>3042</v>
      </c>
      <c r="D27" s="86" t="s">
        <v>2995</v>
      </c>
      <c r="E27" s="13" t="s">
        <v>3043</v>
      </c>
      <c r="F27" s="13" t="s">
        <v>2997</v>
      </c>
      <c r="G27" s="13" t="s">
        <v>3044</v>
      </c>
      <c r="H27" s="13" t="s">
        <v>2999</v>
      </c>
      <c r="I27" s="13" t="s">
        <v>3048</v>
      </c>
      <c r="J27" s="13" t="s">
        <v>3001</v>
      </c>
      <c r="K27" s="86" t="s">
        <v>3049</v>
      </c>
      <c r="L27" s="86" t="s">
        <v>3003</v>
      </c>
      <c r="M27" s="86" t="s">
        <v>3050</v>
      </c>
      <c r="N27" s="86" t="s">
        <v>3005</v>
      </c>
      <c r="O27" s="86" t="s">
        <v>3051</v>
      </c>
      <c r="P27" s="86" t="s">
        <v>3007</v>
      </c>
      <c r="Q27" s="86" t="s">
        <v>3052</v>
      </c>
      <c r="R27" s="86" t="s">
        <v>3009</v>
      </c>
      <c r="S27" s="86" t="s">
        <v>3053</v>
      </c>
      <c r="T27" s="86" t="s">
        <v>3011</v>
      </c>
      <c r="U27" s="86" t="s">
        <v>3054</v>
      </c>
      <c r="V27" s="86" t="s">
        <v>3012</v>
      </c>
    </row>
    <row r="28" spans="1:22" ht="15">
      <c r="A28" s="86" t="s">
        <v>667</v>
      </c>
      <c r="B28" s="86">
        <v>6</v>
      </c>
      <c r="C28" s="86"/>
      <c r="D28" s="86"/>
      <c r="E28" s="86" t="s">
        <v>667</v>
      </c>
      <c r="F28" s="86">
        <v>6</v>
      </c>
      <c r="G28" s="86" t="s">
        <v>3037</v>
      </c>
      <c r="H28" s="86">
        <v>3</v>
      </c>
      <c r="I28" s="86" t="s">
        <v>664</v>
      </c>
      <c r="J28" s="86">
        <v>4</v>
      </c>
      <c r="K28" s="86"/>
      <c r="L28" s="86"/>
      <c r="M28" s="86"/>
      <c r="N28" s="86"/>
      <c r="O28" s="86"/>
      <c r="P28" s="86"/>
      <c r="Q28" s="86"/>
      <c r="R28" s="86"/>
      <c r="S28" s="86"/>
      <c r="T28" s="86"/>
      <c r="U28" s="86"/>
      <c r="V28" s="86"/>
    </row>
    <row r="29" spans="1:22" ht="15">
      <c r="A29" s="86" t="s">
        <v>664</v>
      </c>
      <c r="B29" s="86">
        <v>4</v>
      </c>
      <c r="C29" s="86"/>
      <c r="D29" s="86"/>
      <c r="E29" s="86" t="s">
        <v>666</v>
      </c>
      <c r="F29" s="86">
        <v>1</v>
      </c>
      <c r="G29" s="86" t="s">
        <v>3038</v>
      </c>
      <c r="H29" s="86">
        <v>3</v>
      </c>
      <c r="I29" s="86"/>
      <c r="J29" s="86"/>
      <c r="K29" s="86"/>
      <c r="L29" s="86"/>
      <c r="M29" s="86"/>
      <c r="N29" s="86"/>
      <c r="O29" s="86"/>
      <c r="P29" s="86"/>
      <c r="Q29" s="86"/>
      <c r="R29" s="86"/>
      <c r="S29" s="86"/>
      <c r="T29" s="86"/>
      <c r="U29" s="86"/>
      <c r="V29" s="86"/>
    </row>
    <row r="30" spans="1:22" ht="15">
      <c r="A30" s="86" t="s">
        <v>3035</v>
      </c>
      <c r="B30" s="86">
        <v>3</v>
      </c>
      <c r="C30" s="86"/>
      <c r="D30" s="86"/>
      <c r="E30" s="86"/>
      <c r="F30" s="86"/>
      <c r="G30" s="86" t="s">
        <v>3045</v>
      </c>
      <c r="H30" s="86">
        <v>1</v>
      </c>
      <c r="I30" s="86"/>
      <c r="J30" s="86"/>
      <c r="K30" s="86"/>
      <c r="L30" s="86"/>
      <c r="M30" s="86"/>
      <c r="N30" s="86"/>
      <c r="O30" s="86"/>
      <c r="P30" s="86"/>
      <c r="Q30" s="86"/>
      <c r="R30" s="86"/>
      <c r="S30" s="86"/>
      <c r="T30" s="86"/>
      <c r="U30" s="86"/>
      <c r="V30" s="86"/>
    </row>
    <row r="31" spans="1:22" ht="15">
      <c r="A31" s="86" t="s">
        <v>3036</v>
      </c>
      <c r="B31" s="86">
        <v>3</v>
      </c>
      <c r="C31" s="86"/>
      <c r="D31" s="86"/>
      <c r="E31" s="86"/>
      <c r="F31" s="86"/>
      <c r="G31" s="86" t="s">
        <v>660</v>
      </c>
      <c r="H31" s="86">
        <v>1</v>
      </c>
      <c r="I31" s="86"/>
      <c r="J31" s="86"/>
      <c r="K31" s="86"/>
      <c r="L31" s="86"/>
      <c r="M31" s="86"/>
      <c r="N31" s="86"/>
      <c r="O31" s="86"/>
      <c r="P31" s="86"/>
      <c r="Q31" s="86"/>
      <c r="R31" s="86"/>
      <c r="S31" s="86"/>
      <c r="T31" s="86"/>
      <c r="U31" s="86"/>
      <c r="V31" s="86"/>
    </row>
    <row r="32" spans="1:22" ht="15">
      <c r="A32" s="86" t="s">
        <v>3037</v>
      </c>
      <c r="B32" s="86">
        <v>3</v>
      </c>
      <c r="C32" s="86"/>
      <c r="D32" s="86"/>
      <c r="E32" s="86"/>
      <c r="F32" s="86"/>
      <c r="G32" s="86" t="s">
        <v>661</v>
      </c>
      <c r="H32" s="86">
        <v>1</v>
      </c>
      <c r="I32" s="86"/>
      <c r="J32" s="86"/>
      <c r="K32" s="86"/>
      <c r="L32" s="86"/>
      <c r="M32" s="86"/>
      <c r="N32" s="86"/>
      <c r="O32" s="86"/>
      <c r="P32" s="86"/>
      <c r="Q32" s="86"/>
      <c r="R32" s="86"/>
      <c r="S32" s="86"/>
      <c r="T32" s="86"/>
      <c r="U32" s="86"/>
      <c r="V32" s="86"/>
    </row>
    <row r="33" spans="1:22" ht="15">
      <c r="A33" s="86" t="s">
        <v>3038</v>
      </c>
      <c r="B33" s="86">
        <v>3</v>
      </c>
      <c r="C33" s="86"/>
      <c r="D33" s="86"/>
      <c r="E33" s="86"/>
      <c r="F33" s="86"/>
      <c r="G33" s="86" t="s">
        <v>3039</v>
      </c>
      <c r="H33" s="86">
        <v>1</v>
      </c>
      <c r="I33" s="86"/>
      <c r="J33" s="86"/>
      <c r="K33" s="86"/>
      <c r="L33" s="86"/>
      <c r="M33" s="86"/>
      <c r="N33" s="86"/>
      <c r="O33" s="86"/>
      <c r="P33" s="86"/>
      <c r="Q33" s="86"/>
      <c r="R33" s="86"/>
      <c r="S33" s="86"/>
      <c r="T33" s="86"/>
      <c r="U33" s="86"/>
      <c r="V33" s="86"/>
    </row>
    <row r="34" spans="1:22" ht="15">
      <c r="A34" s="86" t="s">
        <v>665</v>
      </c>
      <c r="B34" s="86">
        <v>1</v>
      </c>
      <c r="C34" s="86"/>
      <c r="D34" s="86"/>
      <c r="E34" s="86"/>
      <c r="F34" s="86"/>
      <c r="G34" s="86" t="s">
        <v>3040</v>
      </c>
      <c r="H34" s="86">
        <v>1</v>
      </c>
      <c r="I34" s="86"/>
      <c r="J34" s="86"/>
      <c r="K34" s="86"/>
      <c r="L34" s="86"/>
      <c r="M34" s="86"/>
      <c r="N34" s="86"/>
      <c r="O34" s="86"/>
      <c r="P34" s="86"/>
      <c r="Q34" s="86"/>
      <c r="R34" s="86"/>
      <c r="S34" s="86"/>
      <c r="T34" s="86"/>
      <c r="U34" s="86"/>
      <c r="V34" s="86"/>
    </row>
    <row r="35" spans="1:22" ht="15">
      <c r="A35" s="86" t="s">
        <v>3039</v>
      </c>
      <c r="B35" s="86">
        <v>1</v>
      </c>
      <c r="C35" s="86"/>
      <c r="D35" s="86"/>
      <c r="E35" s="86"/>
      <c r="F35" s="86"/>
      <c r="G35" s="86" t="s">
        <v>3041</v>
      </c>
      <c r="H35" s="86">
        <v>1</v>
      </c>
      <c r="I35" s="86"/>
      <c r="J35" s="86"/>
      <c r="K35" s="86"/>
      <c r="L35" s="86"/>
      <c r="M35" s="86"/>
      <c r="N35" s="86"/>
      <c r="O35" s="86"/>
      <c r="P35" s="86"/>
      <c r="Q35" s="86"/>
      <c r="R35" s="86"/>
      <c r="S35" s="86"/>
      <c r="T35" s="86"/>
      <c r="U35" s="86"/>
      <c r="V35" s="86"/>
    </row>
    <row r="36" spans="1:22" ht="15">
      <c r="A36" s="86" t="s">
        <v>3040</v>
      </c>
      <c r="B36" s="86">
        <v>1</v>
      </c>
      <c r="C36" s="86"/>
      <c r="D36" s="86"/>
      <c r="E36" s="86"/>
      <c r="F36" s="86"/>
      <c r="G36" s="86" t="s">
        <v>3046</v>
      </c>
      <c r="H36" s="86">
        <v>1</v>
      </c>
      <c r="I36" s="86"/>
      <c r="J36" s="86"/>
      <c r="K36" s="86"/>
      <c r="L36" s="86"/>
      <c r="M36" s="86"/>
      <c r="N36" s="86"/>
      <c r="O36" s="86"/>
      <c r="P36" s="86"/>
      <c r="Q36" s="86"/>
      <c r="R36" s="86"/>
      <c r="S36" s="86"/>
      <c r="T36" s="86"/>
      <c r="U36" s="86"/>
      <c r="V36" s="86"/>
    </row>
    <row r="37" spans="1:22" ht="15">
      <c r="A37" s="86" t="s">
        <v>3041</v>
      </c>
      <c r="B37" s="86">
        <v>1</v>
      </c>
      <c r="C37" s="86"/>
      <c r="D37" s="86"/>
      <c r="E37" s="86"/>
      <c r="F37" s="86"/>
      <c r="G37" s="86" t="s">
        <v>3047</v>
      </c>
      <c r="H37" s="86">
        <v>1</v>
      </c>
      <c r="I37" s="86"/>
      <c r="J37" s="86"/>
      <c r="K37" s="86"/>
      <c r="L37" s="86"/>
      <c r="M37" s="86"/>
      <c r="N37" s="86"/>
      <c r="O37" s="86"/>
      <c r="P37" s="86"/>
      <c r="Q37" s="86"/>
      <c r="R37" s="86"/>
      <c r="S37" s="86"/>
      <c r="T37" s="86"/>
      <c r="U37" s="86"/>
      <c r="V37" s="86"/>
    </row>
    <row r="40" spans="1:22" ht="15" customHeight="1">
      <c r="A40" s="13" t="s">
        <v>3058</v>
      </c>
      <c r="B40" s="13" t="s">
        <v>2992</v>
      </c>
      <c r="C40" s="13" t="s">
        <v>3068</v>
      </c>
      <c r="D40" s="13" t="s">
        <v>2995</v>
      </c>
      <c r="E40" s="13" t="s">
        <v>3073</v>
      </c>
      <c r="F40" s="13" t="s">
        <v>2997</v>
      </c>
      <c r="G40" s="13" t="s">
        <v>3082</v>
      </c>
      <c r="H40" s="13" t="s">
        <v>2999</v>
      </c>
      <c r="I40" s="13" t="s">
        <v>3092</v>
      </c>
      <c r="J40" s="13" t="s">
        <v>3001</v>
      </c>
      <c r="K40" s="13" t="s">
        <v>3103</v>
      </c>
      <c r="L40" s="13" t="s">
        <v>3003</v>
      </c>
      <c r="M40" s="13" t="s">
        <v>3110</v>
      </c>
      <c r="N40" s="13" t="s">
        <v>3005</v>
      </c>
      <c r="O40" s="13" t="s">
        <v>3114</v>
      </c>
      <c r="P40" s="13" t="s">
        <v>3007</v>
      </c>
      <c r="Q40" s="13" t="s">
        <v>3122</v>
      </c>
      <c r="R40" s="13" t="s">
        <v>3009</v>
      </c>
      <c r="S40" s="13" t="s">
        <v>3124</v>
      </c>
      <c r="T40" s="13" t="s">
        <v>3011</v>
      </c>
      <c r="U40" s="13" t="s">
        <v>3134</v>
      </c>
      <c r="V40" s="13" t="s">
        <v>3012</v>
      </c>
    </row>
    <row r="41" spans="1:22" ht="15">
      <c r="A41" s="98" t="s">
        <v>3059</v>
      </c>
      <c r="B41" s="98">
        <v>3</v>
      </c>
      <c r="C41" s="98" t="s">
        <v>3065</v>
      </c>
      <c r="D41" s="98">
        <v>66</v>
      </c>
      <c r="E41" s="98" t="s">
        <v>3038</v>
      </c>
      <c r="F41" s="98">
        <v>11</v>
      </c>
      <c r="G41" s="98" t="s">
        <v>3083</v>
      </c>
      <c r="H41" s="98">
        <v>39</v>
      </c>
      <c r="I41" s="98" t="s">
        <v>3093</v>
      </c>
      <c r="J41" s="98">
        <v>17</v>
      </c>
      <c r="K41" s="98" t="s">
        <v>3075</v>
      </c>
      <c r="L41" s="98">
        <v>8</v>
      </c>
      <c r="M41" s="98" t="s">
        <v>3064</v>
      </c>
      <c r="N41" s="98">
        <v>49</v>
      </c>
      <c r="O41" s="98" t="s">
        <v>3064</v>
      </c>
      <c r="P41" s="98">
        <v>7</v>
      </c>
      <c r="Q41" s="98" t="s">
        <v>3112</v>
      </c>
      <c r="R41" s="98">
        <v>2</v>
      </c>
      <c r="S41" s="98" t="s">
        <v>3125</v>
      </c>
      <c r="T41" s="98">
        <v>22</v>
      </c>
      <c r="U41" s="98" t="s">
        <v>3135</v>
      </c>
      <c r="V41" s="98">
        <v>2</v>
      </c>
    </row>
    <row r="42" spans="1:22" ht="15">
      <c r="A42" s="98" t="s">
        <v>3060</v>
      </c>
      <c r="B42" s="98">
        <v>21</v>
      </c>
      <c r="C42" s="98" t="s">
        <v>3064</v>
      </c>
      <c r="D42" s="98">
        <v>48</v>
      </c>
      <c r="E42" s="98" t="s">
        <v>3074</v>
      </c>
      <c r="F42" s="98">
        <v>8</v>
      </c>
      <c r="G42" s="98" t="s">
        <v>3084</v>
      </c>
      <c r="H42" s="98">
        <v>36</v>
      </c>
      <c r="I42" s="98" t="s">
        <v>3094</v>
      </c>
      <c r="J42" s="98">
        <v>16</v>
      </c>
      <c r="K42" s="98" t="s">
        <v>3104</v>
      </c>
      <c r="L42" s="98">
        <v>7</v>
      </c>
      <c r="M42" s="98" t="s">
        <v>3111</v>
      </c>
      <c r="N42" s="98">
        <v>30</v>
      </c>
      <c r="O42" s="98" t="s">
        <v>3115</v>
      </c>
      <c r="P42" s="98">
        <v>6</v>
      </c>
      <c r="Q42" s="98" t="s">
        <v>3123</v>
      </c>
      <c r="R42" s="98">
        <v>2</v>
      </c>
      <c r="S42" s="98" t="s">
        <v>3126</v>
      </c>
      <c r="T42" s="98">
        <v>11</v>
      </c>
      <c r="U42" s="98" t="s">
        <v>3136</v>
      </c>
      <c r="V42" s="98">
        <v>2</v>
      </c>
    </row>
    <row r="43" spans="1:22" ht="15">
      <c r="A43" s="98" t="s">
        <v>3061</v>
      </c>
      <c r="B43" s="98">
        <v>0</v>
      </c>
      <c r="C43" s="98" t="s">
        <v>3067</v>
      </c>
      <c r="D43" s="98">
        <v>48</v>
      </c>
      <c r="E43" s="98" t="s">
        <v>3075</v>
      </c>
      <c r="F43" s="98">
        <v>7</v>
      </c>
      <c r="G43" s="98" t="s">
        <v>3038</v>
      </c>
      <c r="H43" s="98">
        <v>18</v>
      </c>
      <c r="I43" s="98" t="s">
        <v>3095</v>
      </c>
      <c r="J43" s="98">
        <v>16</v>
      </c>
      <c r="K43" s="98" t="s">
        <v>3038</v>
      </c>
      <c r="L43" s="98">
        <v>7</v>
      </c>
      <c r="M43" s="98" t="s">
        <v>3112</v>
      </c>
      <c r="N43" s="98">
        <v>30</v>
      </c>
      <c r="O43" s="98" t="s">
        <v>3116</v>
      </c>
      <c r="P43" s="98">
        <v>5</v>
      </c>
      <c r="Q43" s="98"/>
      <c r="R43" s="98"/>
      <c r="S43" s="98" t="s">
        <v>3127</v>
      </c>
      <c r="T43" s="98">
        <v>11</v>
      </c>
      <c r="U43" s="98" t="s">
        <v>3137</v>
      </c>
      <c r="V43" s="98">
        <v>2</v>
      </c>
    </row>
    <row r="44" spans="1:22" ht="15">
      <c r="A44" s="98" t="s">
        <v>3062</v>
      </c>
      <c r="B44" s="98">
        <v>4812</v>
      </c>
      <c r="C44" s="98" t="s">
        <v>3066</v>
      </c>
      <c r="D44" s="98">
        <v>46</v>
      </c>
      <c r="E44" s="98" t="s">
        <v>3076</v>
      </c>
      <c r="F44" s="98">
        <v>6</v>
      </c>
      <c r="G44" s="98" t="s">
        <v>3085</v>
      </c>
      <c r="H44" s="98">
        <v>13</v>
      </c>
      <c r="I44" s="98" t="s">
        <v>3096</v>
      </c>
      <c r="J44" s="98">
        <v>16</v>
      </c>
      <c r="K44" s="98" t="s">
        <v>3105</v>
      </c>
      <c r="L44" s="98">
        <v>5</v>
      </c>
      <c r="M44" s="98" t="s">
        <v>3065</v>
      </c>
      <c r="N44" s="98">
        <v>21</v>
      </c>
      <c r="O44" s="98" t="s">
        <v>401</v>
      </c>
      <c r="P44" s="98">
        <v>4</v>
      </c>
      <c r="Q44" s="98"/>
      <c r="R44" s="98"/>
      <c r="S44" s="98" t="s">
        <v>3128</v>
      </c>
      <c r="T44" s="98">
        <v>11</v>
      </c>
      <c r="U44" s="98" t="s">
        <v>3116</v>
      </c>
      <c r="V44" s="98">
        <v>2</v>
      </c>
    </row>
    <row r="45" spans="1:22" ht="15">
      <c r="A45" s="98" t="s">
        <v>3063</v>
      </c>
      <c r="B45" s="98">
        <v>4836</v>
      </c>
      <c r="C45" s="98" t="s">
        <v>3069</v>
      </c>
      <c r="D45" s="98">
        <v>24</v>
      </c>
      <c r="E45" s="98" t="s">
        <v>3077</v>
      </c>
      <c r="F45" s="98">
        <v>6</v>
      </c>
      <c r="G45" s="98" t="s">
        <v>3086</v>
      </c>
      <c r="H45" s="98">
        <v>12</v>
      </c>
      <c r="I45" s="98" t="s">
        <v>3097</v>
      </c>
      <c r="J45" s="98">
        <v>16</v>
      </c>
      <c r="K45" s="98" t="s">
        <v>3106</v>
      </c>
      <c r="L45" s="98">
        <v>5</v>
      </c>
      <c r="M45" s="98" t="s">
        <v>3066</v>
      </c>
      <c r="N45" s="98">
        <v>19</v>
      </c>
      <c r="O45" s="98" t="s">
        <v>3117</v>
      </c>
      <c r="P45" s="98">
        <v>4</v>
      </c>
      <c r="Q45" s="98"/>
      <c r="R45" s="98"/>
      <c r="S45" s="98" t="s">
        <v>3129</v>
      </c>
      <c r="T45" s="98">
        <v>11</v>
      </c>
      <c r="U45" s="98" t="s">
        <v>3138</v>
      </c>
      <c r="V45" s="98">
        <v>2</v>
      </c>
    </row>
    <row r="46" spans="1:22" ht="15">
      <c r="A46" s="98" t="s">
        <v>3064</v>
      </c>
      <c r="B46" s="98">
        <v>128</v>
      </c>
      <c r="C46" s="98" t="s">
        <v>3070</v>
      </c>
      <c r="D46" s="98">
        <v>24</v>
      </c>
      <c r="E46" s="98" t="s">
        <v>3078</v>
      </c>
      <c r="F46" s="98">
        <v>5</v>
      </c>
      <c r="G46" s="98" t="s">
        <v>3087</v>
      </c>
      <c r="H46" s="98">
        <v>12</v>
      </c>
      <c r="I46" s="98" t="s">
        <v>3098</v>
      </c>
      <c r="J46" s="98">
        <v>16</v>
      </c>
      <c r="K46" s="98" t="s">
        <v>3107</v>
      </c>
      <c r="L46" s="98">
        <v>5</v>
      </c>
      <c r="M46" s="98" t="s">
        <v>3067</v>
      </c>
      <c r="N46" s="98">
        <v>19</v>
      </c>
      <c r="O46" s="98" t="s">
        <v>3038</v>
      </c>
      <c r="P46" s="98">
        <v>4</v>
      </c>
      <c r="Q46" s="98"/>
      <c r="R46" s="98"/>
      <c r="S46" s="98" t="s">
        <v>3130</v>
      </c>
      <c r="T46" s="98">
        <v>11</v>
      </c>
      <c r="U46" s="98"/>
      <c r="V46" s="98"/>
    </row>
    <row r="47" spans="1:22" ht="15">
      <c r="A47" s="98" t="s">
        <v>3038</v>
      </c>
      <c r="B47" s="98">
        <v>115</v>
      </c>
      <c r="C47" s="98" t="s">
        <v>3071</v>
      </c>
      <c r="D47" s="98">
        <v>24</v>
      </c>
      <c r="E47" s="98" t="s">
        <v>351</v>
      </c>
      <c r="F47" s="98">
        <v>5</v>
      </c>
      <c r="G47" s="98" t="s">
        <v>3088</v>
      </c>
      <c r="H47" s="98">
        <v>12</v>
      </c>
      <c r="I47" s="98" t="s">
        <v>3099</v>
      </c>
      <c r="J47" s="98">
        <v>16</v>
      </c>
      <c r="K47" s="98" t="s">
        <v>3108</v>
      </c>
      <c r="L47" s="98">
        <v>5</v>
      </c>
      <c r="M47" s="98" t="s">
        <v>3113</v>
      </c>
      <c r="N47" s="98">
        <v>17</v>
      </c>
      <c r="O47" s="98" t="s">
        <v>3118</v>
      </c>
      <c r="P47" s="98">
        <v>4</v>
      </c>
      <c r="Q47" s="98"/>
      <c r="R47" s="98"/>
      <c r="S47" s="98" t="s">
        <v>3131</v>
      </c>
      <c r="T47" s="98">
        <v>11</v>
      </c>
      <c r="U47" s="98"/>
      <c r="V47" s="98"/>
    </row>
    <row r="48" spans="1:22" ht="15">
      <c r="A48" s="98" t="s">
        <v>3065</v>
      </c>
      <c r="B48" s="98">
        <v>91</v>
      </c>
      <c r="C48" s="98" t="s">
        <v>3038</v>
      </c>
      <c r="D48" s="98">
        <v>24</v>
      </c>
      <c r="E48" s="98" t="s">
        <v>3079</v>
      </c>
      <c r="F48" s="98">
        <v>5</v>
      </c>
      <c r="G48" s="98" t="s">
        <v>3089</v>
      </c>
      <c r="H48" s="98">
        <v>12</v>
      </c>
      <c r="I48" s="98" t="s">
        <v>3100</v>
      </c>
      <c r="J48" s="98">
        <v>16</v>
      </c>
      <c r="K48" s="98" t="s">
        <v>3109</v>
      </c>
      <c r="L48" s="98">
        <v>5</v>
      </c>
      <c r="M48" s="98" t="s">
        <v>3072</v>
      </c>
      <c r="N48" s="98">
        <v>17</v>
      </c>
      <c r="O48" s="98" t="s">
        <v>3119</v>
      </c>
      <c r="P48" s="98">
        <v>4</v>
      </c>
      <c r="Q48" s="98"/>
      <c r="R48" s="98"/>
      <c r="S48" s="98" t="s">
        <v>3132</v>
      </c>
      <c r="T48" s="98">
        <v>11</v>
      </c>
      <c r="U48" s="98"/>
      <c r="V48" s="98"/>
    </row>
    <row r="49" spans="1:22" ht="15">
      <c r="A49" s="98" t="s">
        <v>3066</v>
      </c>
      <c r="B49" s="98">
        <v>82</v>
      </c>
      <c r="C49" s="98" t="s">
        <v>3072</v>
      </c>
      <c r="D49" s="98">
        <v>24</v>
      </c>
      <c r="E49" s="98" t="s">
        <v>3080</v>
      </c>
      <c r="F49" s="98">
        <v>4</v>
      </c>
      <c r="G49" s="98" t="s">
        <v>3090</v>
      </c>
      <c r="H49" s="98">
        <v>12</v>
      </c>
      <c r="I49" s="98" t="s">
        <v>3101</v>
      </c>
      <c r="J49" s="98">
        <v>16</v>
      </c>
      <c r="K49" s="98" t="s">
        <v>404</v>
      </c>
      <c r="L49" s="98">
        <v>2</v>
      </c>
      <c r="M49" s="98" t="s">
        <v>3069</v>
      </c>
      <c r="N49" s="98">
        <v>17</v>
      </c>
      <c r="O49" s="98" t="s">
        <v>3120</v>
      </c>
      <c r="P49" s="98">
        <v>4</v>
      </c>
      <c r="Q49" s="98"/>
      <c r="R49" s="98"/>
      <c r="S49" s="98" t="s">
        <v>3066</v>
      </c>
      <c r="T49" s="98">
        <v>11</v>
      </c>
      <c r="U49" s="98"/>
      <c r="V49" s="98"/>
    </row>
    <row r="50" spans="1:22" ht="15">
      <c r="A50" s="98" t="s">
        <v>3067</v>
      </c>
      <c r="B50" s="98">
        <v>71</v>
      </c>
      <c r="C50" s="98" t="s">
        <v>1596</v>
      </c>
      <c r="D50" s="98">
        <v>24</v>
      </c>
      <c r="E50" s="98" t="s">
        <v>3081</v>
      </c>
      <c r="F50" s="98">
        <v>4</v>
      </c>
      <c r="G50" s="98" t="s">
        <v>3091</v>
      </c>
      <c r="H50" s="98">
        <v>12</v>
      </c>
      <c r="I50" s="98" t="s">
        <v>3102</v>
      </c>
      <c r="J50" s="98">
        <v>16</v>
      </c>
      <c r="K50" s="98" t="s">
        <v>345</v>
      </c>
      <c r="L50" s="98">
        <v>2</v>
      </c>
      <c r="M50" s="98" t="s">
        <v>3038</v>
      </c>
      <c r="N50" s="98">
        <v>17</v>
      </c>
      <c r="O50" s="98" t="s">
        <v>3121</v>
      </c>
      <c r="P50" s="98">
        <v>3</v>
      </c>
      <c r="Q50" s="98"/>
      <c r="R50" s="98"/>
      <c r="S50" s="98" t="s">
        <v>3133</v>
      </c>
      <c r="T50" s="98">
        <v>11</v>
      </c>
      <c r="U50" s="98"/>
      <c r="V50" s="98"/>
    </row>
    <row r="53" spans="1:22" ht="15" customHeight="1">
      <c r="A53" s="13" t="s">
        <v>3163</v>
      </c>
      <c r="B53" s="13" t="s">
        <v>2992</v>
      </c>
      <c r="C53" s="13" t="s">
        <v>3174</v>
      </c>
      <c r="D53" s="13" t="s">
        <v>2995</v>
      </c>
      <c r="E53" s="13" t="s">
        <v>3175</v>
      </c>
      <c r="F53" s="13" t="s">
        <v>2997</v>
      </c>
      <c r="G53" s="13" t="s">
        <v>3186</v>
      </c>
      <c r="H53" s="13" t="s">
        <v>2999</v>
      </c>
      <c r="I53" s="13" t="s">
        <v>3197</v>
      </c>
      <c r="J53" s="13" t="s">
        <v>3001</v>
      </c>
      <c r="K53" s="13" t="s">
        <v>3208</v>
      </c>
      <c r="L53" s="13" t="s">
        <v>3003</v>
      </c>
      <c r="M53" s="13" t="s">
        <v>3218</v>
      </c>
      <c r="N53" s="13" t="s">
        <v>3005</v>
      </c>
      <c r="O53" s="13" t="s">
        <v>3228</v>
      </c>
      <c r="P53" s="13" t="s">
        <v>3007</v>
      </c>
      <c r="Q53" s="86" t="s">
        <v>3239</v>
      </c>
      <c r="R53" s="86" t="s">
        <v>3009</v>
      </c>
      <c r="S53" s="13" t="s">
        <v>3240</v>
      </c>
      <c r="T53" s="13" t="s">
        <v>3011</v>
      </c>
      <c r="U53" s="86" t="s">
        <v>3251</v>
      </c>
      <c r="V53" s="86" t="s">
        <v>3012</v>
      </c>
    </row>
    <row r="54" spans="1:22" ht="15">
      <c r="A54" s="98" t="s">
        <v>3164</v>
      </c>
      <c r="B54" s="98">
        <v>48</v>
      </c>
      <c r="C54" s="98" t="s">
        <v>3164</v>
      </c>
      <c r="D54" s="98">
        <v>44</v>
      </c>
      <c r="E54" s="98" t="s">
        <v>3176</v>
      </c>
      <c r="F54" s="98">
        <v>6</v>
      </c>
      <c r="G54" s="98" t="s">
        <v>3187</v>
      </c>
      <c r="H54" s="98">
        <v>12</v>
      </c>
      <c r="I54" s="98" t="s">
        <v>3198</v>
      </c>
      <c r="J54" s="98">
        <v>16</v>
      </c>
      <c r="K54" s="98" t="s">
        <v>3209</v>
      </c>
      <c r="L54" s="98">
        <v>5</v>
      </c>
      <c r="M54" s="98" t="s">
        <v>3165</v>
      </c>
      <c r="N54" s="98">
        <v>17</v>
      </c>
      <c r="O54" s="98" t="s">
        <v>3229</v>
      </c>
      <c r="P54" s="98">
        <v>5</v>
      </c>
      <c r="Q54" s="98"/>
      <c r="R54" s="98"/>
      <c r="S54" s="98" t="s">
        <v>3241</v>
      </c>
      <c r="T54" s="98">
        <v>11</v>
      </c>
      <c r="U54" s="98"/>
      <c r="V54" s="98"/>
    </row>
    <row r="55" spans="1:22" ht="15">
      <c r="A55" s="98" t="s">
        <v>3165</v>
      </c>
      <c r="B55" s="98">
        <v>39</v>
      </c>
      <c r="C55" s="98" t="s">
        <v>3166</v>
      </c>
      <c r="D55" s="98">
        <v>24</v>
      </c>
      <c r="E55" s="98" t="s">
        <v>3177</v>
      </c>
      <c r="F55" s="98">
        <v>5</v>
      </c>
      <c r="G55" s="98" t="s">
        <v>3188</v>
      </c>
      <c r="H55" s="98">
        <v>12</v>
      </c>
      <c r="I55" s="98" t="s">
        <v>3199</v>
      </c>
      <c r="J55" s="98">
        <v>16</v>
      </c>
      <c r="K55" s="98" t="s">
        <v>3210</v>
      </c>
      <c r="L55" s="98">
        <v>5</v>
      </c>
      <c r="M55" s="98" t="s">
        <v>3219</v>
      </c>
      <c r="N55" s="98">
        <v>15</v>
      </c>
      <c r="O55" s="98" t="s">
        <v>3230</v>
      </c>
      <c r="P55" s="98">
        <v>2</v>
      </c>
      <c r="Q55" s="98"/>
      <c r="R55" s="98"/>
      <c r="S55" s="98" t="s">
        <v>3242</v>
      </c>
      <c r="T55" s="98">
        <v>11</v>
      </c>
      <c r="U55" s="98"/>
      <c r="V55" s="98"/>
    </row>
    <row r="56" spans="1:22" ht="15">
      <c r="A56" s="98" t="s">
        <v>3166</v>
      </c>
      <c r="B56" s="98">
        <v>27</v>
      </c>
      <c r="C56" s="98" t="s">
        <v>3168</v>
      </c>
      <c r="D56" s="98">
        <v>22</v>
      </c>
      <c r="E56" s="98" t="s">
        <v>3178</v>
      </c>
      <c r="F56" s="98">
        <v>4</v>
      </c>
      <c r="G56" s="98" t="s">
        <v>3189</v>
      </c>
      <c r="H56" s="98">
        <v>12</v>
      </c>
      <c r="I56" s="98" t="s">
        <v>3200</v>
      </c>
      <c r="J56" s="98">
        <v>16</v>
      </c>
      <c r="K56" s="98" t="s">
        <v>3211</v>
      </c>
      <c r="L56" s="98">
        <v>5</v>
      </c>
      <c r="M56" s="98" t="s">
        <v>3220</v>
      </c>
      <c r="N56" s="98">
        <v>15</v>
      </c>
      <c r="O56" s="98" t="s">
        <v>3231</v>
      </c>
      <c r="P56" s="98">
        <v>2</v>
      </c>
      <c r="Q56" s="98"/>
      <c r="R56" s="98"/>
      <c r="S56" s="98" t="s">
        <v>3243</v>
      </c>
      <c r="T56" s="98">
        <v>11</v>
      </c>
      <c r="U56" s="98"/>
      <c r="V56" s="98"/>
    </row>
    <row r="57" spans="1:22" ht="15">
      <c r="A57" s="98" t="s">
        <v>3167</v>
      </c>
      <c r="B57" s="98">
        <v>25</v>
      </c>
      <c r="C57" s="98" t="s">
        <v>3169</v>
      </c>
      <c r="D57" s="98">
        <v>22</v>
      </c>
      <c r="E57" s="98" t="s">
        <v>3179</v>
      </c>
      <c r="F57" s="98">
        <v>4</v>
      </c>
      <c r="G57" s="98" t="s">
        <v>3190</v>
      </c>
      <c r="H57" s="98">
        <v>12</v>
      </c>
      <c r="I57" s="98" t="s">
        <v>3201</v>
      </c>
      <c r="J57" s="98">
        <v>16</v>
      </c>
      <c r="K57" s="98" t="s">
        <v>3212</v>
      </c>
      <c r="L57" s="98">
        <v>5</v>
      </c>
      <c r="M57" s="98" t="s">
        <v>3221</v>
      </c>
      <c r="N57" s="98">
        <v>15</v>
      </c>
      <c r="O57" s="98" t="s">
        <v>3232</v>
      </c>
      <c r="P57" s="98">
        <v>2</v>
      </c>
      <c r="Q57" s="98"/>
      <c r="R57" s="98"/>
      <c r="S57" s="98" t="s">
        <v>3244</v>
      </c>
      <c r="T57" s="98">
        <v>11</v>
      </c>
      <c r="U57" s="98"/>
      <c r="V57" s="98"/>
    </row>
    <row r="58" spans="1:22" ht="15">
      <c r="A58" s="98" t="s">
        <v>3168</v>
      </c>
      <c r="B58" s="98">
        <v>24</v>
      </c>
      <c r="C58" s="98" t="s">
        <v>3170</v>
      </c>
      <c r="D58" s="98">
        <v>22</v>
      </c>
      <c r="E58" s="98" t="s">
        <v>3180</v>
      </c>
      <c r="F58" s="98">
        <v>4</v>
      </c>
      <c r="G58" s="98" t="s">
        <v>3191</v>
      </c>
      <c r="H58" s="98">
        <v>12</v>
      </c>
      <c r="I58" s="98" t="s">
        <v>3202</v>
      </c>
      <c r="J58" s="98">
        <v>16</v>
      </c>
      <c r="K58" s="98" t="s">
        <v>3213</v>
      </c>
      <c r="L58" s="98">
        <v>5</v>
      </c>
      <c r="M58" s="98" t="s">
        <v>3222</v>
      </c>
      <c r="N58" s="98">
        <v>15</v>
      </c>
      <c r="O58" s="98" t="s">
        <v>3233</v>
      </c>
      <c r="P58" s="98">
        <v>2</v>
      </c>
      <c r="Q58" s="98"/>
      <c r="R58" s="98"/>
      <c r="S58" s="98" t="s">
        <v>3245</v>
      </c>
      <c r="T58" s="98">
        <v>11</v>
      </c>
      <c r="U58" s="98"/>
      <c r="V58" s="98"/>
    </row>
    <row r="59" spans="1:22" ht="15">
      <c r="A59" s="98" t="s">
        <v>3169</v>
      </c>
      <c r="B59" s="98">
        <v>24</v>
      </c>
      <c r="C59" s="98" t="s">
        <v>3171</v>
      </c>
      <c r="D59" s="98">
        <v>22</v>
      </c>
      <c r="E59" s="98" t="s">
        <v>3181</v>
      </c>
      <c r="F59" s="98">
        <v>4</v>
      </c>
      <c r="G59" s="98" t="s">
        <v>3192</v>
      </c>
      <c r="H59" s="98">
        <v>12</v>
      </c>
      <c r="I59" s="98" t="s">
        <v>3203</v>
      </c>
      <c r="J59" s="98">
        <v>16</v>
      </c>
      <c r="K59" s="98" t="s">
        <v>3214</v>
      </c>
      <c r="L59" s="98">
        <v>5</v>
      </c>
      <c r="M59" s="98" t="s">
        <v>3223</v>
      </c>
      <c r="N59" s="98">
        <v>15</v>
      </c>
      <c r="O59" s="98" t="s">
        <v>3234</v>
      </c>
      <c r="P59" s="98">
        <v>2</v>
      </c>
      <c r="Q59" s="98"/>
      <c r="R59" s="98"/>
      <c r="S59" s="98" t="s">
        <v>3246</v>
      </c>
      <c r="T59" s="98">
        <v>11</v>
      </c>
      <c r="U59" s="98"/>
      <c r="V59" s="98"/>
    </row>
    <row r="60" spans="1:22" ht="15">
      <c r="A60" s="98" t="s">
        <v>3170</v>
      </c>
      <c r="B60" s="98">
        <v>24</v>
      </c>
      <c r="C60" s="98" t="s">
        <v>3172</v>
      </c>
      <c r="D60" s="98">
        <v>22</v>
      </c>
      <c r="E60" s="98" t="s">
        <v>3182</v>
      </c>
      <c r="F60" s="98">
        <v>4</v>
      </c>
      <c r="G60" s="98" t="s">
        <v>3193</v>
      </c>
      <c r="H60" s="98">
        <v>12</v>
      </c>
      <c r="I60" s="98" t="s">
        <v>3204</v>
      </c>
      <c r="J60" s="98">
        <v>16</v>
      </c>
      <c r="K60" s="98" t="s">
        <v>3176</v>
      </c>
      <c r="L60" s="98">
        <v>5</v>
      </c>
      <c r="M60" s="98" t="s">
        <v>3224</v>
      </c>
      <c r="N60" s="98">
        <v>15</v>
      </c>
      <c r="O60" s="98" t="s">
        <v>3235</v>
      </c>
      <c r="P60" s="98">
        <v>2</v>
      </c>
      <c r="Q60" s="98"/>
      <c r="R60" s="98"/>
      <c r="S60" s="98" t="s">
        <v>3247</v>
      </c>
      <c r="T60" s="98">
        <v>11</v>
      </c>
      <c r="U60" s="98"/>
      <c r="V60" s="98"/>
    </row>
    <row r="61" spans="1:22" ht="15">
      <c r="A61" s="98" t="s">
        <v>3171</v>
      </c>
      <c r="B61" s="98">
        <v>24</v>
      </c>
      <c r="C61" s="98" t="s">
        <v>3173</v>
      </c>
      <c r="D61" s="98">
        <v>22</v>
      </c>
      <c r="E61" s="98" t="s">
        <v>3183</v>
      </c>
      <c r="F61" s="98">
        <v>4</v>
      </c>
      <c r="G61" s="98" t="s">
        <v>3194</v>
      </c>
      <c r="H61" s="98">
        <v>12</v>
      </c>
      <c r="I61" s="98" t="s">
        <v>3205</v>
      </c>
      <c r="J61" s="98">
        <v>16</v>
      </c>
      <c r="K61" s="98" t="s">
        <v>3215</v>
      </c>
      <c r="L61" s="98">
        <v>2</v>
      </c>
      <c r="M61" s="98" t="s">
        <v>3225</v>
      </c>
      <c r="N61" s="98">
        <v>15</v>
      </c>
      <c r="O61" s="98" t="s">
        <v>3236</v>
      </c>
      <c r="P61" s="98">
        <v>2</v>
      </c>
      <c r="Q61" s="98"/>
      <c r="R61" s="98"/>
      <c r="S61" s="98" t="s">
        <v>3248</v>
      </c>
      <c r="T61" s="98">
        <v>11</v>
      </c>
      <c r="U61" s="98"/>
      <c r="V61" s="98"/>
    </row>
    <row r="62" spans="1:22" ht="15">
      <c r="A62" s="98" t="s">
        <v>3172</v>
      </c>
      <c r="B62" s="98">
        <v>24</v>
      </c>
      <c r="C62" s="98" t="s">
        <v>3167</v>
      </c>
      <c r="D62" s="98">
        <v>22</v>
      </c>
      <c r="E62" s="98" t="s">
        <v>3184</v>
      </c>
      <c r="F62" s="98">
        <v>4</v>
      </c>
      <c r="G62" s="98" t="s">
        <v>3195</v>
      </c>
      <c r="H62" s="98">
        <v>12</v>
      </c>
      <c r="I62" s="98" t="s">
        <v>3206</v>
      </c>
      <c r="J62" s="98">
        <v>16</v>
      </c>
      <c r="K62" s="98" t="s">
        <v>3216</v>
      </c>
      <c r="L62" s="98">
        <v>2</v>
      </c>
      <c r="M62" s="98" t="s">
        <v>3226</v>
      </c>
      <c r="N62" s="98">
        <v>15</v>
      </c>
      <c r="O62" s="98" t="s">
        <v>3237</v>
      </c>
      <c r="P62" s="98">
        <v>2</v>
      </c>
      <c r="Q62" s="98"/>
      <c r="R62" s="98"/>
      <c r="S62" s="98" t="s">
        <v>3249</v>
      </c>
      <c r="T62" s="98">
        <v>11</v>
      </c>
      <c r="U62" s="98"/>
      <c r="V62" s="98"/>
    </row>
    <row r="63" spans="1:22" ht="15">
      <c r="A63" s="98" t="s">
        <v>3173</v>
      </c>
      <c r="B63" s="98">
        <v>24</v>
      </c>
      <c r="C63" s="98" t="s">
        <v>3165</v>
      </c>
      <c r="D63" s="98">
        <v>22</v>
      </c>
      <c r="E63" s="98" t="s">
        <v>3185</v>
      </c>
      <c r="F63" s="98">
        <v>4</v>
      </c>
      <c r="G63" s="98" t="s">
        <v>3196</v>
      </c>
      <c r="H63" s="98">
        <v>12</v>
      </c>
      <c r="I63" s="98" t="s">
        <v>3207</v>
      </c>
      <c r="J63" s="98">
        <v>8</v>
      </c>
      <c r="K63" s="98" t="s">
        <v>3217</v>
      </c>
      <c r="L63" s="98">
        <v>2</v>
      </c>
      <c r="M63" s="98" t="s">
        <v>3227</v>
      </c>
      <c r="N63" s="98">
        <v>15</v>
      </c>
      <c r="O63" s="98" t="s">
        <v>3238</v>
      </c>
      <c r="P63" s="98">
        <v>2</v>
      </c>
      <c r="Q63" s="98"/>
      <c r="R63" s="98"/>
      <c r="S63" s="98" t="s">
        <v>3250</v>
      </c>
      <c r="T63" s="98">
        <v>11</v>
      </c>
      <c r="U63" s="98"/>
      <c r="V63" s="98"/>
    </row>
    <row r="66" spans="1:22" ht="15" customHeight="1">
      <c r="A66" s="13" t="s">
        <v>3269</v>
      </c>
      <c r="B66" s="13" t="s">
        <v>2992</v>
      </c>
      <c r="C66" s="86" t="s">
        <v>3272</v>
      </c>
      <c r="D66" s="86" t="s">
        <v>2995</v>
      </c>
      <c r="E66" s="13" t="s">
        <v>3273</v>
      </c>
      <c r="F66" s="13" t="s">
        <v>2997</v>
      </c>
      <c r="G66" s="13" t="s">
        <v>3276</v>
      </c>
      <c r="H66" s="13" t="s">
        <v>2999</v>
      </c>
      <c r="I66" s="13" t="s">
        <v>3279</v>
      </c>
      <c r="J66" s="13" t="s">
        <v>3001</v>
      </c>
      <c r="K66" s="13" t="s">
        <v>3281</v>
      </c>
      <c r="L66" s="13" t="s">
        <v>3003</v>
      </c>
      <c r="M66" s="86" t="s">
        <v>3283</v>
      </c>
      <c r="N66" s="86" t="s">
        <v>3005</v>
      </c>
      <c r="O66" s="13" t="s">
        <v>3285</v>
      </c>
      <c r="P66" s="13" t="s">
        <v>3007</v>
      </c>
      <c r="Q66" s="13" t="s">
        <v>3287</v>
      </c>
      <c r="R66" s="13" t="s">
        <v>3009</v>
      </c>
      <c r="S66" s="86" t="s">
        <v>3289</v>
      </c>
      <c r="T66" s="86" t="s">
        <v>3011</v>
      </c>
      <c r="U66" s="13" t="s">
        <v>3291</v>
      </c>
      <c r="V66" s="13" t="s">
        <v>3012</v>
      </c>
    </row>
    <row r="67" spans="1:22" ht="15">
      <c r="A67" s="86" t="s">
        <v>355</v>
      </c>
      <c r="B67" s="86">
        <v>16</v>
      </c>
      <c r="C67" s="86"/>
      <c r="D67" s="86"/>
      <c r="E67" s="86" t="s">
        <v>351</v>
      </c>
      <c r="F67" s="86">
        <v>1</v>
      </c>
      <c r="G67" s="86" t="s">
        <v>3278</v>
      </c>
      <c r="H67" s="86">
        <v>1</v>
      </c>
      <c r="I67" s="86" t="s">
        <v>355</v>
      </c>
      <c r="J67" s="86">
        <v>16</v>
      </c>
      <c r="K67" s="86" t="s">
        <v>404</v>
      </c>
      <c r="L67" s="86">
        <v>2</v>
      </c>
      <c r="M67" s="86"/>
      <c r="N67" s="86"/>
      <c r="O67" s="86" t="s">
        <v>403</v>
      </c>
      <c r="P67" s="86">
        <v>2</v>
      </c>
      <c r="Q67" s="86" t="s">
        <v>397</v>
      </c>
      <c r="R67" s="86">
        <v>1</v>
      </c>
      <c r="S67" s="86"/>
      <c r="T67" s="86"/>
      <c r="U67" s="86" t="s">
        <v>373</v>
      </c>
      <c r="V67" s="86">
        <v>1</v>
      </c>
    </row>
    <row r="68" spans="1:22" ht="15">
      <c r="A68" s="86" t="s">
        <v>236</v>
      </c>
      <c r="B68" s="86">
        <v>3</v>
      </c>
      <c r="C68" s="86"/>
      <c r="D68" s="86"/>
      <c r="E68" s="86" t="s">
        <v>433</v>
      </c>
      <c r="F68" s="86">
        <v>1</v>
      </c>
      <c r="G68" s="86"/>
      <c r="H68" s="86"/>
      <c r="I68" s="86"/>
      <c r="J68" s="86"/>
      <c r="K68" s="86" t="s">
        <v>444</v>
      </c>
      <c r="L68" s="86">
        <v>1</v>
      </c>
      <c r="M68" s="86"/>
      <c r="N68" s="86"/>
      <c r="O68" s="86" t="s">
        <v>429</v>
      </c>
      <c r="P68" s="86">
        <v>1</v>
      </c>
      <c r="Q68" s="86" t="s">
        <v>390</v>
      </c>
      <c r="R68" s="86">
        <v>1</v>
      </c>
      <c r="S68" s="86"/>
      <c r="T68" s="86"/>
      <c r="U68" s="86"/>
      <c r="V68" s="86"/>
    </row>
    <row r="69" spans="1:22" ht="15">
      <c r="A69" s="86" t="s">
        <v>422</v>
      </c>
      <c r="B69" s="86">
        <v>2</v>
      </c>
      <c r="C69" s="86"/>
      <c r="D69" s="86"/>
      <c r="E69" s="86" t="s">
        <v>431</v>
      </c>
      <c r="F69" s="86">
        <v>1</v>
      </c>
      <c r="G69" s="86"/>
      <c r="H69" s="86"/>
      <c r="I69" s="86"/>
      <c r="J69" s="86"/>
      <c r="K69" s="86" t="s">
        <v>435</v>
      </c>
      <c r="L69" s="86">
        <v>1</v>
      </c>
      <c r="M69" s="86"/>
      <c r="N69" s="86"/>
      <c r="O69" s="86" t="s">
        <v>424</v>
      </c>
      <c r="P69" s="86">
        <v>1</v>
      </c>
      <c r="Q69" s="86"/>
      <c r="R69" s="86"/>
      <c r="S69" s="86"/>
      <c r="T69" s="86"/>
      <c r="U69" s="86"/>
      <c r="V69" s="86"/>
    </row>
    <row r="70" spans="1:22" ht="15">
      <c r="A70" s="86" t="s">
        <v>409</v>
      </c>
      <c r="B70" s="86">
        <v>2</v>
      </c>
      <c r="C70" s="86"/>
      <c r="D70" s="86"/>
      <c r="E70" s="86" t="s">
        <v>333</v>
      </c>
      <c r="F70" s="86">
        <v>1</v>
      </c>
      <c r="G70" s="86"/>
      <c r="H70" s="86"/>
      <c r="I70" s="86"/>
      <c r="J70" s="86"/>
      <c r="K70" s="86" t="s">
        <v>437</v>
      </c>
      <c r="L70" s="86">
        <v>1</v>
      </c>
      <c r="M70" s="86"/>
      <c r="N70" s="86"/>
      <c r="O70" s="86"/>
      <c r="P70" s="86"/>
      <c r="Q70" s="86"/>
      <c r="R70" s="86"/>
      <c r="S70" s="86"/>
      <c r="T70" s="86"/>
      <c r="U70" s="86"/>
      <c r="V70" s="86"/>
    </row>
    <row r="71" spans="1:22" ht="15">
      <c r="A71" s="86" t="s">
        <v>404</v>
      </c>
      <c r="B71" s="86">
        <v>2</v>
      </c>
      <c r="C71" s="86"/>
      <c r="D71" s="86"/>
      <c r="E71" s="86"/>
      <c r="F71" s="86"/>
      <c r="G71" s="86"/>
      <c r="H71" s="86"/>
      <c r="I71" s="86"/>
      <c r="J71" s="86"/>
      <c r="K71" s="86" t="s">
        <v>440</v>
      </c>
      <c r="L71" s="86">
        <v>1</v>
      </c>
      <c r="M71" s="86"/>
      <c r="N71" s="86"/>
      <c r="O71" s="86"/>
      <c r="P71" s="86"/>
      <c r="Q71" s="86"/>
      <c r="R71" s="86"/>
      <c r="S71" s="86"/>
      <c r="T71" s="86"/>
      <c r="U71" s="86"/>
      <c r="V71" s="86"/>
    </row>
    <row r="72" spans="1:22" ht="15">
      <c r="A72" s="86" t="s">
        <v>403</v>
      </c>
      <c r="B72" s="86">
        <v>2</v>
      </c>
      <c r="C72" s="86"/>
      <c r="D72" s="86"/>
      <c r="E72" s="86"/>
      <c r="F72" s="86"/>
      <c r="G72" s="86"/>
      <c r="H72" s="86"/>
      <c r="I72" s="86"/>
      <c r="J72" s="86"/>
      <c r="K72" s="86" t="s">
        <v>442</v>
      </c>
      <c r="L72" s="86">
        <v>1</v>
      </c>
      <c r="M72" s="86"/>
      <c r="N72" s="86"/>
      <c r="O72" s="86"/>
      <c r="P72" s="86"/>
      <c r="Q72" s="86"/>
      <c r="R72" s="86"/>
      <c r="S72" s="86"/>
      <c r="T72" s="86"/>
      <c r="U72" s="86"/>
      <c r="V72" s="86"/>
    </row>
    <row r="73" spans="1:22" ht="15">
      <c r="A73" s="86" t="s">
        <v>445</v>
      </c>
      <c r="B73" s="86">
        <v>1</v>
      </c>
      <c r="C73" s="86"/>
      <c r="D73" s="86"/>
      <c r="E73" s="86"/>
      <c r="F73" s="86"/>
      <c r="G73" s="86"/>
      <c r="H73" s="86"/>
      <c r="I73" s="86"/>
      <c r="J73" s="86"/>
      <c r="K73" s="86"/>
      <c r="L73" s="86"/>
      <c r="M73" s="86"/>
      <c r="N73" s="86"/>
      <c r="O73" s="86"/>
      <c r="P73" s="86"/>
      <c r="Q73" s="86"/>
      <c r="R73" s="86"/>
      <c r="S73" s="86"/>
      <c r="T73" s="86"/>
      <c r="U73" s="86"/>
      <c r="V73" s="86"/>
    </row>
    <row r="74" spans="1:22" ht="15">
      <c r="A74" s="86" t="s">
        <v>351</v>
      </c>
      <c r="B74" s="86">
        <v>1</v>
      </c>
      <c r="C74" s="86"/>
      <c r="D74" s="86"/>
      <c r="E74" s="86"/>
      <c r="F74" s="86"/>
      <c r="G74" s="86"/>
      <c r="H74" s="86"/>
      <c r="I74" s="86"/>
      <c r="J74" s="86"/>
      <c r="K74" s="86"/>
      <c r="L74" s="86"/>
      <c r="M74" s="86"/>
      <c r="N74" s="86"/>
      <c r="O74" s="86"/>
      <c r="P74" s="86"/>
      <c r="Q74" s="86"/>
      <c r="R74" s="86"/>
      <c r="S74" s="86"/>
      <c r="T74" s="86"/>
      <c r="U74" s="86"/>
      <c r="V74" s="86"/>
    </row>
    <row r="75" spans="1:22" ht="15">
      <c r="A75" s="86" t="s">
        <v>444</v>
      </c>
      <c r="B75" s="86">
        <v>1</v>
      </c>
      <c r="C75" s="86"/>
      <c r="D75" s="86"/>
      <c r="E75" s="86"/>
      <c r="F75" s="86"/>
      <c r="G75" s="86"/>
      <c r="H75" s="86"/>
      <c r="I75" s="86"/>
      <c r="J75" s="86"/>
      <c r="K75" s="86"/>
      <c r="L75" s="86"/>
      <c r="M75" s="86"/>
      <c r="N75" s="86"/>
      <c r="O75" s="86"/>
      <c r="P75" s="86"/>
      <c r="Q75" s="86"/>
      <c r="R75" s="86"/>
      <c r="S75" s="86"/>
      <c r="T75" s="86"/>
      <c r="U75" s="86"/>
      <c r="V75" s="86"/>
    </row>
    <row r="76" spans="1:22" ht="15">
      <c r="A76" s="86" t="s">
        <v>442</v>
      </c>
      <c r="B76" s="86">
        <v>1</v>
      </c>
      <c r="C76" s="86"/>
      <c r="D76" s="86"/>
      <c r="E76" s="86"/>
      <c r="F76" s="86"/>
      <c r="G76" s="86"/>
      <c r="H76" s="86"/>
      <c r="I76" s="86"/>
      <c r="J76" s="86"/>
      <c r="K76" s="86"/>
      <c r="L76" s="86"/>
      <c r="M76" s="86"/>
      <c r="N76" s="86"/>
      <c r="O76" s="86"/>
      <c r="P76" s="86"/>
      <c r="Q76" s="86"/>
      <c r="R76" s="86"/>
      <c r="S76" s="86"/>
      <c r="T76" s="86"/>
      <c r="U76" s="86"/>
      <c r="V76" s="86"/>
    </row>
    <row r="79" spans="1:22" ht="15" customHeight="1">
      <c r="A79" s="13" t="s">
        <v>3270</v>
      </c>
      <c r="B79" s="13" t="s">
        <v>2992</v>
      </c>
      <c r="C79" s="86" t="s">
        <v>3274</v>
      </c>
      <c r="D79" s="86" t="s">
        <v>2995</v>
      </c>
      <c r="E79" s="13" t="s">
        <v>3275</v>
      </c>
      <c r="F79" s="13" t="s">
        <v>2997</v>
      </c>
      <c r="G79" s="13" t="s">
        <v>3277</v>
      </c>
      <c r="H79" s="13" t="s">
        <v>2999</v>
      </c>
      <c r="I79" s="13" t="s">
        <v>3280</v>
      </c>
      <c r="J79" s="13" t="s">
        <v>3001</v>
      </c>
      <c r="K79" s="13" t="s">
        <v>3282</v>
      </c>
      <c r="L79" s="13" t="s">
        <v>3003</v>
      </c>
      <c r="M79" s="86" t="s">
        <v>3284</v>
      </c>
      <c r="N79" s="86" t="s">
        <v>3005</v>
      </c>
      <c r="O79" s="13" t="s">
        <v>3286</v>
      </c>
      <c r="P79" s="13" t="s">
        <v>3007</v>
      </c>
      <c r="Q79" s="13" t="s">
        <v>3288</v>
      </c>
      <c r="R79" s="13" t="s">
        <v>3009</v>
      </c>
      <c r="S79" s="86" t="s">
        <v>3290</v>
      </c>
      <c r="T79" s="86" t="s">
        <v>3011</v>
      </c>
      <c r="U79" s="13" t="s">
        <v>3292</v>
      </c>
      <c r="V79" s="13" t="s">
        <v>3012</v>
      </c>
    </row>
    <row r="80" spans="1:22" ht="15">
      <c r="A80" s="86" t="s">
        <v>401</v>
      </c>
      <c r="B80" s="86">
        <v>4</v>
      </c>
      <c r="C80" s="86"/>
      <c r="D80" s="86"/>
      <c r="E80" s="86" t="s">
        <v>351</v>
      </c>
      <c r="F80" s="86">
        <v>4</v>
      </c>
      <c r="G80" s="86" t="s">
        <v>3271</v>
      </c>
      <c r="H80" s="86">
        <v>1</v>
      </c>
      <c r="I80" s="86" t="s">
        <v>3271</v>
      </c>
      <c r="J80" s="86">
        <v>2</v>
      </c>
      <c r="K80" s="86" t="s">
        <v>345</v>
      </c>
      <c r="L80" s="86">
        <v>2</v>
      </c>
      <c r="M80" s="86"/>
      <c r="N80" s="86"/>
      <c r="O80" s="86" t="s">
        <v>401</v>
      </c>
      <c r="P80" s="86">
        <v>4</v>
      </c>
      <c r="Q80" s="86" t="s">
        <v>396</v>
      </c>
      <c r="R80" s="86">
        <v>1</v>
      </c>
      <c r="S80" s="86"/>
      <c r="T80" s="86"/>
      <c r="U80" s="86" t="s">
        <v>372</v>
      </c>
      <c r="V80" s="86">
        <v>1</v>
      </c>
    </row>
    <row r="81" spans="1:22" ht="15">
      <c r="A81" s="86" t="s">
        <v>351</v>
      </c>
      <c r="B81" s="86">
        <v>4</v>
      </c>
      <c r="C81" s="86"/>
      <c r="D81" s="86"/>
      <c r="E81" s="86" t="s">
        <v>350</v>
      </c>
      <c r="F81" s="86">
        <v>2</v>
      </c>
      <c r="G81" s="86"/>
      <c r="H81" s="86"/>
      <c r="I81" s="86"/>
      <c r="J81" s="86"/>
      <c r="K81" s="86" t="s">
        <v>443</v>
      </c>
      <c r="L81" s="86">
        <v>1</v>
      </c>
      <c r="M81" s="86"/>
      <c r="N81" s="86"/>
      <c r="O81" s="86" t="s">
        <v>402</v>
      </c>
      <c r="P81" s="86">
        <v>2</v>
      </c>
      <c r="Q81" s="86" t="s">
        <v>395</v>
      </c>
      <c r="R81" s="86">
        <v>1</v>
      </c>
      <c r="S81" s="86"/>
      <c r="T81" s="86"/>
      <c r="U81" s="86" t="s">
        <v>371</v>
      </c>
      <c r="V81" s="86">
        <v>1</v>
      </c>
    </row>
    <row r="82" spans="1:22" ht="15">
      <c r="A82" s="86" t="s">
        <v>375</v>
      </c>
      <c r="B82" s="86">
        <v>4</v>
      </c>
      <c r="C82" s="86"/>
      <c r="D82" s="86"/>
      <c r="E82" s="86" t="s">
        <v>337</v>
      </c>
      <c r="F82" s="86">
        <v>2</v>
      </c>
      <c r="G82" s="86"/>
      <c r="H82" s="86"/>
      <c r="I82" s="86"/>
      <c r="J82" s="86"/>
      <c r="K82" s="86" t="s">
        <v>434</v>
      </c>
      <c r="L82" s="86">
        <v>1</v>
      </c>
      <c r="M82" s="86"/>
      <c r="N82" s="86"/>
      <c r="O82" s="86" t="s">
        <v>400</v>
      </c>
      <c r="P82" s="86">
        <v>2</v>
      </c>
      <c r="Q82" s="86" t="s">
        <v>394</v>
      </c>
      <c r="R82" s="86">
        <v>1</v>
      </c>
      <c r="S82" s="86"/>
      <c r="T82" s="86"/>
      <c r="U82" s="86" t="s">
        <v>370</v>
      </c>
      <c r="V82" s="86">
        <v>1</v>
      </c>
    </row>
    <row r="83" spans="1:22" ht="15">
      <c r="A83" s="86" t="s">
        <v>374</v>
      </c>
      <c r="B83" s="86">
        <v>4</v>
      </c>
      <c r="C83" s="86"/>
      <c r="D83" s="86"/>
      <c r="E83" s="86" t="s">
        <v>386</v>
      </c>
      <c r="F83" s="86">
        <v>2</v>
      </c>
      <c r="G83" s="86"/>
      <c r="H83" s="86"/>
      <c r="I83" s="86"/>
      <c r="J83" s="86"/>
      <c r="K83" s="86" t="s">
        <v>436</v>
      </c>
      <c r="L83" s="86">
        <v>1</v>
      </c>
      <c r="M83" s="86"/>
      <c r="N83" s="86"/>
      <c r="O83" s="86" t="s">
        <v>428</v>
      </c>
      <c r="P83" s="86">
        <v>1</v>
      </c>
      <c r="Q83" s="86" t="s">
        <v>393</v>
      </c>
      <c r="R83" s="86">
        <v>1</v>
      </c>
      <c r="S83" s="86"/>
      <c r="T83" s="86"/>
      <c r="U83" s="86" t="s">
        <v>369</v>
      </c>
      <c r="V83" s="86">
        <v>1</v>
      </c>
    </row>
    <row r="84" spans="1:22" ht="15">
      <c r="A84" s="86" t="s">
        <v>3271</v>
      </c>
      <c r="B84" s="86">
        <v>3</v>
      </c>
      <c r="C84" s="86"/>
      <c r="D84" s="86"/>
      <c r="E84" s="86" t="s">
        <v>385</v>
      </c>
      <c r="F84" s="86">
        <v>2</v>
      </c>
      <c r="G84" s="86"/>
      <c r="H84" s="86"/>
      <c r="I84" s="86"/>
      <c r="J84" s="86"/>
      <c r="K84" s="86" t="s">
        <v>439</v>
      </c>
      <c r="L84" s="86">
        <v>1</v>
      </c>
      <c r="M84" s="86"/>
      <c r="N84" s="86"/>
      <c r="O84" s="86" t="s">
        <v>427</v>
      </c>
      <c r="P84" s="86">
        <v>1</v>
      </c>
      <c r="Q84" s="86" t="s">
        <v>392</v>
      </c>
      <c r="R84" s="86">
        <v>1</v>
      </c>
      <c r="S84" s="86"/>
      <c r="T84" s="86"/>
      <c r="U84" s="86" t="s">
        <v>368</v>
      </c>
      <c r="V84" s="86">
        <v>1</v>
      </c>
    </row>
    <row r="85" spans="1:22" ht="15">
      <c r="A85" s="86" t="s">
        <v>446</v>
      </c>
      <c r="B85" s="86">
        <v>2</v>
      </c>
      <c r="C85" s="86"/>
      <c r="D85" s="86"/>
      <c r="E85" s="86" t="s">
        <v>432</v>
      </c>
      <c r="F85" s="86">
        <v>1</v>
      </c>
      <c r="G85" s="86"/>
      <c r="H85" s="86"/>
      <c r="I85" s="86"/>
      <c r="J85" s="86"/>
      <c r="K85" s="86" t="s">
        <v>438</v>
      </c>
      <c r="L85" s="86">
        <v>1</v>
      </c>
      <c r="M85" s="86"/>
      <c r="N85" s="86"/>
      <c r="O85" s="86" t="s">
        <v>426</v>
      </c>
      <c r="P85" s="86">
        <v>1</v>
      </c>
      <c r="Q85" s="86" t="s">
        <v>391</v>
      </c>
      <c r="R85" s="86">
        <v>1</v>
      </c>
      <c r="S85" s="86"/>
      <c r="T85" s="86"/>
      <c r="U85" s="86" t="s">
        <v>367</v>
      </c>
      <c r="V85" s="86">
        <v>1</v>
      </c>
    </row>
    <row r="86" spans="1:22" ht="15">
      <c r="A86" s="86" t="s">
        <v>350</v>
      </c>
      <c r="B86" s="86">
        <v>2</v>
      </c>
      <c r="C86" s="86"/>
      <c r="D86" s="86"/>
      <c r="E86" s="86" t="s">
        <v>430</v>
      </c>
      <c r="F86" s="86">
        <v>1</v>
      </c>
      <c r="G86" s="86"/>
      <c r="H86" s="86"/>
      <c r="I86" s="86"/>
      <c r="J86" s="86"/>
      <c r="K86" s="86" t="s">
        <v>441</v>
      </c>
      <c r="L86" s="86">
        <v>1</v>
      </c>
      <c r="M86" s="86"/>
      <c r="N86" s="86"/>
      <c r="O86" s="86" t="s">
        <v>423</v>
      </c>
      <c r="P86" s="86">
        <v>1</v>
      </c>
      <c r="Q86" s="86" t="s">
        <v>389</v>
      </c>
      <c r="R86" s="86">
        <v>1</v>
      </c>
      <c r="S86" s="86"/>
      <c r="T86" s="86"/>
      <c r="U86" s="86" t="s">
        <v>366</v>
      </c>
      <c r="V86" s="86">
        <v>1</v>
      </c>
    </row>
    <row r="87" spans="1:22" ht="15">
      <c r="A87" s="86" t="s">
        <v>337</v>
      </c>
      <c r="B87" s="86">
        <v>2</v>
      </c>
      <c r="C87" s="86"/>
      <c r="D87" s="86"/>
      <c r="E87" s="86"/>
      <c r="F87" s="86"/>
      <c r="G87" s="86"/>
      <c r="H87" s="86"/>
      <c r="I87" s="86"/>
      <c r="J87" s="86"/>
      <c r="K87" s="86"/>
      <c r="L87" s="86"/>
      <c r="M87" s="86"/>
      <c r="N87" s="86"/>
      <c r="O87" s="86"/>
      <c r="P87" s="86"/>
      <c r="Q87" s="86" t="s">
        <v>388</v>
      </c>
      <c r="R87" s="86">
        <v>1</v>
      </c>
      <c r="S87" s="86"/>
      <c r="T87" s="86"/>
      <c r="U87" s="86" t="s">
        <v>365</v>
      </c>
      <c r="V87" s="86">
        <v>1</v>
      </c>
    </row>
    <row r="88" spans="1:22" ht="15">
      <c r="A88" s="86" t="s">
        <v>386</v>
      </c>
      <c r="B88" s="86">
        <v>2</v>
      </c>
      <c r="C88" s="86"/>
      <c r="D88" s="86"/>
      <c r="E88" s="86"/>
      <c r="F88" s="86"/>
      <c r="G88" s="86"/>
      <c r="H88" s="86"/>
      <c r="I88" s="86"/>
      <c r="J88" s="86"/>
      <c r="K88" s="86"/>
      <c r="L88" s="86"/>
      <c r="M88" s="86"/>
      <c r="N88" s="86"/>
      <c r="O88" s="86"/>
      <c r="P88" s="86"/>
      <c r="Q88" s="86"/>
      <c r="R88" s="86"/>
      <c r="S88" s="86"/>
      <c r="T88" s="86"/>
      <c r="U88" s="86"/>
      <c r="V88" s="86"/>
    </row>
    <row r="89" spans="1:22" ht="15">
      <c r="A89" s="86" t="s">
        <v>385</v>
      </c>
      <c r="B89" s="86">
        <v>2</v>
      </c>
      <c r="C89" s="86"/>
      <c r="D89" s="86"/>
      <c r="E89" s="86"/>
      <c r="F89" s="86"/>
      <c r="G89" s="86"/>
      <c r="H89" s="86"/>
      <c r="I89" s="86"/>
      <c r="J89" s="86"/>
      <c r="K89" s="86"/>
      <c r="L89" s="86"/>
      <c r="M89" s="86"/>
      <c r="N89" s="86"/>
      <c r="O89" s="86"/>
      <c r="P89" s="86"/>
      <c r="Q89" s="86"/>
      <c r="R89" s="86"/>
      <c r="S89" s="86"/>
      <c r="T89" s="86"/>
      <c r="U89" s="86"/>
      <c r="V89" s="86"/>
    </row>
    <row r="92" spans="1:22" ht="15" customHeight="1">
      <c r="A92" s="13" t="s">
        <v>3313</v>
      </c>
      <c r="B92" s="13" t="s">
        <v>2992</v>
      </c>
      <c r="C92" s="13" t="s">
        <v>3314</v>
      </c>
      <c r="D92" s="13" t="s">
        <v>2995</v>
      </c>
      <c r="E92" s="13" t="s">
        <v>3315</v>
      </c>
      <c r="F92" s="13" t="s">
        <v>2997</v>
      </c>
      <c r="G92" s="13" t="s">
        <v>3316</v>
      </c>
      <c r="H92" s="13" t="s">
        <v>2999</v>
      </c>
      <c r="I92" s="13" t="s">
        <v>3317</v>
      </c>
      <c r="J92" s="13" t="s">
        <v>3001</v>
      </c>
      <c r="K92" s="13" t="s">
        <v>3318</v>
      </c>
      <c r="L92" s="13" t="s">
        <v>3003</v>
      </c>
      <c r="M92" s="13" t="s">
        <v>3319</v>
      </c>
      <c r="N92" s="13" t="s">
        <v>3005</v>
      </c>
      <c r="O92" s="13" t="s">
        <v>3320</v>
      </c>
      <c r="P92" s="13" t="s">
        <v>3007</v>
      </c>
      <c r="Q92" s="13" t="s">
        <v>3321</v>
      </c>
      <c r="R92" s="13" t="s">
        <v>3009</v>
      </c>
      <c r="S92" s="13" t="s">
        <v>3322</v>
      </c>
      <c r="T92" s="13" t="s">
        <v>3011</v>
      </c>
      <c r="U92" s="13" t="s">
        <v>3323</v>
      </c>
      <c r="V92" s="13" t="s">
        <v>3012</v>
      </c>
    </row>
    <row r="93" spans="1:22" ht="15">
      <c r="A93" s="118" t="s">
        <v>277</v>
      </c>
      <c r="B93" s="86">
        <v>1511698</v>
      </c>
      <c r="C93" s="118" t="s">
        <v>251</v>
      </c>
      <c r="D93" s="86">
        <v>165733</v>
      </c>
      <c r="E93" s="118" t="s">
        <v>432</v>
      </c>
      <c r="F93" s="86">
        <v>71491</v>
      </c>
      <c r="G93" s="118" t="s">
        <v>277</v>
      </c>
      <c r="H93" s="86">
        <v>1511698</v>
      </c>
      <c r="I93" s="118" t="s">
        <v>327</v>
      </c>
      <c r="J93" s="86">
        <v>151771</v>
      </c>
      <c r="K93" s="118" t="s">
        <v>345</v>
      </c>
      <c r="L93" s="86">
        <v>125865</v>
      </c>
      <c r="M93" s="118" t="s">
        <v>301</v>
      </c>
      <c r="N93" s="86">
        <v>110687</v>
      </c>
      <c r="O93" s="118" t="s">
        <v>400</v>
      </c>
      <c r="P93" s="86">
        <v>244090</v>
      </c>
      <c r="Q93" s="118" t="s">
        <v>392</v>
      </c>
      <c r="R93" s="86">
        <v>450127</v>
      </c>
      <c r="S93" s="118" t="s">
        <v>341</v>
      </c>
      <c r="T93" s="86">
        <v>86201</v>
      </c>
      <c r="U93" s="118" t="s">
        <v>235</v>
      </c>
      <c r="V93" s="86">
        <v>148634</v>
      </c>
    </row>
    <row r="94" spans="1:22" ht="15">
      <c r="A94" s="118" t="s">
        <v>392</v>
      </c>
      <c r="B94" s="86">
        <v>450127</v>
      </c>
      <c r="C94" s="118" t="s">
        <v>271</v>
      </c>
      <c r="D94" s="86">
        <v>110363</v>
      </c>
      <c r="E94" s="118" t="s">
        <v>385</v>
      </c>
      <c r="F94" s="86">
        <v>49770</v>
      </c>
      <c r="G94" s="118" t="s">
        <v>289</v>
      </c>
      <c r="H94" s="86">
        <v>176013</v>
      </c>
      <c r="I94" s="118" t="s">
        <v>249</v>
      </c>
      <c r="J94" s="86">
        <v>38353</v>
      </c>
      <c r="K94" s="118" t="s">
        <v>276</v>
      </c>
      <c r="L94" s="86">
        <v>99617</v>
      </c>
      <c r="M94" s="118" t="s">
        <v>302</v>
      </c>
      <c r="N94" s="86">
        <v>50983</v>
      </c>
      <c r="O94" s="118" t="s">
        <v>424</v>
      </c>
      <c r="P94" s="86">
        <v>147087</v>
      </c>
      <c r="Q94" s="118" t="s">
        <v>393</v>
      </c>
      <c r="R94" s="86">
        <v>58166</v>
      </c>
      <c r="S94" s="118" t="s">
        <v>339</v>
      </c>
      <c r="T94" s="86">
        <v>52313</v>
      </c>
      <c r="U94" s="118" t="s">
        <v>371</v>
      </c>
      <c r="V94" s="86">
        <v>126125</v>
      </c>
    </row>
    <row r="95" spans="1:22" ht="15">
      <c r="A95" s="118" t="s">
        <v>415</v>
      </c>
      <c r="B95" s="86">
        <v>298527</v>
      </c>
      <c r="C95" s="118" t="s">
        <v>280</v>
      </c>
      <c r="D95" s="86">
        <v>78860</v>
      </c>
      <c r="E95" s="118" t="s">
        <v>433</v>
      </c>
      <c r="F95" s="86">
        <v>27466</v>
      </c>
      <c r="G95" s="118" t="s">
        <v>250</v>
      </c>
      <c r="H95" s="86">
        <v>65982</v>
      </c>
      <c r="I95" s="118" t="s">
        <v>361</v>
      </c>
      <c r="J95" s="86">
        <v>38205</v>
      </c>
      <c r="K95" s="118" t="s">
        <v>436</v>
      </c>
      <c r="L95" s="86">
        <v>48771</v>
      </c>
      <c r="M95" s="118" t="s">
        <v>287</v>
      </c>
      <c r="N95" s="86">
        <v>32805</v>
      </c>
      <c r="O95" s="118" t="s">
        <v>273</v>
      </c>
      <c r="P95" s="86">
        <v>83698</v>
      </c>
      <c r="Q95" s="118" t="s">
        <v>391</v>
      </c>
      <c r="R95" s="86">
        <v>33486</v>
      </c>
      <c r="S95" s="118" t="s">
        <v>316</v>
      </c>
      <c r="T95" s="86">
        <v>51139</v>
      </c>
      <c r="U95" s="118" t="s">
        <v>366</v>
      </c>
      <c r="V95" s="86">
        <v>103169</v>
      </c>
    </row>
    <row r="96" spans="1:22" ht="15">
      <c r="A96" s="118" t="s">
        <v>400</v>
      </c>
      <c r="B96" s="86">
        <v>244090</v>
      </c>
      <c r="C96" s="118" t="s">
        <v>281</v>
      </c>
      <c r="D96" s="86">
        <v>55150</v>
      </c>
      <c r="E96" s="118" t="s">
        <v>321</v>
      </c>
      <c r="F96" s="86">
        <v>22263</v>
      </c>
      <c r="G96" s="118" t="s">
        <v>267</v>
      </c>
      <c r="H96" s="86">
        <v>60628</v>
      </c>
      <c r="I96" s="118" t="s">
        <v>356</v>
      </c>
      <c r="J96" s="86">
        <v>23625</v>
      </c>
      <c r="K96" s="118" t="s">
        <v>434</v>
      </c>
      <c r="L96" s="86">
        <v>42158</v>
      </c>
      <c r="M96" s="118" t="s">
        <v>282</v>
      </c>
      <c r="N96" s="86">
        <v>31527</v>
      </c>
      <c r="O96" s="118" t="s">
        <v>402</v>
      </c>
      <c r="P96" s="86">
        <v>73936</v>
      </c>
      <c r="Q96" s="118" t="s">
        <v>396</v>
      </c>
      <c r="R96" s="86">
        <v>22905</v>
      </c>
      <c r="S96" s="118" t="s">
        <v>310</v>
      </c>
      <c r="T96" s="86">
        <v>41651</v>
      </c>
      <c r="U96" s="118" t="s">
        <v>368</v>
      </c>
      <c r="V96" s="86">
        <v>37116</v>
      </c>
    </row>
    <row r="97" spans="1:22" ht="15">
      <c r="A97" s="118" t="s">
        <v>289</v>
      </c>
      <c r="B97" s="86">
        <v>176013</v>
      </c>
      <c r="C97" s="118" t="s">
        <v>252</v>
      </c>
      <c r="D97" s="86">
        <v>51234</v>
      </c>
      <c r="E97" s="118" t="s">
        <v>240</v>
      </c>
      <c r="F97" s="86">
        <v>12781</v>
      </c>
      <c r="G97" s="118" t="s">
        <v>322</v>
      </c>
      <c r="H97" s="86">
        <v>60011</v>
      </c>
      <c r="I97" s="118" t="s">
        <v>299</v>
      </c>
      <c r="J97" s="86">
        <v>15283</v>
      </c>
      <c r="K97" s="118" t="s">
        <v>275</v>
      </c>
      <c r="L97" s="86">
        <v>40510</v>
      </c>
      <c r="M97" s="118" t="s">
        <v>297</v>
      </c>
      <c r="N97" s="86">
        <v>25223</v>
      </c>
      <c r="O97" s="118" t="s">
        <v>401</v>
      </c>
      <c r="P97" s="86">
        <v>37425</v>
      </c>
      <c r="Q97" s="118" t="s">
        <v>390</v>
      </c>
      <c r="R97" s="86">
        <v>18779</v>
      </c>
      <c r="S97" s="118" t="s">
        <v>340</v>
      </c>
      <c r="T97" s="86">
        <v>37970</v>
      </c>
      <c r="U97" s="118" t="s">
        <v>373</v>
      </c>
      <c r="V97" s="86">
        <v>34619</v>
      </c>
    </row>
    <row r="98" spans="1:22" ht="15">
      <c r="A98" s="118" t="s">
        <v>251</v>
      </c>
      <c r="B98" s="86">
        <v>165733</v>
      </c>
      <c r="C98" s="118" t="s">
        <v>270</v>
      </c>
      <c r="D98" s="86">
        <v>44439</v>
      </c>
      <c r="E98" s="118" t="s">
        <v>333</v>
      </c>
      <c r="F98" s="86">
        <v>8732</v>
      </c>
      <c r="G98" s="118" t="s">
        <v>347</v>
      </c>
      <c r="H98" s="86">
        <v>13682</v>
      </c>
      <c r="I98" s="118" t="s">
        <v>334</v>
      </c>
      <c r="J98" s="86">
        <v>13508</v>
      </c>
      <c r="K98" s="118" t="s">
        <v>443</v>
      </c>
      <c r="L98" s="86">
        <v>20300</v>
      </c>
      <c r="M98" s="118" t="s">
        <v>285</v>
      </c>
      <c r="N98" s="86">
        <v>15862</v>
      </c>
      <c r="O98" s="118" t="s">
        <v>428</v>
      </c>
      <c r="P98" s="86">
        <v>24308</v>
      </c>
      <c r="Q98" s="118" t="s">
        <v>397</v>
      </c>
      <c r="R98" s="86">
        <v>14801</v>
      </c>
      <c r="S98" s="118" t="s">
        <v>311</v>
      </c>
      <c r="T98" s="86">
        <v>15048</v>
      </c>
      <c r="U98" s="118" t="s">
        <v>372</v>
      </c>
      <c r="V98" s="86">
        <v>28837</v>
      </c>
    </row>
    <row r="99" spans="1:22" ht="15">
      <c r="A99" s="118" t="s">
        <v>243</v>
      </c>
      <c r="B99" s="86">
        <v>160833</v>
      </c>
      <c r="C99" s="118" t="s">
        <v>258</v>
      </c>
      <c r="D99" s="86">
        <v>44376</v>
      </c>
      <c r="E99" s="118" t="s">
        <v>352</v>
      </c>
      <c r="F99" s="86">
        <v>4597</v>
      </c>
      <c r="G99" s="118" t="s">
        <v>348</v>
      </c>
      <c r="H99" s="86">
        <v>6638</v>
      </c>
      <c r="I99" s="118" t="s">
        <v>332</v>
      </c>
      <c r="J99" s="86">
        <v>9329</v>
      </c>
      <c r="K99" s="118" t="s">
        <v>441</v>
      </c>
      <c r="L99" s="86">
        <v>12856</v>
      </c>
      <c r="M99" s="118" t="s">
        <v>295</v>
      </c>
      <c r="N99" s="86">
        <v>15027</v>
      </c>
      <c r="O99" s="118" t="s">
        <v>427</v>
      </c>
      <c r="P99" s="86">
        <v>10007</v>
      </c>
      <c r="Q99" s="118" t="s">
        <v>395</v>
      </c>
      <c r="R99" s="86">
        <v>6620</v>
      </c>
      <c r="S99" s="118" t="s">
        <v>315</v>
      </c>
      <c r="T99" s="86">
        <v>14442</v>
      </c>
      <c r="U99" s="118" t="s">
        <v>365</v>
      </c>
      <c r="V99" s="86">
        <v>15561</v>
      </c>
    </row>
    <row r="100" spans="1:22" ht="15">
      <c r="A100" s="118" t="s">
        <v>327</v>
      </c>
      <c r="B100" s="86">
        <v>151771</v>
      </c>
      <c r="C100" s="118" t="s">
        <v>255</v>
      </c>
      <c r="D100" s="86">
        <v>27094</v>
      </c>
      <c r="E100" s="118" t="s">
        <v>337</v>
      </c>
      <c r="F100" s="86">
        <v>2787</v>
      </c>
      <c r="G100" s="118" t="s">
        <v>318</v>
      </c>
      <c r="H100" s="86">
        <v>5641</v>
      </c>
      <c r="I100" s="118" t="s">
        <v>360</v>
      </c>
      <c r="J100" s="86">
        <v>7964</v>
      </c>
      <c r="K100" s="118" t="s">
        <v>437</v>
      </c>
      <c r="L100" s="86">
        <v>7613</v>
      </c>
      <c r="M100" s="118" t="s">
        <v>294</v>
      </c>
      <c r="N100" s="86">
        <v>10815</v>
      </c>
      <c r="O100" s="118" t="s">
        <v>426</v>
      </c>
      <c r="P100" s="86">
        <v>6032</v>
      </c>
      <c r="Q100" s="118" t="s">
        <v>389</v>
      </c>
      <c r="R100" s="86">
        <v>2770</v>
      </c>
      <c r="S100" s="118" t="s">
        <v>320</v>
      </c>
      <c r="T100" s="86">
        <v>7941</v>
      </c>
      <c r="U100" s="118" t="s">
        <v>370</v>
      </c>
      <c r="V100" s="86">
        <v>15068</v>
      </c>
    </row>
    <row r="101" spans="1:22" ht="15">
      <c r="A101" s="118" t="s">
        <v>235</v>
      </c>
      <c r="B101" s="86">
        <v>148634</v>
      </c>
      <c r="C101" s="118" t="s">
        <v>253</v>
      </c>
      <c r="D101" s="86">
        <v>24283</v>
      </c>
      <c r="E101" s="118" t="s">
        <v>431</v>
      </c>
      <c r="F101" s="86">
        <v>2740</v>
      </c>
      <c r="G101" s="118" t="s">
        <v>293</v>
      </c>
      <c r="H101" s="86">
        <v>4700</v>
      </c>
      <c r="I101" s="118" t="s">
        <v>355</v>
      </c>
      <c r="J101" s="86">
        <v>7193</v>
      </c>
      <c r="K101" s="118" t="s">
        <v>440</v>
      </c>
      <c r="L101" s="86">
        <v>5124</v>
      </c>
      <c r="M101" s="118" t="s">
        <v>283</v>
      </c>
      <c r="N101" s="86">
        <v>8990</v>
      </c>
      <c r="O101" s="118" t="s">
        <v>423</v>
      </c>
      <c r="P101" s="86">
        <v>3822</v>
      </c>
      <c r="Q101" s="118" t="s">
        <v>388</v>
      </c>
      <c r="R101" s="86">
        <v>1078</v>
      </c>
      <c r="S101" s="118" t="s">
        <v>314</v>
      </c>
      <c r="T101" s="86">
        <v>4088</v>
      </c>
      <c r="U101" s="118" t="s">
        <v>367</v>
      </c>
      <c r="V101" s="86">
        <v>7303</v>
      </c>
    </row>
    <row r="102" spans="1:22" ht="15">
      <c r="A102" s="118" t="s">
        <v>424</v>
      </c>
      <c r="B102" s="86">
        <v>147087</v>
      </c>
      <c r="C102" s="118" t="s">
        <v>265</v>
      </c>
      <c r="D102" s="86">
        <v>23631</v>
      </c>
      <c r="E102" s="118" t="s">
        <v>344</v>
      </c>
      <c r="F102" s="86">
        <v>2569</v>
      </c>
      <c r="G102" s="118" t="s">
        <v>305</v>
      </c>
      <c r="H102" s="86">
        <v>4224</v>
      </c>
      <c r="I102" s="118" t="s">
        <v>335</v>
      </c>
      <c r="J102" s="86">
        <v>6874</v>
      </c>
      <c r="K102" s="118" t="s">
        <v>438</v>
      </c>
      <c r="L102" s="86">
        <v>3599</v>
      </c>
      <c r="M102" s="118" t="s">
        <v>291</v>
      </c>
      <c r="N102" s="86">
        <v>8795</v>
      </c>
      <c r="O102" s="118" t="s">
        <v>326</v>
      </c>
      <c r="P102" s="86">
        <v>2727</v>
      </c>
      <c r="Q102" s="118" t="s">
        <v>261</v>
      </c>
      <c r="R102" s="86">
        <v>420</v>
      </c>
      <c r="S102" s="118" t="s">
        <v>313</v>
      </c>
      <c r="T102" s="86">
        <v>2004</v>
      </c>
      <c r="U102" s="118" t="s">
        <v>369</v>
      </c>
      <c r="V102" s="86">
        <v>2700</v>
      </c>
    </row>
  </sheetData>
  <hyperlinks>
    <hyperlink ref="A2" r:id="rId1" display="https://help.twitter.com/articles/20169199"/>
    <hyperlink ref="A3" r:id="rId2" display="https://www.vastarinta.com/kaksi-vuotta-turun-monikulttuurisesta-terrori-iskusta/"/>
    <hyperlink ref="A4" r:id="rId3" display="https://www.vastarinta.com/turun-terrori-iskun-muistotapahtuma-kokoontuu-vahatorilla/"/>
    <hyperlink ref="A5" r:id="rId4" display="https://www.vastarinta.com/kokoelma-naurettavimpia-holokaustivalheita/"/>
    <hyperlink ref="A6" r:id="rId5" display="https://www.nordfront.se/just-nu-nordiska-motstandsrorelsen-i-stockholm.smr"/>
    <hyperlink ref="A7" r:id="rId6" display="https://www.aftonbladet.se/nyheter/samhalle/a/wEmypM/hyllade-nazister--nu-ar-han-sd-ordforande"/>
    <hyperlink ref="A8" r:id="rId7" display="https://www.vastarinta.com/lisaa-suomalaisten-rahaa-afrikkaan-hallitus-nostaa-kehitysyhteistyon-maaraa/"/>
    <hyperlink ref="A9" r:id="rId8" display="https://www.vastarinta.com/vihreiden-pekka-hatosesta-tuli-mainehaitta-polpolle/"/>
    <hyperlink ref="A10" r:id="rId9" display="https://www.vastarinta.com/naetko-antisemitismia-tassa-pilakuvassa-juutalaisjarjestot-nakevat/"/>
    <hyperlink ref="A11" r:id="rId10" display="https://www.vastarinta.com/viikon-kappale-ultima-thule-my-land/"/>
    <hyperlink ref="C2" r:id="rId11" display="https://www.vg.no/nyheter/innenriks/i/Wbxn6G/medelever-var-bekymret-for-siktedes-holdninger-jeg-skjoente-at-noe-saant-kunne-skje"/>
    <hyperlink ref="C3" r:id="rId12" display="https://www.vg.no/nyheter/innenriks/i/Wbxn6G/medelever-var-bekymret-for-siktedes-holdninger-jeg-skjoente-at-noe-saant-kunne-skje?utm_source=vgfront&amp;utm_content=row-1"/>
    <hyperlink ref="E2" r:id="rId13" display="https://www.nordfront.se/just-nu-nordiska-motstandsrorelsen-i-stockholm.smr"/>
    <hyperlink ref="E3" r:id="rId14" display="https://www.nordfront.se/veckans-memer-2019-29.smr"/>
    <hyperlink ref="E4" r:id="rId15" display="https://www.brighteon.com/6d2b6a15-4bfb-4598-bd01-c746a8726346"/>
    <hyperlink ref="G2" r:id="rId16" display="https://www.vastarinta.com/naetko-antisemitismia-tassa-pilakuvassa-juutalaisjarjestot-nakevat/"/>
    <hyperlink ref="G3" r:id="rId17" display="https://www.google.com/imgres?imgurl=https://www.nordfront.se/wp-content/uploads/2015/01/soros-460x267.jpg&amp;imgrefurl=https://www.nordfront.se/ferguson-protestanter-protesterar-mot-uteblivna-betalningar.smr&amp;docid=I26gA2wH9ysZQM&amp;tbnid=EXLV4HUL5CdUvM:&amp;vet=1&amp;w=460&amp;h=267&amp;source=sh/x/im"/>
    <hyperlink ref="G4" r:id="rId18" display="https://www.vastarinta.com/turun-terrori-iskun-muistotapahtuma-kokoontuu-vahatorilla/"/>
    <hyperlink ref="G5" r:id="rId19" display="https://www.vastarinta.com/kaksi-vuotta-turun-monikulttuurisesta-terrori-iskusta/"/>
    <hyperlink ref="G6" r:id="rId20" display="https://www.spreaker.com/user/nordiskradio"/>
    <hyperlink ref="G7" r:id="rId21" display="https://twitter.com/Historiekritisk/status/1160515859913293825"/>
    <hyperlink ref="G8" r:id="rId22" display="https://www.tv2.no/a/10774451/"/>
    <hyperlink ref="G9" r:id="rId23" display="https://www.vastarinta.com/juutalaisjohtajat-valkoisia-kansallismielisia-kohdeltava-kuin-muslimiterroristeja/"/>
    <hyperlink ref="G10" r:id="rId24" display="https://www.vastarinta.com/juutalaisjohtajat-valkoisia-kansallismielisia-kohdeltava-kuin-muslimiterroristeja/?fbclid=IwAR3iPII-dr4WG22XV7Jw-n8ZTOMi8x_nmoXP0kYvtoSlzVhhzHLrzKLD618"/>
    <hyperlink ref="G11" r:id="rId25" display="https://www.youtube.com/watch?v=p1btQfF4F3U"/>
    <hyperlink ref="I2" r:id="rId26" display="https://help.twitter.com/articles/20169199"/>
    <hyperlink ref="I3" r:id="rId27" display="https://www.vastarinta.com/kaksi-vuotta-turun-monikulttuurisesta-terrori-iskusta/"/>
    <hyperlink ref="I4" r:id="rId28" display="https://www.vastarinta.com/kokoelma-naurettavimpia-holokaustivalheita/"/>
    <hyperlink ref="I5" r:id="rId29" display="https://www.vastarinta.com/turun-terrori-iskun-muistotapahtuma-kokoontuu-vahatorilla/"/>
    <hyperlink ref="I6" r:id="rId30" display="https://www.vastarinta.com/viikon-kappale-ultima-thule-my-land/"/>
    <hyperlink ref="I7" r:id="rId31" display="https://www.vastarinta.com/paikallismedia-soros-rahoittaa-hong-kongin-mellakoita/"/>
    <hyperlink ref="I8" r:id="rId32" display="https://www.vastarinta.com/epsteinin-kotoa-loydetty-maalaus-bill-clintonista-transuna/"/>
    <hyperlink ref="I9" r:id="rId33" display="https://www.vastarinta.com/vihreiden-pekka-hatosesta-tuli-mainehaitta-polpolle/"/>
    <hyperlink ref="I10" r:id="rId34" display="https://www.vastarinta.com/juutalainen-ihmisoikeusprofessori-jatkaa-polpo-hatosen-puolustelua/"/>
    <hyperlink ref="I11" r:id="rId35" display="https://www.vastarinta.com/lisaa-suomalaisten-rahaa-afrikkaan-hallitus-nostaa-kehitysyhteistyon-maaraa/"/>
    <hyperlink ref="K2" r:id="rId36" display="https://www.aftonbladet.se/nyheter/samhalle/a/wEmypM/hyllade-nazister--nu-ar-han-sd-ordforande"/>
    <hyperlink ref="M2" r:id="rId37" display="https://www.tv2.no/nyheter/10774451/"/>
    <hyperlink ref="Q2" r:id="rId38" display="https://gangrapesweden.nordfront.se/"/>
    <hyperlink ref="Q3" r:id="rId39" display="https://gangrapesweden.nordfront.se/grovvaldtakt.php"/>
  </hyperlinks>
  <printOptions/>
  <pageMargins left="0.7" right="0.7" top="0.75" bottom="0.75" header="0.3" footer="0.3"/>
  <pageSetup orientation="portrait" paperSize="9"/>
  <tableParts>
    <tablePart r:id="rId47"/>
    <tablePart r:id="rId43"/>
    <tablePart r:id="rId42"/>
    <tablePart r:id="rId41"/>
    <tablePart r:id="rId44"/>
    <tablePart r:id="rId46"/>
    <tablePart r:id="rId40"/>
    <tablePart r:id="rId4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E2EE8-FD00-40BD-93BD-5312425534BE}">
  <dimension ref="A1:G109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3530</v>
      </c>
      <c r="B1" s="13" t="s">
        <v>3938</v>
      </c>
      <c r="C1" s="13" t="s">
        <v>3939</v>
      </c>
      <c r="D1" s="13" t="s">
        <v>144</v>
      </c>
      <c r="E1" s="13" t="s">
        <v>3941</v>
      </c>
      <c r="F1" s="13" t="s">
        <v>3942</v>
      </c>
      <c r="G1" s="13" t="s">
        <v>3943</v>
      </c>
    </row>
    <row r="2" spans="1:7" ht="15">
      <c r="A2" s="86" t="s">
        <v>3059</v>
      </c>
      <c r="B2" s="86">
        <v>3</v>
      </c>
      <c r="C2" s="121">
        <v>0.0006203473945409429</v>
      </c>
      <c r="D2" s="86" t="s">
        <v>3940</v>
      </c>
      <c r="E2" s="86"/>
      <c r="F2" s="86"/>
      <c r="G2" s="86"/>
    </row>
    <row r="3" spans="1:7" ht="15">
      <c r="A3" s="86" t="s">
        <v>3060</v>
      </c>
      <c r="B3" s="86">
        <v>21</v>
      </c>
      <c r="C3" s="121">
        <v>0.004342431761786601</v>
      </c>
      <c r="D3" s="86" t="s">
        <v>3940</v>
      </c>
      <c r="E3" s="86"/>
      <c r="F3" s="86"/>
      <c r="G3" s="86"/>
    </row>
    <row r="4" spans="1:7" ht="15">
      <c r="A4" s="86" t="s">
        <v>3061</v>
      </c>
      <c r="B4" s="86">
        <v>0</v>
      </c>
      <c r="C4" s="121">
        <v>0</v>
      </c>
      <c r="D4" s="86" t="s">
        <v>3940</v>
      </c>
      <c r="E4" s="86"/>
      <c r="F4" s="86"/>
      <c r="G4" s="86"/>
    </row>
    <row r="5" spans="1:7" ht="15">
      <c r="A5" s="86" t="s">
        <v>3062</v>
      </c>
      <c r="B5" s="86">
        <v>4812</v>
      </c>
      <c r="C5" s="121">
        <v>0.9950372208436724</v>
      </c>
      <c r="D5" s="86" t="s">
        <v>3940</v>
      </c>
      <c r="E5" s="86"/>
      <c r="F5" s="86"/>
      <c r="G5" s="86"/>
    </row>
    <row r="6" spans="1:7" ht="15">
      <c r="A6" s="86" t="s">
        <v>3063</v>
      </c>
      <c r="B6" s="86">
        <v>4836</v>
      </c>
      <c r="C6" s="121">
        <v>1</v>
      </c>
      <c r="D6" s="86" t="s">
        <v>3940</v>
      </c>
      <c r="E6" s="86"/>
      <c r="F6" s="86"/>
      <c r="G6" s="86"/>
    </row>
    <row r="7" spans="1:7" ht="15">
      <c r="A7" s="98" t="s">
        <v>3064</v>
      </c>
      <c r="B7" s="98">
        <v>128</v>
      </c>
      <c r="C7" s="122">
        <v>0.017653912595121796</v>
      </c>
      <c r="D7" s="98" t="s">
        <v>3940</v>
      </c>
      <c r="E7" s="98" t="b">
        <v>0</v>
      </c>
      <c r="F7" s="98" t="b">
        <v>0</v>
      </c>
      <c r="G7" s="98" t="b">
        <v>0</v>
      </c>
    </row>
    <row r="8" spans="1:7" ht="15">
      <c r="A8" s="98" t="s">
        <v>3038</v>
      </c>
      <c r="B8" s="98">
        <v>115</v>
      </c>
      <c r="C8" s="122">
        <v>0.008744883258225372</v>
      </c>
      <c r="D8" s="98" t="s">
        <v>3940</v>
      </c>
      <c r="E8" s="98" t="b">
        <v>0</v>
      </c>
      <c r="F8" s="98" t="b">
        <v>0</v>
      </c>
      <c r="G8" s="98" t="b">
        <v>0</v>
      </c>
    </row>
    <row r="9" spans="1:7" ht="15">
      <c r="A9" s="98" t="s">
        <v>3065</v>
      </c>
      <c r="B9" s="98">
        <v>91</v>
      </c>
      <c r="C9" s="122">
        <v>0.015723477227143495</v>
      </c>
      <c r="D9" s="98" t="s">
        <v>3940</v>
      </c>
      <c r="E9" s="98" t="b">
        <v>0</v>
      </c>
      <c r="F9" s="98" t="b">
        <v>0</v>
      </c>
      <c r="G9" s="98" t="b">
        <v>0</v>
      </c>
    </row>
    <row r="10" spans="1:7" ht="15">
      <c r="A10" s="98" t="s">
        <v>3066</v>
      </c>
      <c r="B10" s="98">
        <v>82</v>
      </c>
      <c r="C10" s="122">
        <v>0.012006963367983141</v>
      </c>
      <c r="D10" s="98" t="s">
        <v>3940</v>
      </c>
      <c r="E10" s="98" t="b">
        <v>0</v>
      </c>
      <c r="F10" s="98" t="b">
        <v>0</v>
      </c>
      <c r="G10" s="98" t="b">
        <v>0</v>
      </c>
    </row>
    <row r="11" spans="1:7" ht="15">
      <c r="A11" s="98" t="s">
        <v>3067</v>
      </c>
      <c r="B11" s="98">
        <v>71</v>
      </c>
      <c r="C11" s="122">
        <v>0.011944913926135631</v>
      </c>
      <c r="D11" s="98" t="s">
        <v>3940</v>
      </c>
      <c r="E11" s="98" t="b">
        <v>0</v>
      </c>
      <c r="F11" s="98" t="b">
        <v>0</v>
      </c>
      <c r="G11" s="98" t="b">
        <v>0</v>
      </c>
    </row>
    <row r="12" spans="1:7" ht="15">
      <c r="A12" s="98" t="s">
        <v>3072</v>
      </c>
      <c r="B12" s="98">
        <v>67</v>
      </c>
      <c r="C12" s="122">
        <v>0.008818049497863148</v>
      </c>
      <c r="D12" s="98" t="s">
        <v>3940</v>
      </c>
      <c r="E12" s="98" t="b">
        <v>0</v>
      </c>
      <c r="F12" s="98" t="b">
        <v>0</v>
      </c>
      <c r="G12" s="98" t="b">
        <v>0</v>
      </c>
    </row>
    <row r="13" spans="1:7" ht="15">
      <c r="A13" s="98" t="s">
        <v>3117</v>
      </c>
      <c r="B13" s="98">
        <v>55</v>
      </c>
      <c r="C13" s="122">
        <v>0.00825259015589522</v>
      </c>
      <c r="D13" s="98" t="s">
        <v>3940</v>
      </c>
      <c r="E13" s="98" t="b">
        <v>0</v>
      </c>
      <c r="F13" s="98" t="b">
        <v>0</v>
      </c>
      <c r="G13" s="98" t="b">
        <v>0</v>
      </c>
    </row>
    <row r="14" spans="1:7" ht="15">
      <c r="A14" s="98" t="s">
        <v>3135</v>
      </c>
      <c r="B14" s="98">
        <v>55</v>
      </c>
      <c r="C14" s="122">
        <v>0.008674464661066307</v>
      </c>
      <c r="D14" s="98" t="s">
        <v>3940</v>
      </c>
      <c r="E14" s="98" t="b">
        <v>0</v>
      </c>
      <c r="F14" s="98" t="b">
        <v>0</v>
      </c>
      <c r="G14" s="98" t="b">
        <v>0</v>
      </c>
    </row>
    <row r="15" spans="1:7" ht="15">
      <c r="A15" s="98" t="s">
        <v>3069</v>
      </c>
      <c r="B15" s="98">
        <v>54</v>
      </c>
      <c r="C15" s="122">
        <v>0.008003878630011741</v>
      </c>
      <c r="D15" s="98" t="s">
        <v>3940</v>
      </c>
      <c r="E15" s="98" t="b">
        <v>0</v>
      </c>
      <c r="F15" s="98" t="b">
        <v>0</v>
      </c>
      <c r="G15" s="98" t="b">
        <v>0</v>
      </c>
    </row>
    <row r="16" spans="1:7" ht="15">
      <c r="A16" s="98" t="s">
        <v>3112</v>
      </c>
      <c r="B16" s="98">
        <v>46</v>
      </c>
      <c r="C16" s="122">
        <v>0.010280840541940516</v>
      </c>
      <c r="D16" s="98" t="s">
        <v>3940</v>
      </c>
      <c r="E16" s="98" t="b">
        <v>0</v>
      </c>
      <c r="F16" s="98" t="b">
        <v>0</v>
      </c>
      <c r="G16" s="98" t="b">
        <v>0</v>
      </c>
    </row>
    <row r="17" spans="1:7" ht="15">
      <c r="A17" s="98" t="s">
        <v>3531</v>
      </c>
      <c r="B17" s="98">
        <v>43</v>
      </c>
      <c r="C17" s="122">
        <v>0.007429774953485388</v>
      </c>
      <c r="D17" s="98" t="s">
        <v>3940</v>
      </c>
      <c r="E17" s="98" t="b">
        <v>0</v>
      </c>
      <c r="F17" s="98" t="b">
        <v>0</v>
      </c>
      <c r="G17" s="98" t="b">
        <v>0</v>
      </c>
    </row>
    <row r="18" spans="1:7" ht="15">
      <c r="A18" s="98" t="s">
        <v>3115</v>
      </c>
      <c r="B18" s="98">
        <v>41</v>
      </c>
      <c r="C18" s="122">
        <v>0.00949752377099195</v>
      </c>
      <c r="D18" s="98" t="s">
        <v>3940</v>
      </c>
      <c r="E18" s="98" t="b">
        <v>0</v>
      </c>
      <c r="F18" s="98" t="b">
        <v>0</v>
      </c>
      <c r="G18" s="98" t="b">
        <v>0</v>
      </c>
    </row>
    <row r="19" spans="1:7" ht="15">
      <c r="A19" s="98" t="s">
        <v>3113</v>
      </c>
      <c r="B19" s="98">
        <v>40</v>
      </c>
      <c r="C19" s="122">
        <v>0.007102184251860606</v>
      </c>
      <c r="D19" s="98" t="s">
        <v>3940</v>
      </c>
      <c r="E19" s="98" t="b">
        <v>0</v>
      </c>
      <c r="F19" s="98" t="b">
        <v>0</v>
      </c>
      <c r="G19" s="98" t="b">
        <v>0</v>
      </c>
    </row>
    <row r="20" spans="1:7" ht="15">
      <c r="A20" s="98" t="s">
        <v>3083</v>
      </c>
      <c r="B20" s="98">
        <v>39</v>
      </c>
      <c r="C20" s="122">
        <v>0.011209245653176941</v>
      </c>
      <c r="D20" s="98" t="s">
        <v>3940</v>
      </c>
      <c r="E20" s="98" t="b">
        <v>0</v>
      </c>
      <c r="F20" s="98" t="b">
        <v>0</v>
      </c>
      <c r="G20" s="98" t="b">
        <v>0</v>
      </c>
    </row>
    <row r="21" spans="1:7" ht="15">
      <c r="A21" s="98" t="s">
        <v>3084</v>
      </c>
      <c r="B21" s="98">
        <v>36</v>
      </c>
      <c r="C21" s="122">
        <v>0.010628660589243112</v>
      </c>
      <c r="D21" s="98" t="s">
        <v>3940</v>
      </c>
      <c r="E21" s="98" t="b">
        <v>0</v>
      </c>
      <c r="F21" s="98" t="b">
        <v>0</v>
      </c>
      <c r="G21" s="98" t="b">
        <v>0</v>
      </c>
    </row>
    <row r="22" spans="1:7" ht="15">
      <c r="A22" s="98" t="s">
        <v>3111</v>
      </c>
      <c r="B22" s="98">
        <v>30</v>
      </c>
      <c r="C22" s="122">
        <v>0.008202861904440903</v>
      </c>
      <c r="D22" s="98" t="s">
        <v>3940</v>
      </c>
      <c r="E22" s="98" t="b">
        <v>0</v>
      </c>
      <c r="F22" s="98" t="b">
        <v>0</v>
      </c>
      <c r="G22" s="98" t="b">
        <v>0</v>
      </c>
    </row>
    <row r="23" spans="1:7" ht="15">
      <c r="A23" s="98" t="s">
        <v>3532</v>
      </c>
      <c r="B23" s="98">
        <v>29</v>
      </c>
      <c r="C23" s="122">
        <v>0.006160147467268431</v>
      </c>
      <c r="D23" s="98" t="s">
        <v>3940</v>
      </c>
      <c r="E23" s="98" t="b">
        <v>0</v>
      </c>
      <c r="F23" s="98" t="b">
        <v>0</v>
      </c>
      <c r="G23" s="98" t="b">
        <v>0</v>
      </c>
    </row>
    <row r="24" spans="1:7" ht="15">
      <c r="A24" s="98" t="s">
        <v>3071</v>
      </c>
      <c r="B24" s="98">
        <v>29</v>
      </c>
      <c r="C24" s="122">
        <v>0.006160147467268431</v>
      </c>
      <c r="D24" s="98" t="s">
        <v>3940</v>
      </c>
      <c r="E24" s="98" t="b">
        <v>0</v>
      </c>
      <c r="F24" s="98" t="b">
        <v>0</v>
      </c>
      <c r="G24" s="98" t="b">
        <v>0</v>
      </c>
    </row>
    <row r="25" spans="1:7" ht="15">
      <c r="A25" s="98" t="s">
        <v>3137</v>
      </c>
      <c r="B25" s="98">
        <v>28</v>
      </c>
      <c r="C25" s="122">
        <v>0.006047264821616694</v>
      </c>
      <c r="D25" s="98" t="s">
        <v>3940</v>
      </c>
      <c r="E25" s="98" t="b">
        <v>0</v>
      </c>
      <c r="F25" s="98" t="b">
        <v>0</v>
      </c>
      <c r="G25" s="98" t="b">
        <v>0</v>
      </c>
    </row>
    <row r="26" spans="1:7" ht="15">
      <c r="A26" s="98" t="s">
        <v>3070</v>
      </c>
      <c r="B26" s="98">
        <v>27</v>
      </c>
      <c r="C26" s="122">
        <v>0.005831291077987526</v>
      </c>
      <c r="D26" s="98" t="s">
        <v>3940</v>
      </c>
      <c r="E26" s="98" t="b">
        <v>0</v>
      </c>
      <c r="F26" s="98" t="b">
        <v>0</v>
      </c>
      <c r="G26" s="98" t="b">
        <v>0</v>
      </c>
    </row>
    <row r="27" spans="1:7" ht="15">
      <c r="A27" s="98" t="s">
        <v>3128</v>
      </c>
      <c r="B27" s="98">
        <v>26</v>
      </c>
      <c r="C27" s="122">
        <v>0.0057112324414689605</v>
      </c>
      <c r="D27" s="98" t="s">
        <v>3940</v>
      </c>
      <c r="E27" s="98" t="b">
        <v>0</v>
      </c>
      <c r="F27" s="98" t="b">
        <v>0</v>
      </c>
      <c r="G27" s="98" t="b">
        <v>0</v>
      </c>
    </row>
    <row r="28" spans="1:7" ht="15">
      <c r="A28" s="98" t="s">
        <v>3533</v>
      </c>
      <c r="B28" s="98">
        <v>26</v>
      </c>
      <c r="C28" s="122">
        <v>0.0057112324414689605</v>
      </c>
      <c r="D28" s="98" t="s">
        <v>3940</v>
      </c>
      <c r="E28" s="98" t="b">
        <v>0</v>
      </c>
      <c r="F28" s="98" t="b">
        <v>0</v>
      </c>
      <c r="G28" s="98" t="b">
        <v>0</v>
      </c>
    </row>
    <row r="29" spans="1:7" ht="15">
      <c r="A29" s="98" t="s">
        <v>1596</v>
      </c>
      <c r="B29" s="98">
        <v>26</v>
      </c>
      <c r="C29" s="122">
        <v>0.0057112324414689605</v>
      </c>
      <c r="D29" s="98" t="s">
        <v>3940</v>
      </c>
      <c r="E29" s="98" t="b">
        <v>0</v>
      </c>
      <c r="F29" s="98" t="b">
        <v>0</v>
      </c>
      <c r="G29" s="98" t="b">
        <v>0</v>
      </c>
    </row>
    <row r="30" spans="1:7" ht="15">
      <c r="A30" s="98" t="s">
        <v>3075</v>
      </c>
      <c r="B30" s="98">
        <v>25</v>
      </c>
      <c r="C30" s="122">
        <v>0.005791173031092653</v>
      </c>
      <c r="D30" s="98" t="s">
        <v>3940</v>
      </c>
      <c r="E30" s="98" t="b">
        <v>0</v>
      </c>
      <c r="F30" s="98" t="b">
        <v>0</v>
      </c>
      <c r="G30" s="98" t="b">
        <v>0</v>
      </c>
    </row>
    <row r="31" spans="1:7" ht="15">
      <c r="A31" s="98" t="s">
        <v>3534</v>
      </c>
      <c r="B31" s="98">
        <v>25</v>
      </c>
      <c r="C31" s="122">
        <v>0.00558741333801115</v>
      </c>
      <c r="D31" s="98" t="s">
        <v>3940</v>
      </c>
      <c r="E31" s="98" t="b">
        <v>0</v>
      </c>
      <c r="F31" s="98" t="b">
        <v>0</v>
      </c>
      <c r="G31" s="98" t="b">
        <v>0</v>
      </c>
    </row>
    <row r="32" spans="1:7" ht="15">
      <c r="A32" s="98" t="s">
        <v>3535</v>
      </c>
      <c r="B32" s="98">
        <v>24</v>
      </c>
      <c r="C32" s="122">
        <v>0.005459683270178383</v>
      </c>
      <c r="D32" s="98" t="s">
        <v>3940</v>
      </c>
      <c r="E32" s="98" t="b">
        <v>0</v>
      </c>
      <c r="F32" s="98" t="b">
        <v>0</v>
      </c>
      <c r="G32" s="98" t="b">
        <v>0</v>
      </c>
    </row>
    <row r="33" spans="1:7" ht="15">
      <c r="A33" s="98" t="s">
        <v>3536</v>
      </c>
      <c r="B33" s="98">
        <v>24</v>
      </c>
      <c r="C33" s="122">
        <v>0.005459683270178383</v>
      </c>
      <c r="D33" s="98" t="s">
        <v>3940</v>
      </c>
      <c r="E33" s="98" t="b">
        <v>0</v>
      </c>
      <c r="F33" s="98" t="b">
        <v>0</v>
      </c>
      <c r="G33" s="98" t="b">
        <v>0</v>
      </c>
    </row>
    <row r="34" spans="1:7" ht="15">
      <c r="A34" s="98" t="s">
        <v>3537</v>
      </c>
      <c r="B34" s="98">
        <v>24</v>
      </c>
      <c r="C34" s="122">
        <v>0.005459683270178383</v>
      </c>
      <c r="D34" s="98" t="s">
        <v>3940</v>
      </c>
      <c r="E34" s="98" t="b">
        <v>0</v>
      </c>
      <c r="F34" s="98" t="b">
        <v>0</v>
      </c>
      <c r="G34" s="98" t="b">
        <v>0</v>
      </c>
    </row>
    <row r="35" spans="1:7" ht="15">
      <c r="A35" s="98" t="s">
        <v>3538</v>
      </c>
      <c r="B35" s="98">
        <v>24</v>
      </c>
      <c r="C35" s="122">
        <v>0.005459683270178383</v>
      </c>
      <c r="D35" s="98" t="s">
        <v>3940</v>
      </c>
      <c r="E35" s="98" t="b">
        <v>0</v>
      </c>
      <c r="F35" s="98" t="b">
        <v>0</v>
      </c>
      <c r="G35" s="98" t="b">
        <v>0</v>
      </c>
    </row>
    <row r="36" spans="1:7" ht="15">
      <c r="A36" s="98" t="s">
        <v>3539</v>
      </c>
      <c r="B36" s="98">
        <v>24</v>
      </c>
      <c r="C36" s="122">
        <v>0.005459683270178383</v>
      </c>
      <c r="D36" s="98" t="s">
        <v>3940</v>
      </c>
      <c r="E36" s="98" t="b">
        <v>0</v>
      </c>
      <c r="F36" s="98" t="b">
        <v>0</v>
      </c>
      <c r="G36" s="98" t="b">
        <v>0</v>
      </c>
    </row>
    <row r="37" spans="1:7" ht="15">
      <c r="A37" s="98" t="s">
        <v>3540</v>
      </c>
      <c r="B37" s="98">
        <v>24</v>
      </c>
      <c r="C37" s="122">
        <v>0.005459683270178383</v>
      </c>
      <c r="D37" s="98" t="s">
        <v>3940</v>
      </c>
      <c r="E37" s="98" t="b">
        <v>0</v>
      </c>
      <c r="F37" s="98" t="b">
        <v>0</v>
      </c>
      <c r="G37" s="98" t="b">
        <v>0</v>
      </c>
    </row>
    <row r="38" spans="1:7" ht="15">
      <c r="A38" s="98" t="s">
        <v>3541</v>
      </c>
      <c r="B38" s="98">
        <v>24</v>
      </c>
      <c r="C38" s="122">
        <v>0.005459683270178383</v>
      </c>
      <c r="D38" s="98" t="s">
        <v>3940</v>
      </c>
      <c r="E38" s="98" t="b">
        <v>0</v>
      </c>
      <c r="F38" s="98" t="b">
        <v>0</v>
      </c>
      <c r="G38" s="98" t="b">
        <v>0</v>
      </c>
    </row>
    <row r="39" spans="1:7" ht="15">
      <c r="A39" s="98" t="s">
        <v>3542</v>
      </c>
      <c r="B39" s="98">
        <v>24</v>
      </c>
      <c r="C39" s="122">
        <v>0.005459683270178383</v>
      </c>
      <c r="D39" s="98" t="s">
        <v>3940</v>
      </c>
      <c r="E39" s="98" t="b">
        <v>0</v>
      </c>
      <c r="F39" s="98" t="b">
        <v>0</v>
      </c>
      <c r="G39" s="98" t="b">
        <v>0</v>
      </c>
    </row>
    <row r="40" spans="1:7" ht="15">
      <c r="A40" s="98" t="s">
        <v>3543</v>
      </c>
      <c r="B40" s="98">
        <v>24</v>
      </c>
      <c r="C40" s="122">
        <v>0.005459683270178383</v>
      </c>
      <c r="D40" s="98" t="s">
        <v>3940</v>
      </c>
      <c r="E40" s="98" t="b">
        <v>0</v>
      </c>
      <c r="F40" s="98" t="b">
        <v>0</v>
      </c>
      <c r="G40" s="98" t="b">
        <v>0</v>
      </c>
    </row>
    <row r="41" spans="1:7" ht="15">
      <c r="A41" s="98" t="s">
        <v>3544</v>
      </c>
      <c r="B41" s="98">
        <v>24</v>
      </c>
      <c r="C41" s="122">
        <v>0.005459683270178383</v>
      </c>
      <c r="D41" s="98" t="s">
        <v>3940</v>
      </c>
      <c r="E41" s="98" t="b">
        <v>0</v>
      </c>
      <c r="F41" s="98" t="b">
        <v>0</v>
      </c>
      <c r="G41" s="98" t="b">
        <v>0</v>
      </c>
    </row>
    <row r="42" spans="1:7" ht="15">
      <c r="A42" s="98" t="s">
        <v>3545</v>
      </c>
      <c r="B42" s="98">
        <v>24</v>
      </c>
      <c r="C42" s="122">
        <v>0.005459683270178383</v>
      </c>
      <c r="D42" s="98" t="s">
        <v>3940</v>
      </c>
      <c r="E42" s="98" t="b">
        <v>0</v>
      </c>
      <c r="F42" s="98" t="b">
        <v>0</v>
      </c>
      <c r="G42" s="98" t="b">
        <v>0</v>
      </c>
    </row>
    <row r="43" spans="1:7" ht="15">
      <c r="A43" s="98" t="s">
        <v>3546</v>
      </c>
      <c r="B43" s="98">
        <v>24</v>
      </c>
      <c r="C43" s="122">
        <v>0.005459683270178383</v>
      </c>
      <c r="D43" s="98" t="s">
        <v>3940</v>
      </c>
      <c r="E43" s="98" t="b">
        <v>0</v>
      </c>
      <c r="F43" s="98" t="b">
        <v>0</v>
      </c>
      <c r="G43" s="98" t="b">
        <v>0</v>
      </c>
    </row>
    <row r="44" spans="1:7" ht="15">
      <c r="A44" s="98" t="s">
        <v>3547</v>
      </c>
      <c r="B44" s="98">
        <v>24</v>
      </c>
      <c r="C44" s="122">
        <v>0.005459683270178383</v>
      </c>
      <c r="D44" s="98" t="s">
        <v>3940</v>
      </c>
      <c r="E44" s="98" t="b">
        <v>0</v>
      </c>
      <c r="F44" s="98" t="b">
        <v>0</v>
      </c>
      <c r="G44" s="98" t="b">
        <v>0</v>
      </c>
    </row>
    <row r="45" spans="1:7" ht="15">
      <c r="A45" s="98" t="s">
        <v>3125</v>
      </c>
      <c r="B45" s="98">
        <v>22</v>
      </c>
      <c r="C45" s="122">
        <v>0.006682406770829033</v>
      </c>
      <c r="D45" s="98" t="s">
        <v>3940</v>
      </c>
      <c r="E45" s="98" t="b">
        <v>0</v>
      </c>
      <c r="F45" s="98" t="b">
        <v>0</v>
      </c>
      <c r="G45" s="98" t="b">
        <v>0</v>
      </c>
    </row>
    <row r="46" spans="1:7" ht="15">
      <c r="A46" s="98" t="s">
        <v>3116</v>
      </c>
      <c r="B46" s="98">
        <v>20</v>
      </c>
      <c r="C46" s="122">
        <v>0.005468574602960602</v>
      </c>
      <c r="D46" s="98" t="s">
        <v>3940</v>
      </c>
      <c r="E46" s="98" t="b">
        <v>0</v>
      </c>
      <c r="F46" s="98" t="b">
        <v>0</v>
      </c>
      <c r="G46" s="98" t="b">
        <v>0</v>
      </c>
    </row>
    <row r="47" spans="1:7" ht="15">
      <c r="A47" s="98" t="s">
        <v>3548</v>
      </c>
      <c r="B47" s="98">
        <v>19</v>
      </c>
      <c r="C47" s="122">
        <v>0.005195145872812572</v>
      </c>
      <c r="D47" s="98" t="s">
        <v>3940</v>
      </c>
      <c r="E47" s="98" t="b">
        <v>0</v>
      </c>
      <c r="F47" s="98" t="b">
        <v>0</v>
      </c>
      <c r="G47" s="98" t="b">
        <v>0</v>
      </c>
    </row>
    <row r="48" spans="1:7" ht="15">
      <c r="A48" s="98" t="s">
        <v>3118</v>
      </c>
      <c r="B48" s="98">
        <v>19</v>
      </c>
      <c r="C48" s="122">
        <v>0.005609570866544977</v>
      </c>
      <c r="D48" s="98" t="s">
        <v>3940</v>
      </c>
      <c r="E48" s="98" t="b">
        <v>0</v>
      </c>
      <c r="F48" s="98" t="b">
        <v>0</v>
      </c>
      <c r="G48" s="98" t="b">
        <v>0</v>
      </c>
    </row>
    <row r="49" spans="1:7" ht="15">
      <c r="A49" s="98" t="s">
        <v>3093</v>
      </c>
      <c r="B49" s="98">
        <v>17</v>
      </c>
      <c r="C49" s="122">
        <v>0.004440302758795136</v>
      </c>
      <c r="D49" s="98" t="s">
        <v>3940</v>
      </c>
      <c r="E49" s="98" t="b">
        <v>0</v>
      </c>
      <c r="F49" s="98" t="b">
        <v>0</v>
      </c>
      <c r="G49" s="98" t="b">
        <v>0</v>
      </c>
    </row>
    <row r="50" spans="1:7" ht="15">
      <c r="A50" s="98" t="s">
        <v>3099</v>
      </c>
      <c r="B50" s="98">
        <v>17</v>
      </c>
      <c r="C50" s="122">
        <v>0.004440302758795136</v>
      </c>
      <c r="D50" s="98" t="s">
        <v>3940</v>
      </c>
      <c r="E50" s="98" t="b">
        <v>0</v>
      </c>
      <c r="F50" s="98" t="b">
        <v>0</v>
      </c>
      <c r="G50" s="98" t="b">
        <v>0</v>
      </c>
    </row>
    <row r="51" spans="1:7" ht="15">
      <c r="A51" s="98" t="s">
        <v>3094</v>
      </c>
      <c r="B51" s="98">
        <v>16</v>
      </c>
      <c r="C51" s="122">
        <v>0.004273923473139605</v>
      </c>
      <c r="D51" s="98" t="s">
        <v>3940</v>
      </c>
      <c r="E51" s="98" t="b">
        <v>0</v>
      </c>
      <c r="F51" s="98" t="b">
        <v>0</v>
      </c>
      <c r="G51" s="98" t="b">
        <v>0</v>
      </c>
    </row>
    <row r="52" spans="1:7" ht="15">
      <c r="A52" s="98" t="s">
        <v>3095</v>
      </c>
      <c r="B52" s="98">
        <v>16</v>
      </c>
      <c r="C52" s="122">
        <v>0.004273923473139605</v>
      </c>
      <c r="D52" s="98" t="s">
        <v>3940</v>
      </c>
      <c r="E52" s="98" t="b">
        <v>0</v>
      </c>
      <c r="F52" s="98" t="b">
        <v>0</v>
      </c>
      <c r="G52" s="98" t="b">
        <v>0</v>
      </c>
    </row>
    <row r="53" spans="1:7" ht="15">
      <c r="A53" s="98" t="s">
        <v>3096</v>
      </c>
      <c r="B53" s="98">
        <v>16</v>
      </c>
      <c r="C53" s="122">
        <v>0.004273923473139605</v>
      </c>
      <c r="D53" s="98" t="s">
        <v>3940</v>
      </c>
      <c r="E53" s="98" t="b">
        <v>0</v>
      </c>
      <c r="F53" s="98" t="b">
        <v>0</v>
      </c>
      <c r="G53" s="98" t="b">
        <v>0</v>
      </c>
    </row>
    <row r="54" spans="1:7" ht="15">
      <c r="A54" s="98" t="s">
        <v>3097</v>
      </c>
      <c r="B54" s="98">
        <v>16</v>
      </c>
      <c r="C54" s="122">
        <v>0.004273923473139605</v>
      </c>
      <c r="D54" s="98" t="s">
        <v>3940</v>
      </c>
      <c r="E54" s="98" t="b">
        <v>0</v>
      </c>
      <c r="F54" s="98" t="b">
        <v>1</v>
      </c>
      <c r="G54" s="98" t="b">
        <v>0</v>
      </c>
    </row>
    <row r="55" spans="1:7" ht="15">
      <c r="A55" s="98" t="s">
        <v>3098</v>
      </c>
      <c r="B55" s="98">
        <v>16</v>
      </c>
      <c r="C55" s="122">
        <v>0.004273923473139605</v>
      </c>
      <c r="D55" s="98" t="s">
        <v>3940</v>
      </c>
      <c r="E55" s="98" t="b">
        <v>0</v>
      </c>
      <c r="F55" s="98" t="b">
        <v>0</v>
      </c>
      <c r="G55" s="98" t="b">
        <v>0</v>
      </c>
    </row>
    <row r="56" spans="1:7" ht="15">
      <c r="A56" s="98" t="s">
        <v>3100</v>
      </c>
      <c r="B56" s="98">
        <v>16</v>
      </c>
      <c r="C56" s="122">
        <v>0.004273923473139605</v>
      </c>
      <c r="D56" s="98" t="s">
        <v>3940</v>
      </c>
      <c r="E56" s="98" t="b">
        <v>0</v>
      </c>
      <c r="F56" s="98" t="b">
        <v>0</v>
      </c>
      <c r="G56" s="98" t="b">
        <v>0</v>
      </c>
    </row>
    <row r="57" spans="1:7" ht="15">
      <c r="A57" s="98" t="s">
        <v>3101</v>
      </c>
      <c r="B57" s="98">
        <v>16</v>
      </c>
      <c r="C57" s="122">
        <v>0.004273923473139605</v>
      </c>
      <c r="D57" s="98" t="s">
        <v>3940</v>
      </c>
      <c r="E57" s="98" t="b">
        <v>0</v>
      </c>
      <c r="F57" s="98" t="b">
        <v>0</v>
      </c>
      <c r="G57" s="98" t="b">
        <v>0</v>
      </c>
    </row>
    <row r="58" spans="1:7" ht="15">
      <c r="A58" s="98" t="s">
        <v>3102</v>
      </c>
      <c r="B58" s="98">
        <v>16</v>
      </c>
      <c r="C58" s="122">
        <v>0.004273923473139605</v>
      </c>
      <c r="D58" s="98" t="s">
        <v>3940</v>
      </c>
      <c r="E58" s="98" t="b">
        <v>0</v>
      </c>
      <c r="F58" s="98" t="b">
        <v>0</v>
      </c>
      <c r="G58" s="98" t="b">
        <v>0</v>
      </c>
    </row>
    <row r="59" spans="1:7" ht="15">
      <c r="A59" s="98" t="s">
        <v>3549</v>
      </c>
      <c r="B59" s="98">
        <v>16</v>
      </c>
      <c r="C59" s="122">
        <v>0.004273923473139605</v>
      </c>
      <c r="D59" s="98" t="s">
        <v>3940</v>
      </c>
      <c r="E59" s="98" t="b">
        <v>0</v>
      </c>
      <c r="F59" s="98" t="b">
        <v>0</v>
      </c>
      <c r="G59" s="98" t="b">
        <v>0</v>
      </c>
    </row>
    <row r="60" spans="1:7" ht="15">
      <c r="A60" s="98" t="s">
        <v>3550</v>
      </c>
      <c r="B60" s="98">
        <v>16</v>
      </c>
      <c r="C60" s="122">
        <v>0.004273923473139605</v>
      </c>
      <c r="D60" s="98" t="s">
        <v>3940</v>
      </c>
      <c r="E60" s="98" t="b">
        <v>0</v>
      </c>
      <c r="F60" s="98" t="b">
        <v>0</v>
      </c>
      <c r="G60" s="98" t="b">
        <v>0</v>
      </c>
    </row>
    <row r="61" spans="1:7" ht="15">
      <c r="A61" s="98" t="s">
        <v>3551</v>
      </c>
      <c r="B61" s="98">
        <v>15</v>
      </c>
      <c r="C61" s="122">
        <v>0.0045561864346561586</v>
      </c>
      <c r="D61" s="98" t="s">
        <v>3940</v>
      </c>
      <c r="E61" s="98" t="b">
        <v>0</v>
      </c>
      <c r="F61" s="98" t="b">
        <v>0</v>
      </c>
      <c r="G61" s="98" t="b">
        <v>0</v>
      </c>
    </row>
    <row r="62" spans="1:7" ht="15">
      <c r="A62" s="98" t="s">
        <v>3552</v>
      </c>
      <c r="B62" s="98">
        <v>15</v>
      </c>
      <c r="C62" s="122">
        <v>0.004850413901634214</v>
      </c>
      <c r="D62" s="98" t="s">
        <v>3940</v>
      </c>
      <c r="E62" s="98" t="b">
        <v>0</v>
      </c>
      <c r="F62" s="98" t="b">
        <v>0</v>
      </c>
      <c r="G62" s="98" t="b">
        <v>0</v>
      </c>
    </row>
    <row r="63" spans="1:7" ht="15">
      <c r="A63" s="98" t="s">
        <v>3553</v>
      </c>
      <c r="B63" s="98">
        <v>15</v>
      </c>
      <c r="C63" s="122">
        <v>0.0041014309522204515</v>
      </c>
      <c r="D63" s="98" t="s">
        <v>3940</v>
      </c>
      <c r="E63" s="98" t="b">
        <v>0</v>
      </c>
      <c r="F63" s="98" t="b">
        <v>0</v>
      </c>
      <c r="G63" s="98" t="b">
        <v>0</v>
      </c>
    </row>
    <row r="64" spans="1:7" ht="15">
      <c r="A64" s="98" t="s">
        <v>3554</v>
      </c>
      <c r="B64" s="98">
        <v>15</v>
      </c>
      <c r="C64" s="122">
        <v>0.0041014309522204515</v>
      </c>
      <c r="D64" s="98" t="s">
        <v>3940</v>
      </c>
      <c r="E64" s="98" t="b">
        <v>0</v>
      </c>
      <c r="F64" s="98" t="b">
        <v>0</v>
      </c>
      <c r="G64" s="98" t="b">
        <v>0</v>
      </c>
    </row>
    <row r="65" spans="1:7" ht="15">
      <c r="A65" s="98" t="s">
        <v>3555</v>
      </c>
      <c r="B65" s="98">
        <v>15</v>
      </c>
      <c r="C65" s="122">
        <v>0.0041014309522204515</v>
      </c>
      <c r="D65" s="98" t="s">
        <v>3940</v>
      </c>
      <c r="E65" s="98" t="b">
        <v>0</v>
      </c>
      <c r="F65" s="98" t="b">
        <v>0</v>
      </c>
      <c r="G65" s="98" t="b">
        <v>0</v>
      </c>
    </row>
    <row r="66" spans="1:7" ht="15">
      <c r="A66" s="98" t="s">
        <v>3556</v>
      </c>
      <c r="B66" s="98">
        <v>15</v>
      </c>
      <c r="C66" s="122">
        <v>0.0041014309522204515</v>
      </c>
      <c r="D66" s="98" t="s">
        <v>3940</v>
      </c>
      <c r="E66" s="98" t="b">
        <v>0</v>
      </c>
      <c r="F66" s="98" t="b">
        <v>0</v>
      </c>
      <c r="G66" s="98" t="b">
        <v>0</v>
      </c>
    </row>
    <row r="67" spans="1:7" ht="15">
      <c r="A67" s="98" t="s">
        <v>3557</v>
      </c>
      <c r="B67" s="98">
        <v>15</v>
      </c>
      <c r="C67" s="122">
        <v>0.0041014309522204515</v>
      </c>
      <c r="D67" s="98" t="s">
        <v>3940</v>
      </c>
      <c r="E67" s="98" t="b">
        <v>0</v>
      </c>
      <c r="F67" s="98" t="b">
        <v>0</v>
      </c>
      <c r="G67" s="98" t="b">
        <v>0</v>
      </c>
    </row>
    <row r="68" spans="1:7" ht="15">
      <c r="A68" s="98" t="s">
        <v>3558</v>
      </c>
      <c r="B68" s="98">
        <v>15</v>
      </c>
      <c r="C68" s="122">
        <v>0.0041014309522204515</v>
      </c>
      <c r="D68" s="98" t="s">
        <v>3940</v>
      </c>
      <c r="E68" s="98" t="b">
        <v>0</v>
      </c>
      <c r="F68" s="98" t="b">
        <v>0</v>
      </c>
      <c r="G68" s="98" t="b">
        <v>0</v>
      </c>
    </row>
    <row r="69" spans="1:7" ht="15">
      <c r="A69" s="98" t="s">
        <v>3559</v>
      </c>
      <c r="B69" s="98">
        <v>15</v>
      </c>
      <c r="C69" s="122">
        <v>0.0041014309522204515</v>
      </c>
      <c r="D69" s="98" t="s">
        <v>3940</v>
      </c>
      <c r="E69" s="98" t="b">
        <v>0</v>
      </c>
      <c r="F69" s="98" t="b">
        <v>0</v>
      </c>
      <c r="G69" s="98" t="b">
        <v>0</v>
      </c>
    </row>
    <row r="70" spans="1:7" ht="15">
      <c r="A70" s="98" t="s">
        <v>3560</v>
      </c>
      <c r="B70" s="98">
        <v>15</v>
      </c>
      <c r="C70" s="122">
        <v>0.0041014309522204515</v>
      </c>
      <c r="D70" s="98" t="s">
        <v>3940</v>
      </c>
      <c r="E70" s="98" t="b">
        <v>0</v>
      </c>
      <c r="F70" s="98" t="b">
        <v>0</v>
      </c>
      <c r="G70" s="98" t="b">
        <v>0</v>
      </c>
    </row>
    <row r="71" spans="1:7" ht="15">
      <c r="A71" s="98" t="s">
        <v>3561</v>
      </c>
      <c r="B71" s="98">
        <v>15</v>
      </c>
      <c r="C71" s="122">
        <v>0.0041014309522204515</v>
      </c>
      <c r="D71" s="98" t="s">
        <v>3940</v>
      </c>
      <c r="E71" s="98" t="b">
        <v>0</v>
      </c>
      <c r="F71" s="98" t="b">
        <v>0</v>
      </c>
      <c r="G71" s="98" t="b">
        <v>0</v>
      </c>
    </row>
    <row r="72" spans="1:7" ht="15">
      <c r="A72" s="98" t="s">
        <v>3562</v>
      </c>
      <c r="B72" s="98">
        <v>15</v>
      </c>
      <c r="C72" s="122">
        <v>0.0041014309522204515</v>
      </c>
      <c r="D72" s="98" t="s">
        <v>3940</v>
      </c>
      <c r="E72" s="98" t="b">
        <v>0</v>
      </c>
      <c r="F72" s="98" t="b">
        <v>0</v>
      </c>
      <c r="G72" s="98" t="b">
        <v>0</v>
      </c>
    </row>
    <row r="73" spans="1:7" ht="15">
      <c r="A73" s="98" t="s">
        <v>3563</v>
      </c>
      <c r="B73" s="98">
        <v>15</v>
      </c>
      <c r="C73" s="122">
        <v>0.0041014309522204515</v>
      </c>
      <c r="D73" s="98" t="s">
        <v>3940</v>
      </c>
      <c r="E73" s="98" t="b">
        <v>0</v>
      </c>
      <c r="F73" s="98" t="b">
        <v>0</v>
      </c>
      <c r="G73" s="98" t="b">
        <v>0</v>
      </c>
    </row>
    <row r="74" spans="1:7" ht="15">
      <c r="A74" s="98" t="s">
        <v>3564</v>
      </c>
      <c r="B74" s="98">
        <v>15</v>
      </c>
      <c r="C74" s="122">
        <v>0.0041014309522204515</v>
      </c>
      <c r="D74" s="98" t="s">
        <v>3940</v>
      </c>
      <c r="E74" s="98" t="b">
        <v>0</v>
      </c>
      <c r="F74" s="98" t="b">
        <v>0</v>
      </c>
      <c r="G74" s="98" t="b">
        <v>0</v>
      </c>
    </row>
    <row r="75" spans="1:7" ht="15">
      <c r="A75" s="98" t="s">
        <v>3565</v>
      </c>
      <c r="B75" s="98">
        <v>15</v>
      </c>
      <c r="C75" s="122">
        <v>0.0041014309522204515</v>
      </c>
      <c r="D75" s="98" t="s">
        <v>3940</v>
      </c>
      <c r="E75" s="98" t="b">
        <v>0</v>
      </c>
      <c r="F75" s="98" t="b">
        <v>0</v>
      </c>
      <c r="G75" s="98" t="b">
        <v>0</v>
      </c>
    </row>
    <row r="76" spans="1:7" ht="15">
      <c r="A76" s="98" t="s">
        <v>3566</v>
      </c>
      <c r="B76" s="98">
        <v>15</v>
      </c>
      <c r="C76" s="122">
        <v>0.0041014309522204515</v>
      </c>
      <c r="D76" s="98" t="s">
        <v>3940</v>
      </c>
      <c r="E76" s="98" t="b">
        <v>0</v>
      </c>
      <c r="F76" s="98" t="b">
        <v>0</v>
      </c>
      <c r="G76" s="98" t="b">
        <v>0</v>
      </c>
    </row>
    <row r="77" spans="1:7" ht="15">
      <c r="A77" s="98" t="s">
        <v>3567</v>
      </c>
      <c r="B77" s="98">
        <v>14</v>
      </c>
      <c r="C77" s="122">
        <v>0.003922417060533868</v>
      </c>
      <c r="D77" s="98" t="s">
        <v>3940</v>
      </c>
      <c r="E77" s="98" t="b">
        <v>0</v>
      </c>
      <c r="F77" s="98" t="b">
        <v>0</v>
      </c>
      <c r="G77" s="98" t="b">
        <v>0</v>
      </c>
    </row>
    <row r="78" spans="1:7" ht="15">
      <c r="A78" s="98" t="s">
        <v>3568</v>
      </c>
      <c r="B78" s="98">
        <v>14</v>
      </c>
      <c r="C78" s="122">
        <v>0.004688235804987642</v>
      </c>
      <c r="D78" s="98" t="s">
        <v>3940</v>
      </c>
      <c r="E78" s="98" t="b">
        <v>0</v>
      </c>
      <c r="F78" s="98" t="b">
        <v>0</v>
      </c>
      <c r="G78" s="98" t="b">
        <v>0</v>
      </c>
    </row>
    <row r="79" spans="1:7" ht="15">
      <c r="A79" s="98" t="s">
        <v>3121</v>
      </c>
      <c r="B79" s="98">
        <v>14</v>
      </c>
      <c r="C79" s="122">
        <v>0.0045270529748586</v>
      </c>
      <c r="D79" s="98" t="s">
        <v>3940</v>
      </c>
      <c r="E79" s="98" t="b">
        <v>0</v>
      </c>
      <c r="F79" s="98" t="b">
        <v>0</v>
      </c>
      <c r="G79" s="98" t="b">
        <v>0</v>
      </c>
    </row>
    <row r="80" spans="1:7" ht="15">
      <c r="A80" s="98" t="s">
        <v>3085</v>
      </c>
      <c r="B80" s="98">
        <v>13</v>
      </c>
      <c r="C80" s="122">
        <v>0.003736415217725647</v>
      </c>
      <c r="D80" s="98" t="s">
        <v>3940</v>
      </c>
      <c r="E80" s="98" t="b">
        <v>0</v>
      </c>
      <c r="F80" s="98" t="b">
        <v>0</v>
      </c>
      <c r="G80" s="98" t="b">
        <v>0</v>
      </c>
    </row>
    <row r="81" spans="1:7" ht="15">
      <c r="A81" s="98" t="s">
        <v>3109</v>
      </c>
      <c r="B81" s="98">
        <v>13</v>
      </c>
      <c r="C81" s="122">
        <v>0.003948694910035337</v>
      </c>
      <c r="D81" s="98" t="s">
        <v>3940</v>
      </c>
      <c r="E81" s="98" t="b">
        <v>0</v>
      </c>
      <c r="F81" s="98" t="b">
        <v>0</v>
      </c>
      <c r="G81" s="98" t="b">
        <v>0</v>
      </c>
    </row>
    <row r="82" spans="1:7" ht="15">
      <c r="A82" s="98" t="s">
        <v>3569</v>
      </c>
      <c r="B82" s="98">
        <v>13</v>
      </c>
      <c r="C82" s="122">
        <v>0.003736415217725647</v>
      </c>
      <c r="D82" s="98" t="s">
        <v>3940</v>
      </c>
      <c r="E82" s="98" t="b">
        <v>0</v>
      </c>
      <c r="F82" s="98" t="b">
        <v>0</v>
      </c>
      <c r="G82" s="98" t="b">
        <v>0</v>
      </c>
    </row>
    <row r="83" spans="1:7" ht="15">
      <c r="A83" s="98" t="s">
        <v>3086</v>
      </c>
      <c r="B83" s="98">
        <v>12</v>
      </c>
      <c r="C83" s="122">
        <v>0.003542886863081038</v>
      </c>
      <c r="D83" s="98" t="s">
        <v>3940</v>
      </c>
      <c r="E83" s="98" t="b">
        <v>0</v>
      </c>
      <c r="F83" s="98" t="b">
        <v>0</v>
      </c>
      <c r="G83" s="98" t="b">
        <v>0</v>
      </c>
    </row>
    <row r="84" spans="1:7" ht="15">
      <c r="A84" s="98" t="s">
        <v>3087</v>
      </c>
      <c r="B84" s="98">
        <v>12</v>
      </c>
      <c r="C84" s="122">
        <v>0.003542886863081038</v>
      </c>
      <c r="D84" s="98" t="s">
        <v>3940</v>
      </c>
      <c r="E84" s="98" t="b">
        <v>0</v>
      </c>
      <c r="F84" s="98" t="b">
        <v>0</v>
      </c>
      <c r="G84" s="98" t="b">
        <v>0</v>
      </c>
    </row>
    <row r="85" spans="1:7" ht="15">
      <c r="A85" s="98" t="s">
        <v>3088</v>
      </c>
      <c r="B85" s="98">
        <v>12</v>
      </c>
      <c r="C85" s="122">
        <v>0.003542886863081038</v>
      </c>
      <c r="D85" s="98" t="s">
        <v>3940</v>
      </c>
      <c r="E85" s="98" t="b">
        <v>0</v>
      </c>
      <c r="F85" s="98" t="b">
        <v>0</v>
      </c>
      <c r="G85" s="98" t="b">
        <v>0</v>
      </c>
    </row>
    <row r="86" spans="1:7" ht="15">
      <c r="A86" s="98" t="s">
        <v>3089</v>
      </c>
      <c r="B86" s="98">
        <v>12</v>
      </c>
      <c r="C86" s="122">
        <v>0.003542886863081038</v>
      </c>
      <c r="D86" s="98" t="s">
        <v>3940</v>
      </c>
      <c r="E86" s="98" t="b">
        <v>0</v>
      </c>
      <c r="F86" s="98" t="b">
        <v>0</v>
      </c>
      <c r="G86" s="98" t="b">
        <v>0</v>
      </c>
    </row>
    <row r="87" spans="1:7" ht="15">
      <c r="A87" s="98" t="s">
        <v>3090</v>
      </c>
      <c r="B87" s="98">
        <v>12</v>
      </c>
      <c r="C87" s="122">
        <v>0.003542886863081038</v>
      </c>
      <c r="D87" s="98" t="s">
        <v>3940</v>
      </c>
      <c r="E87" s="98" t="b">
        <v>0</v>
      </c>
      <c r="F87" s="98" t="b">
        <v>0</v>
      </c>
      <c r="G87" s="98" t="b">
        <v>0</v>
      </c>
    </row>
    <row r="88" spans="1:7" ht="15">
      <c r="A88" s="98" t="s">
        <v>3091</v>
      </c>
      <c r="B88" s="98">
        <v>12</v>
      </c>
      <c r="C88" s="122">
        <v>0.003542886863081038</v>
      </c>
      <c r="D88" s="98" t="s">
        <v>3940</v>
      </c>
      <c r="E88" s="98" t="b">
        <v>0</v>
      </c>
      <c r="F88" s="98" t="b">
        <v>0</v>
      </c>
      <c r="G88" s="98" t="b">
        <v>0</v>
      </c>
    </row>
    <row r="89" spans="1:7" ht="15">
      <c r="A89" s="98" t="s">
        <v>3570</v>
      </c>
      <c r="B89" s="98">
        <v>12</v>
      </c>
      <c r="C89" s="122">
        <v>0.003542886863081038</v>
      </c>
      <c r="D89" s="98" t="s">
        <v>3940</v>
      </c>
      <c r="E89" s="98" t="b">
        <v>0</v>
      </c>
      <c r="F89" s="98" t="b">
        <v>0</v>
      </c>
      <c r="G89" s="98" t="b">
        <v>0</v>
      </c>
    </row>
    <row r="90" spans="1:7" ht="15">
      <c r="A90" s="98" t="s">
        <v>3571</v>
      </c>
      <c r="B90" s="98">
        <v>12</v>
      </c>
      <c r="C90" s="122">
        <v>0.003542886863081038</v>
      </c>
      <c r="D90" s="98" t="s">
        <v>3940</v>
      </c>
      <c r="E90" s="98" t="b">
        <v>0</v>
      </c>
      <c r="F90" s="98" t="b">
        <v>0</v>
      </c>
      <c r="G90" s="98" t="b">
        <v>0</v>
      </c>
    </row>
    <row r="91" spans="1:7" ht="15">
      <c r="A91" s="98" t="s">
        <v>3572</v>
      </c>
      <c r="B91" s="98">
        <v>12</v>
      </c>
      <c r="C91" s="122">
        <v>0.003542886863081038</v>
      </c>
      <c r="D91" s="98" t="s">
        <v>3940</v>
      </c>
      <c r="E91" s="98" t="b">
        <v>0</v>
      </c>
      <c r="F91" s="98" t="b">
        <v>0</v>
      </c>
      <c r="G91" s="98" t="b">
        <v>0</v>
      </c>
    </row>
    <row r="92" spans="1:7" ht="15">
      <c r="A92" s="98" t="s">
        <v>3573</v>
      </c>
      <c r="B92" s="98">
        <v>12</v>
      </c>
      <c r="C92" s="122">
        <v>0.003542886863081038</v>
      </c>
      <c r="D92" s="98" t="s">
        <v>3940</v>
      </c>
      <c r="E92" s="98" t="b">
        <v>0</v>
      </c>
      <c r="F92" s="98" t="b">
        <v>0</v>
      </c>
      <c r="G92" s="98" t="b">
        <v>0</v>
      </c>
    </row>
    <row r="93" spans="1:7" ht="15">
      <c r="A93" s="98" t="s">
        <v>3574</v>
      </c>
      <c r="B93" s="98">
        <v>12</v>
      </c>
      <c r="C93" s="122">
        <v>0.003542886863081038</v>
      </c>
      <c r="D93" s="98" t="s">
        <v>3940</v>
      </c>
      <c r="E93" s="98" t="b">
        <v>0</v>
      </c>
      <c r="F93" s="98" t="b">
        <v>0</v>
      </c>
      <c r="G93" s="98" t="b">
        <v>0</v>
      </c>
    </row>
    <row r="94" spans="1:7" ht="15">
      <c r="A94" s="98" t="s">
        <v>3575</v>
      </c>
      <c r="B94" s="98">
        <v>12</v>
      </c>
      <c r="C94" s="122">
        <v>0.003542886863081038</v>
      </c>
      <c r="D94" s="98" t="s">
        <v>3940</v>
      </c>
      <c r="E94" s="98" t="b">
        <v>0</v>
      </c>
      <c r="F94" s="98" t="b">
        <v>0</v>
      </c>
      <c r="G94" s="98" t="b">
        <v>0</v>
      </c>
    </row>
    <row r="95" spans="1:7" ht="15">
      <c r="A95" s="98" t="s">
        <v>3576</v>
      </c>
      <c r="B95" s="98">
        <v>12</v>
      </c>
      <c r="C95" s="122">
        <v>0.003542886863081038</v>
      </c>
      <c r="D95" s="98" t="s">
        <v>3940</v>
      </c>
      <c r="E95" s="98" t="b">
        <v>0</v>
      </c>
      <c r="F95" s="98" t="b">
        <v>0</v>
      </c>
      <c r="G95" s="98" t="b">
        <v>0</v>
      </c>
    </row>
    <row r="96" spans="1:7" ht="15">
      <c r="A96" s="98" t="s">
        <v>3577</v>
      </c>
      <c r="B96" s="98">
        <v>12</v>
      </c>
      <c r="C96" s="122">
        <v>0.003756745731541875</v>
      </c>
      <c r="D96" s="98" t="s">
        <v>3940</v>
      </c>
      <c r="E96" s="98" t="b">
        <v>0</v>
      </c>
      <c r="F96" s="98" t="b">
        <v>0</v>
      </c>
      <c r="G96" s="98" t="b">
        <v>0</v>
      </c>
    </row>
    <row r="97" spans="1:7" ht="15">
      <c r="A97" s="98" t="s">
        <v>3578</v>
      </c>
      <c r="B97" s="98">
        <v>12</v>
      </c>
      <c r="C97" s="122">
        <v>0.003644949147724927</v>
      </c>
      <c r="D97" s="98" t="s">
        <v>3940</v>
      </c>
      <c r="E97" s="98" t="b">
        <v>0</v>
      </c>
      <c r="F97" s="98" t="b">
        <v>0</v>
      </c>
      <c r="G97" s="98" t="b">
        <v>0</v>
      </c>
    </row>
    <row r="98" spans="1:7" ht="15">
      <c r="A98" s="98" t="s">
        <v>3126</v>
      </c>
      <c r="B98" s="98">
        <v>11</v>
      </c>
      <c r="C98" s="122">
        <v>0.0033412033854145163</v>
      </c>
      <c r="D98" s="98" t="s">
        <v>3940</v>
      </c>
      <c r="E98" s="98" t="b">
        <v>0</v>
      </c>
      <c r="F98" s="98" t="b">
        <v>0</v>
      </c>
      <c r="G98" s="98" t="b">
        <v>0</v>
      </c>
    </row>
    <row r="99" spans="1:7" ht="15">
      <c r="A99" s="98" t="s">
        <v>3127</v>
      </c>
      <c r="B99" s="98">
        <v>11</v>
      </c>
      <c r="C99" s="122">
        <v>0.0033412033854145163</v>
      </c>
      <c r="D99" s="98" t="s">
        <v>3940</v>
      </c>
      <c r="E99" s="98" t="b">
        <v>0</v>
      </c>
      <c r="F99" s="98" t="b">
        <v>0</v>
      </c>
      <c r="G99" s="98" t="b">
        <v>0</v>
      </c>
    </row>
    <row r="100" spans="1:7" ht="15">
      <c r="A100" s="98" t="s">
        <v>3129</v>
      </c>
      <c r="B100" s="98">
        <v>11</v>
      </c>
      <c r="C100" s="122">
        <v>0.0033412033854145163</v>
      </c>
      <c r="D100" s="98" t="s">
        <v>3940</v>
      </c>
      <c r="E100" s="98" t="b">
        <v>0</v>
      </c>
      <c r="F100" s="98" t="b">
        <v>0</v>
      </c>
      <c r="G100" s="98" t="b">
        <v>0</v>
      </c>
    </row>
    <row r="101" spans="1:7" ht="15">
      <c r="A101" s="98" t="s">
        <v>3130</v>
      </c>
      <c r="B101" s="98">
        <v>11</v>
      </c>
      <c r="C101" s="122">
        <v>0.0033412033854145163</v>
      </c>
      <c r="D101" s="98" t="s">
        <v>3940</v>
      </c>
      <c r="E101" s="98" t="b">
        <v>0</v>
      </c>
      <c r="F101" s="98" t="b">
        <v>0</v>
      </c>
      <c r="G101" s="98" t="b">
        <v>0</v>
      </c>
    </row>
    <row r="102" spans="1:7" ht="15">
      <c r="A102" s="98" t="s">
        <v>3131</v>
      </c>
      <c r="B102" s="98">
        <v>11</v>
      </c>
      <c r="C102" s="122">
        <v>0.0033412033854145163</v>
      </c>
      <c r="D102" s="98" t="s">
        <v>3940</v>
      </c>
      <c r="E102" s="98" t="b">
        <v>0</v>
      </c>
      <c r="F102" s="98" t="b">
        <v>0</v>
      </c>
      <c r="G102" s="98" t="b">
        <v>0</v>
      </c>
    </row>
    <row r="103" spans="1:7" ht="15">
      <c r="A103" s="98" t="s">
        <v>3132</v>
      </c>
      <c r="B103" s="98">
        <v>11</v>
      </c>
      <c r="C103" s="122">
        <v>0.0033412033854145163</v>
      </c>
      <c r="D103" s="98" t="s">
        <v>3940</v>
      </c>
      <c r="E103" s="98" t="b">
        <v>0</v>
      </c>
      <c r="F103" s="98" t="b">
        <v>0</v>
      </c>
      <c r="G103" s="98" t="b">
        <v>0</v>
      </c>
    </row>
    <row r="104" spans="1:7" ht="15">
      <c r="A104" s="98" t="s">
        <v>3133</v>
      </c>
      <c r="B104" s="98">
        <v>11</v>
      </c>
      <c r="C104" s="122">
        <v>0.0033412033854145163</v>
      </c>
      <c r="D104" s="98" t="s">
        <v>3940</v>
      </c>
      <c r="E104" s="98" t="b">
        <v>0</v>
      </c>
      <c r="F104" s="98" t="b">
        <v>0</v>
      </c>
      <c r="G104" s="98" t="b">
        <v>0</v>
      </c>
    </row>
    <row r="105" spans="1:7" ht="15">
      <c r="A105" s="98" t="s">
        <v>3579</v>
      </c>
      <c r="B105" s="98">
        <v>11</v>
      </c>
      <c r="C105" s="122">
        <v>0.0033412033854145163</v>
      </c>
      <c r="D105" s="98" t="s">
        <v>3940</v>
      </c>
      <c r="E105" s="98" t="b">
        <v>0</v>
      </c>
      <c r="F105" s="98" t="b">
        <v>0</v>
      </c>
      <c r="G105" s="98" t="b">
        <v>0</v>
      </c>
    </row>
    <row r="106" spans="1:7" ht="15">
      <c r="A106" s="98" t="s">
        <v>3580</v>
      </c>
      <c r="B106" s="98">
        <v>11</v>
      </c>
      <c r="C106" s="122">
        <v>0.0033412033854145163</v>
      </c>
      <c r="D106" s="98" t="s">
        <v>3940</v>
      </c>
      <c r="E106" s="98" t="b">
        <v>0</v>
      </c>
      <c r="F106" s="98" t="b">
        <v>0</v>
      </c>
      <c r="G106" s="98" t="b">
        <v>0</v>
      </c>
    </row>
    <row r="107" spans="1:7" ht="15">
      <c r="A107" s="98" t="s">
        <v>3581</v>
      </c>
      <c r="B107" s="98">
        <v>11</v>
      </c>
      <c r="C107" s="122">
        <v>0.0033412033854145163</v>
      </c>
      <c r="D107" s="98" t="s">
        <v>3940</v>
      </c>
      <c r="E107" s="98" t="b">
        <v>0</v>
      </c>
      <c r="F107" s="98" t="b">
        <v>0</v>
      </c>
      <c r="G107" s="98" t="b">
        <v>0</v>
      </c>
    </row>
    <row r="108" spans="1:7" ht="15">
      <c r="A108" s="98" t="s">
        <v>3582</v>
      </c>
      <c r="B108" s="98">
        <v>11</v>
      </c>
      <c r="C108" s="122">
        <v>0.0033412033854145163</v>
      </c>
      <c r="D108" s="98" t="s">
        <v>3940</v>
      </c>
      <c r="E108" s="98" t="b">
        <v>0</v>
      </c>
      <c r="F108" s="98" t="b">
        <v>0</v>
      </c>
      <c r="G108" s="98" t="b">
        <v>0</v>
      </c>
    </row>
    <row r="109" spans="1:7" ht="15">
      <c r="A109" s="98" t="s">
        <v>3583</v>
      </c>
      <c r="B109" s="98">
        <v>11</v>
      </c>
      <c r="C109" s="122">
        <v>0.0033412033854145163</v>
      </c>
      <c r="D109" s="98" t="s">
        <v>3940</v>
      </c>
      <c r="E109" s="98" t="b">
        <v>0</v>
      </c>
      <c r="F109" s="98" t="b">
        <v>0</v>
      </c>
      <c r="G109" s="98" t="b">
        <v>0</v>
      </c>
    </row>
    <row r="110" spans="1:7" ht="15">
      <c r="A110" s="98" t="s">
        <v>3584</v>
      </c>
      <c r="B110" s="98">
        <v>11</v>
      </c>
      <c r="C110" s="122">
        <v>0.0033412033854145163</v>
      </c>
      <c r="D110" s="98" t="s">
        <v>3940</v>
      </c>
      <c r="E110" s="98" t="b">
        <v>0</v>
      </c>
      <c r="F110" s="98" t="b">
        <v>0</v>
      </c>
      <c r="G110" s="98" t="b">
        <v>0</v>
      </c>
    </row>
    <row r="111" spans="1:7" ht="15">
      <c r="A111" s="98" t="s">
        <v>3585</v>
      </c>
      <c r="B111" s="98">
        <v>11</v>
      </c>
      <c r="C111" s="122">
        <v>0.0033412033854145163</v>
      </c>
      <c r="D111" s="98" t="s">
        <v>3940</v>
      </c>
      <c r="E111" s="98" t="b">
        <v>0</v>
      </c>
      <c r="F111" s="98" t="b">
        <v>0</v>
      </c>
      <c r="G111" s="98" t="b">
        <v>0</v>
      </c>
    </row>
    <row r="112" spans="1:7" ht="15">
      <c r="A112" s="98" t="s">
        <v>3586</v>
      </c>
      <c r="B112" s="98">
        <v>11</v>
      </c>
      <c r="C112" s="122">
        <v>0.0033412033854145163</v>
      </c>
      <c r="D112" s="98" t="s">
        <v>3940</v>
      </c>
      <c r="E112" s="98" t="b">
        <v>0</v>
      </c>
      <c r="F112" s="98" t="b">
        <v>0</v>
      </c>
      <c r="G112" s="98" t="b">
        <v>0</v>
      </c>
    </row>
    <row r="113" spans="1:7" ht="15">
      <c r="A113" s="98" t="s">
        <v>3587</v>
      </c>
      <c r="B113" s="98">
        <v>11</v>
      </c>
      <c r="C113" s="122">
        <v>0.0033412033854145163</v>
      </c>
      <c r="D113" s="98" t="s">
        <v>3940</v>
      </c>
      <c r="E113" s="98" t="b">
        <v>0</v>
      </c>
      <c r="F113" s="98" t="b">
        <v>0</v>
      </c>
      <c r="G113" s="98" t="b">
        <v>0</v>
      </c>
    </row>
    <row r="114" spans="1:7" ht="15">
      <c r="A114" s="98" t="s">
        <v>3588</v>
      </c>
      <c r="B114" s="98">
        <v>10</v>
      </c>
      <c r="C114" s="122">
        <v>0.0031306214429515622</v>
      </c>
      <c r="D114" s="98" t="s">
        <v>3940</v>
      </c>
      <c r="E114" s="98" t="b">
        <v>0</v>
      </c>
      <c r="F114" s="98" t="b">
        <v>0</v>
      </c>
      <c r="G114" s="98" t="b">
        <v>0</v>
      </c>
    </row>
    <row r="115" spans="1:7" ht="15">
      <c r="A115" s="98" t="s">
        <v>3589</v>
      </c>
      <c r="B115" s="98">
        <v>9</v>
      </c>
      <c r="C115" s="122">
        <v>0.002910248340980529</v>
      </c>
      <c r="D115" s="98" t="s">
        <v>3940</v>
      </c>
      <c r="E115" s="98" t="b">
        <v>0</v>
      </c>
      <c r="F115" s="98" t="b">
        <v>0</v>
      </c>
      <c r="G115" s="98" t="b">
        <v>0</v>
      </c>
    </row>
    <row r="116" spans="1:7" ht="15">
      <c r="A116" s="98" t="s">
        <v>3080</v>
      </c>
      <c r="B116" s="98">
        <v>9</v>
      </c>
      <c r="C116" s="122">
        <v>0.002910248340980529</v>
      </c>
      <c r="D116" s="98" t="s">
        <v>3940</v>
      </c>
      <c r="E116" s="98" t="b">
        <v>0</v>
      </c>
      <c r="F116" s="98" t="b">
        <v>0</v>
      </c>
      <c r="G116" s="98" t="b">
        <v>0</v>
      </c>
    </row>
    <row r="117" spans="1:7" ht="15">
      <c r="A117" s="98" t="s">
        <v>3590</v>
      </c>
      <c r="B117" s="98">
        <v>8</v>
      </c>
      <c r="C117" s="122">
        <v>0.0026789918885643674</v>
      </c>
      <c r="D117" s="98" t="s">
        <v>3940</v>
      </c>
      <c r="E117" s="98" t="b">
        <v>0</v>
      </c>
      <c r="F117" s="98" t="b">
        <v>0</v>
      </c>
      <c r="G117" s="98" t="b">
        <v>0</v>
      </c>
    </row>
    <row r="118" spans="1:7" ht="15">
      <c r="A118" s="98" t="s">
        <v>3079</v>
      </c>
      <c r="B118" s="98">
        <v>8</v>
      </c>
      <c r="C118" s="122">
        <v>0.0026789918885643674</v>
      </c>
      <c r="D118" s="98" t="s">
        <v>3940</v>
      </c>
      <c r="E118" s="98" t="b">
        <v>0</v>
      </c>
      <c r="F118" s="98" t="b">
        <v>0</v>
      </c>
      <c r="G118" s="98" t="b">
        <v>0</v>
      </c>
    </row>
    <row r="119" spans="1:7" ht="15">
      <c r="A119" s="98" t="s">
        <v>3591</v>
      </c>
      <c r="B119" s="98">
        <v>8</v>
      </c>
      <c r="C119" s="122">
        <v>0.0026789918885643674</v>
      </c>
      <c r="D119" s="98" t="s">
        <v>3940</v>
      </c>
      <c r="E119" s="98" t="b">
        <v>0</v>
      </c>
      <c r="F119" s="98" t="b">
        <v>0</v>
      </c>
      <c r="G119" s="98" t="b">
        <v>0</v>
      </c>
    </row>
    <row r="120" spans="1:7" ht="15">
      <c r="A120" s="98" t="s">
        <v>3074</v>
      </c>
      <c r="B120" s="98">
        <v>8</v>
      </c>
      <c r="C120" s="122">
        <v>0.0032210220405589317</v>
      </c>
      <c r="D120" s="98" t="s">
        <v>3940</v>
      </c>
      <c r="E120" s="98" t="b">
        <v>0</v>
      </c>
      <c r="F120" s="98" t="b">
        <v>0</v>
      </c>
      <c r="G120" s="98" t="b">
        <v>0</v>
      </c>
    </row>
    <row r="121" spans="1:7" ht="15">
      <c r="A121" s="98" t="s">
        <v>3592</v>
      </c>
      <c r="B121" s="98">
        <v>8</v>
      </c>
      <c r="C121" s="122">
        <v>0.0029039547273819227</v>
      </c>
      <c r="D121" s="98" t="s">
        <v>3940</v>
      </c>
      <c r="E121" s="98" t="b">
        <v>0</v>
      </c>
      <c r="F121" s="98" t="b">
        <v>0</v>
      </c>
      <c r="G121" s="98" t="b">
        <v>0</v>
      </c>
    </row>
    <row r="122" spans="1:7" ht="15">
      <c r="A122" s="98" t="s">
        <v>3593</v>
      </c>
      <c r="B122" s="98">
        <v>7</v>
      </c>
      <c r="C122" s="122">
        <v>0.002435484913262178</v>
      </c>
      <c r="D122" s="98" t="s">
        <v>3940</v>
      </c>
      <c r="E122" s="98" t="b">
        <v>0</v>
      </c>
      <c r="F122" s="98" t="b">
        <v>0</v>
      </c>
      <c r="G122" s="98" t="b">
        <v>0</v>
      </c>
    </row>
    <row r="123" spans="1:7" ht="15">
      <c r="A123" s="98" t="s">
        <v>3594</v>
      </c>
      <c r="B123" s="98">
        <v>7</v>
      </c>
      <c r="C123" s="122">
        <v>0.002435484913262178</v>
      </c>
      <c r="D123" s="98" t="s">
        <v>3940</v>
      </c>
      <c r="E123" s="98" t="b">
        <v>0</v>
      </c>
      <c r="F123" s="98" t="b">
        <v>0</v>
      </c>
      <c r="G123" s="98" t="b">
        <v>0</v>
      </c>
    </row>
    <row r="124" spans="1:7" ht="15">
      <c r="A124" s="98" t="s">
        <v>3595</v>
      </c>
      <c r="B124" s="98">
        <v>7</v>
      </c>
      <c r="C124" s="122">
        <v>0.002435484913262178</v>
      </c>
      <c r="D124" s="98" t="s">
        <v>3940</v>
      </c>
      <c r="E124" s="98" t="b">
        <v>0</v>
      </c>
      <c r="F124" s="98" t="b">
        <v>0</v>
      </c>
      <c r="G124" s="98" t="b">
        <v>0</v>
      </c>
    </row>
    <row r="125" spans="1:7" ht="15">
      <c r="A125" s="98" t="s">
        <v>3596</v>
      </c>
      <c r="B125" s="98">
        <v>7</v>
      </c>
      <c r="C125" s="122">
        <v>0.002435484913262178</v>
      </c>
      <c r="D125" s="98" t="s">
        <v>3940</v>
      </c>
      <c r="E125" s="98" t="b">
        <v>0</v>
      </c>
      <c r="F125" s="98" t="b">
        <v>0</v>
      </c>
      <c r="G125" s="98" t="b">
        <v>0</v>
      </c>
    </row>
    <row r="126" spans="1:7" ht="15">
      <c r="A126" s="98" t="s">
        <v>3597</v>
      </c>
      <c r="B126" s="98">
        <v>7</v>
      </c>
      <c r="C126" s="122">
        <v>0.002435484913262178</v>
      </c>
      <c r="D126" s="98" t="s">
        <v>3940</v>
      </c>
      <c r="E126" s="98" t="b">
        <v>0</v>
      </c>
      <c r="F126" s="98" t="b">
        <v>0</v>
      </c>
      <c r="G126" s="98" t="b">
        <v>0</v>
      </c>
    </row>
    <row r="127" spans="1:7" ht="15">
      <c r="A127" s="98" t="s">
        <v>3598</v>
      </c>
      <c r="B127" s="98">
        <v>7</v>
      </c>
      <c r="C127" s="122">
        <v>0.002435484913262178</v>
      </c>
      <c r="D127" s="98" t="s">
        <v>3940</v>
      </c>
      <c r="E127" s="98" t="b">
        <v>0</v>
      </c>
      <c r="F127" s="98" t="b">
        <v>0</v>
      </c>
      <c r="G127" s="98" t="b">
        <v>0</v>
      </c>
    </row>
    <row r="128" spans="1:7" ht="15">
      <c r="A128" s="98" t="s">
        <v>3078</v>
      </c>
      <c r="B128" s="98">
        <v>7</v>
      </c>
      <c r="C128" s="122">
        <v>0.002435484913262178</v>
      </c>
      <c r="D128" s="98" t="s">
        <v>3940</v>
      </c>
      <c r="E128" s="98" t="b">
        <v>0</v>
      </c>
      <c r="F128" s="98" t="b">
        <v>0</v>
      </c>
      <c r="G128" s="98" t="b">
        <v>0</v>
      </c>
    </row>
    <row r="129" spans="1:7" ht="15">
      <c r="A129" s="98" t="s">
        <v>3104</v>
      </c>
      <c r="B129" s="98">
        <v>7</v>
      </c>
      <c r="C129" s="122">
        <v>0.0026657113930613372</v>
      </c>
      <c r="D129" s="98" t="s">
        <v>3940</v>
      </c>
      <c r="E129" s="98" t="b">
        <v>0</v>
      </c>
      <c r="F129" s="98" t="b">
        <v>0</v>
      </c>
      <c r="G129" s="98" t="b">
        <v>0</v>
      </c>
    </row>
    <row r="130" spans="1:7" ht="15">
      <c r="A130" s="98" t="s">
        <v>3599</v>
      </c>
      <c r="B130" s="98">
        <v>7</v>
      </c>
      <c r="C130" s="122">
        <v>0.0025409603864591825</v>
      </c>
      <c r="D130" s="98" t="s">
        <v>3940</v>
      </c>
      <c r="E130" s="98" t="b">
        <v>0</v>
      </c>
      <c r="F130" s="98" t="b">
        <v>0</v>
      </c>
      <c r="G130" s="98" t="b">
        <v>0</v>
      </c>
    </row>
    <row r="131" spans="1:7" ht="15">
      <c r="A131" s="98" t="s">
        <v>3600</v>
      </c>
      <c r="B131" s="98">
        <v>7</v>
      </c>
      <c r="C131" s="122">
        <v>0.0025409603864591825</v>
      </c>
      <c r="D131" s="98" t="s">
        <v>3940</v>
      </c>
      <c r="E131" s="98" t="b">
        <v>0</v>
      </c>
      <c r="F131" s="98" t="b">
        <v>0</v>
      </c>
      <c r="G131" s="98" t="b">
        <v>0</v>
      </c>
    </row>
    <row r="132" spans="1:7" ht="15">
      <c r="A132" s="98" t="s">
        <v>3601</v>
      </c>
      <c r="B132" s="98">
        <v>7</v>
      </c>
      <c r="C132" s="122">
        <v>0.0026657113930613372</v>
      </c>
      <c r="D132" s="98" t="s">
        <v>3940</v>
      </c>
      <c r="E132" s="98" t="b">
        <v>0</v>
      </c>
      <c r="F132" s="98" t="b">
        <v>0</v>
      </c>
      <c r="G132" s="98" t="b">
        <v>0</v>
      </c>
    </row>
    <row r="133" spans="1:7" ht="15">
      <c r="A133" s="98" t="s">
        <v>3602</v>
      </c>
      <c r="B133" s="98">
        <v>6</v>
      </c>
      <c r="C133" s="122">
        <v>0.002415766530419199</v>
      </c>
      <c r="D133" s="98" t="s">
        <v>3940</v>
      </c>
      <c r="E133" s="98" t="b">
        <v>0</v>
      </c>
      <c r="F133" s="98" t="b">
        <v>0</v>
      </c>
      <c r="G133" s="98" t="b">
        <v>0</v>
      </c>
    </row>
    <row r="134" spans="1:7" ht="15">
      <c r="A134" s="98" t="s">
        <v>3603</v>
      </c>
      <c r="B134" s="98">
        <v>6</v>
      </c>
      <c r="C134" s="122">
        <v>0.002177966045536442</v>
      </c>
      <c r="D134" s="98" t="s">
        <v>3940</v>
      </c>
      <c r="E134" s="98" t="b">
        <v>0</v>
      </c>
      <c r="F134" s="98" t="b">
        <v>0</v>
      </c>
      <c r="G134" s="98" t="b">
        <v>0</v>
      </c>
    </row>
    <row r="135" spans="1:7" ht="15">
      <c r="A135" s="98" t="s">
        <v>3604</v>
      </c>
      <c r="B135" s="98">
        <v>6</v>
      </c>
      <c r="C135" s="122">
        <v>0.002177966045536442</v>
      </c>
      <c r="D135" s="98" t="s">
        <v>3940</v>
      </c>
      <c r="E135" s="98" t="b">
        <v>0</v>
      </c>
      <c r="F135" s="98" t="b">
        <v>0</v>
      </c>
      <c r="G135" s="98" t="b">
        <v>0</v>
      </c>
    </row>
    <row r="136" spans="1:7" ht="15">
      <c r="A136" s="98" t="s">
        <v>3605</v>
      </c>
      <c r="B136" s="98">
        <v>6</v>
      </c>
      <c r="C136" s="122">
        <v>0.002177966045536442</v>
      </c>
      <c r="D136" s="98" t="s">
        <v>3940</v>
      </c>
      <c r="E136" s="98" t="b">
        <v>0</v>
      </c>
      <c r="F136" s="98" t="b">
        <v>0</v>
      </c>
      <c r="G136" s="98" t="b">
        <v>0</v>
      </c>
    </row>
    <row r="137" spans="1:7" ht="15">
      <c r="A137" s="98" t="s">
        <v>3606</v>
      </c>
      <c r="B137" s="98">
        <v>6</v>
      </c>
      <c r="C137" s="122">
        <v>0.002177966045536442</v>
      </c>
      <c r="D137" s="98" t="s">
        <v>3940</v>
      </c>
      <c r="E137" s="98" t="b">
        <v>0</v>
      </c>
      <c r="F137" s="98" t="b">
        <v>0</v>
      </c>
      <c r="G137" s="98" t="b">
        <v>0</v>
      </c>
    </row>
    <row r="138" spans="1:7" ht="15">
      <c r="A138" s="98" t="s">
        <v>3607</v>
      </c>
      <c r="B138" s="98">
        <v>6</v>
      </c>
      <c r="C138" s="122">
        <v>0.002177966045536442</v>
      </c>
      <c r="D138" s="98" t="s">
        <v>3940</v>
      </c>
      <c r="E138" s="98" t="b">
        <v>0</v>
      </c>
      <c r="F138" s="98" t="b">
        <v>0</v>
      </c>
      <c r="G138" s="98" t="b">
        <v>0</v>
      </c>
    </row>
    <row r="139" spans="1:7" ht="15">
      <c r="A139" s="98" t="s">
        <v>3608</v>
      </c>
      <c r="B139" s="98">
        <v>6</v>
      </c>
      <c r="C139" s="122">
        <v>0.002177966045536442</v>
      </c>
      <c r="D139" s="98" t="s">
        <v>3940</v>
      </c>
      <c r="E139" s="98" t="b">
        <v>0</v>
      </c>
      <c r="F139" s="98" t="b">
        <v>0</v>
      </c>
      <c r="G139" s="98" t="b">
        <v>0</v>
      </c>
    </row>
    <row r="140" spans="1:7" ht="15">
      <c r="A140" s="98" t="s">
        <v>3076</v>
      </c>
      <c r="B140" s="98">
        <v>6</v>
      </c>
      <c r="C140" s="122">
        <v>0.002177966045536442</v>
      </c>
      <c r="D140" s="98" t="s">
        <v>3940</v>
      </c>
      <c r="E140" s="98" t="b">
        <v>0</v>
      </c>
      <c r="F140" s="98" t="b">
        <v>0</v>
      </c>
      <c r="G140" s="98" t="b">
        <v>0</v>
      </c>
    </row>
    <row r="141" spans="1:7" ht="15">
      <c r="A141" s="98" t="s">
        <v>3077</v>
      </c>
      <c r="B141" s="98">
        <v>6</v>
      </c>
      <c r="C141" s="122">
        <v>0.0022848954797668607</v>
      </c>
      <c r="D141" s="98" t="s">
        <v>3940</v>
      </c>
      <c r="E141" s="98" t="b">
        <v>0</v>
      </c>
      <c r="F141" s="98" t="b">
        <v>0</v>
      </c>
      <c r="G141" s="98" t="b">
        <v>0</v>
      </c>
    </row>
    <row r="142" spans="1:7" ht="15">
      <c r="A142" s="98" t="s">
        <v>3081</v>
      </c>
      <c r="B142" s="98">
        <v>6</v>
      </c>
      <c r="C142" s="122">
        <v>0.002177966045536442</v>
      </c>
      <c r="D142" s="98" t="s">
        <v>3940</v>
      </c>
      <c r="E142" s="98" t="b">
        <v>0</v>
      </c>
      <c r="F142" s="98" t="b">
        <v>0</v>
      </c>
      <c r="G142" s="98" t="b">
        <v>0</v>
      </c>
    </row>
    <row r="143" spans="1:7" ht="15">
      <c r="A143" s="98" t="s">
        <v>3609</v>
      </c>
      <c r="B143" s="98">
        <v>6</v>
      </c>
      <c r="C143" s="122">
        <v>0.002415766530419199</v>
      </c>
      <c r="D143" s="98" t="s">
        <v>3940</v>
      </c>
      <c r="E143" s="98" t="b">
        <v>0</v>
      </c>
      <c r="F143" s="98" t="b">
        <v>0</v>
      </c>
      <c r="G143" s="98" t="b">
        <v>0</v>
      </c>
    </row>
    <row r="144" spans="1:7" ht="15">
      <c r="A144" s="98" t="s">
        <v>3610</v>
      </c>
      <c r="B144" s="98">
        <v>5</v>
      </c>
      <c r="C144" s="122">
        <v>0.001904079566472384</v>
      </c>
      <c r="D144" s="98" t="s">
        <v>3940</v>
      </c>
      <c r="E144" s="98" t="b">
        <v>0</v>
      </c>
      <c r="F144" s="98" t="b">
        <v>0</v>
      </c>
      <c r="G144" s="98" t="b">
        <v>0</v>
      </c>
    </row>
    <row r="145" spans="1:7" ht="15">
      <c r="A145" s="98" t="s">
        <v>3611</v>
      </c>
      <c r="B145" s="98">
        <v>5</v>
      </c>
      <c r="C145" s="122">
        <v>0.001904079566472384</v>
      </c>
      <c r="D145" s="98" t="s">
        <v>3940</v>
      </c>
      <c r="E145" s="98" t="b">
        <v>0</v>
      </c>
      <c r="F145" s="98" t="b">
        <v>0</v>
      </c>
      <c r="G145" s="98" t="b">
        <v>0</v>
      </c>
    </row>
    <row r="146" spans="1:7" ht="15">
      <c r="A146" s="98" t="s">
        <v>3612</v>
      </c>
      <c r="B146" s="98">
        <v>5</v>
      </c>
      <c r="C146" s="122">
        <v>0.001904079566472384</v>
      </c>
      <c r="D146" s="98" t="s">
        <v>3940</v>
      </c>
      <c r="E146" s="98" t="b">
        <v>0</v>
      </c>
      <c r="F146" s="98" t="b">
        <v>0</v>
      </c>
      <c r="G146" s="98" t="b">
        <v>0</v>
      </c>
    </row>
    <row r="147" spans="1:7" ht="15">
      <c r="A147" s="98" t="s">
        <v>3613</v>
      </c>
      <c r="B147" s="98">
        <v>5</v>
      </c>
      <c r="C147" s="122">
        <v>0.001904079566472384</v>
      </c>
      <c r="D147" s="98" t="s">
        <v>3940</v>
      </c>
      <c r="E147" s="98" t="b">
        <v>0</v>
      </c>
      <c r="F147" s="98" t="b">
        <v>0</v>
      </c>
      <c r="G147" s="98" t="b">
        <v>0</v>
      </c>
    </row>
    <row r="148" spans="1:7" ht="15">
      <c r="A148" s="98" t="s">
        <v>3614</v>
      </c>
      <c r="B148" s="98">
        <v>5</v>
      </c>
      <c r="C148" s="122">
        <v>0.001904079566472384</v>
      </c>
      <c r="D148" s="98" t="s">
        <v>3940</v>
      </c>
      <c r="E148" s="98" t="b">
        <v>0</v>
      </c>
      <c r="F148" s="98" t="b">
        <v>0</v>
      </c>
      <c r="G148" s="98" t="b">
        <v>0</v>
      </c>
    </row>
    <row r="149" spans="1:7" ht="15">
      <c r="A149" s="98" t="s">
        <v>3615</v>
      </c>
      <c r="B149" s="98">
        <v>5</v>
      </c>
      <c r="C149" s="122">
        <v>0.001904079566472384</v>
      </c>
      <c r="D149" s="98" t="s">
        <v>3940</v>
      </c>
      <c r="E149" s="98" t="b">
        <v>0</v>
      </c>
      <c r="F149" s="98" t="b">
        <v>0</v>
      </c>
      <c r="G149" s="98" t="b">
        <v>0</v>
      </c>
    </row>
    <row r="150" spans="1:7" ht="15">
      <c r="A150" s="98" t="s">
        <v>3616</v>
      </c>
      <c r="B150" s="98">
        <v>5</v>
      </c>
      <c r="C150" s="122">
        <v>0.001904079566472384</v>
      </c>
      <c r="D150" s="98" t="s">
        <v>3940</v>
      </c>
      <c r="E150" s="98" t="b">
        <v>0</v>
      </c>
      <c r="F150" s="98" t="b">
        <v>0</v>
      </c>
      <c r="G150" s="98" t="b">
        <v>0</v>
      </c>
    </row>
    <row r="151" spans="1:7" ht="15">
      <c r="A151" s="98" t="s">
        <v>3617</v>
      </c>
      <c r="B151" s="98">
        <v>5</v>
      </c>
      <c r="C151" s="122">
        <v>0.001904079566472384</v>
      </c>
      <c r="D151" s="98" t="s">
        <v>3940</v>
      </c>
      <c r="E151" s="98" t="b">
        <v>0</v>
      </c>
      <c r="F151" s="98" t="b">
        <v>0</v>
      </c>
      <c r="G151" s="98" t="b">
        <v>0</v>
      </c>
    </row>
    <row r="152" spans="1:7" ht="15">
      <c r="A152" s="98" t="s">
        <v>3618</v>
      </c>
      <c r="B152" s="98">
        <v>5</v>
      </c>
      <c r="C152" s="122">
        <v>0.001904079566472384</v>
      </c>
      <c r="D152" s="98" t="s">
        <v>3940</v>
      </c>
      <c r="E152" s="98" t="b">
        <v>0</v>
      </c>
      <c r="F152" s="98" t="b">
        <v>0</v>
      </c>
      <c r="G152" s="98" t="b">
        <v>0</v>
      </c>
    </row>
    <row r="153" spans="1:7" ht="15">
      <c r="A153" s="98" t="s">
        <v>351</v>
      </c>
      <c r="B153" s="98">
        <v>5</v>
      </c>
      <c r="C153" s="122">
        <v>0.001904079566472384</v>
      </c>
      <c r="D153" s="98" t="s">
        <v>3940</v>
      </c>
      <c r="E153" s="98" t="b">
        <v>0</v>
      </c>
      <c r="F153" s="98" t="b">
        <v>0</v>
      </c>
      <c r="G153" s="98" t="b">
        <v>0</v>
      </c>
    </row>
    <row r="154" spans="1:7" ht="15">
      <c r="A154" s="98" t="s">
        <v>3105</v>
      </c>
      <c r="B154" s="98">
        <v>5</v>
      </c>
      <c r="C154" s="122">
        <v>0.001904079566472384</v>
      </c>
      <c r="D154" s="98" t="s">
        <v>3940</v>
      </c>
      <c r="E154" s="98" t="b">
        <v>0</v>
      </c>
      <c r="F154" s="98" t="b">
        <v>0</v>
      </c>
      <c r="G154" s="98" t="b">
        <v>0</v>
      </c>
    </row>
    <row r="155" spans="1:7" ht="15">
      <c r="A155" s="98" t="s">
        <v>3106</v>
      </c>
      <c r="B155" s="98">
        <v>5</v>
      </c>
      <c r="C155" s="122">
        <v>0.001904079566472384</v>
      </c>
      <c r="D155" s="98" t="s">
        <v>3940</v>
      </c>
      <c r="E155" s="98" t="b">
        <v>0</v>
      </c>
      <c r="F155" s="98" t="b">
        <v>0</v>
      </c>
      <c r="G155" s="98" t="b">
        <v>0</v>
      </c>
    </row>
    <row r="156" spans="1:7" ht="15">
      <c r="A156" s="98" t="s">
        <v>3107</v>
      </c>
      <c r="B156" s="98">
        <v>5</v>
      </c>
      <c r="C156" s="122">
        <v>0.001904079566472384</v>
      </c>
      <c r="D156" s="98" t="s">
        <v>3940</v>
      </c>
      <c r="E156" s="98" t="b">
        <v>0</v>
      </c>
      <c r="F156" s="98" t="b">
        <v>0</v>
      </c>
      <c r="G156" s="98" t="b">
        <v>0</v>
      </c>
    </row>
    <row r="157" spans="1:7" ht="15">
      <c r="A157" s="98" t="s">
        <v>3108</v>
      </c>
      <c r="B157" s="98">
        <v>5</v>
      </c>
      <c r="C157" s="122">
        <v>0.001904079566472384</v>
      </c>
      <c r="D157" s="98" t="s">
        <v>3940</v>
      </c>
      <c r="E157" s="98" t="b">
        <v>0</v>
      </c>
      <c r="F157" s="98" t="b">
        <v>0</v>
      </c>
      <c r="G157" s="98" t="b">
        <v>0</v>
      </c>
    </row>
    <row r="158" spans="1:7" ht="15">
      <c r="A158" s="98" t="s">
        <v>3619</v>
      </c>
      <c r="B158" s="98">
        <v>5</v>
      </c>
      <c r="C158" s="122">
        <v>0.001904079566472384</v>
      </c>
      <c r="D158" s="98" t="s">
        <v>3940</v>
      </c>
      <c r="E158" s="98" t="b">
        <v>0</v>
      </c>
      <c r="F158" s="98" t="b">
        <v>0</v>
      </c>
      <c r="G158" s="98" t="b">
        <v>0</v>
      </c>
    </row>
    <row r="159" spans="1:7" ht="15">
      <c r="A159" s="98" t="s">
        <v>3620</v>
      </c>
      <c r="B159" s="98">
        <v>5</v>
      </c>
      <c r="C159" s="122">
        <v>0.001904079566472384</v>
      </c>
      <c r="D159" s="98" t="s">
        <v>3940</v>
      </c>
      <c r="E159" s="98" t="b">
        <v>0</v>
      </c>
      <c r="F159" s="98" t="b">
        <v>0</v>
      </c>
      <c r="G159" s="98" t="b">
        <v>0</v>
      </c>
    </row>
    <row r="160" spans="1:7" ht="15">
      <c r="A160" s="98" t="s">
        <v>3621</v>
      </c>
      <c r="B160" s="98">
        <v>5</v>
      </c>
      <c r="C160" s="122">
        <v>0.001904079566472384</v>
      </c>
      <c r="D160" s="98" t="s">
        <v>3940</v>
      </c>
      <c r="E160" s="98" t="b">
        <v>0</v>
      </c>
      <c r="F160" s="98" t="b">
        <v>0</v>
      </c>
      <c r="G160" s="98" t="b">
        <v>0</v>
      </c>
    </row>
    <row r="161" spans="1:7" ht="15">
      <c r="A161" s="98" t="s">
        <v>3622</v>
      </c>
      <c r="B161" s="98">
        <v>5</v>
      </c>
      <c r="C161" s="122">
        <v>0.001904079566472384</v>
      </c>
      <c r="D161" s="98" t="s">
        <v>3940</v>
      </c>
      <c r="E161" s="98" t="b">
        <v>0</v>
      </c>
      <c r="F161" s="98" t="b">
        <v>0</v>
      </c>
      <c r="G161" s="98" t="b">
        <v>0</v>
      </c>
    </row>
    <row r="162" spans="1:7" ht="15">
      <c r="A162" s="98" t="s">
        <v>3623</v>
      </c>
      <c r="B162" s="98">
        <v>5</v>
      </c>
      <c r="C162" s="122">
        <v>0.001904079566472384</v>
      </c>
      <c r="D162" s="98" t="s">
        <v>3940</v>
      </c>
      <c r="E162" s="98" t="b">
        <v>0</v>
      </c>
      <c r="F162" s="98" t="b">
        <v>0</v>
      </c>
      <c r="G162" s="98" t="b">
        <v>0</v>
      </c>
    </row>
    <row r="163" spans="1:7" ht="15">
      <c r="A163" s="98" t="s">
        <v>3624</v>
      </c>
      <c r="B163" s="98">
        <v>5</v>
      </c>
      <c r="C163" s="122">
        <v>0.001904079566472384</v>
      </c>
      <c r="D163" s="98" t="s">
        <v>3940</v>
      </c>
      <c r="E163" s="98" t="b">
        <v>0</v>
      </c>
      <c r="F163" s="98" t="b">
        <v>0</v>
      </c>
      <c r="G163" s="98" t="b">
        <v>0</v>
      </c>
    </row>
    <row r="164" spans="1:7" ht="15">
      <c r="A164" s="98" t="s">
        <v>3625</v>
      </c>
      <c r="B164" s="98">
        <v>5</v>
      </c>
      <c r="C164" s="122">
        <v>0.0020131387753493323</v>
      </c>
      <c r="D164" s="98" t="s">
        <v>3940</v>
      </c>
      <c r="E164" s="98" t="b">
        <v>0</v>
      </c>
      <c r="F164" s="98" t="b">
        <v>0</v>
      </c>
      <c r="G164" s="98" t="b">
        <v>0</v>
      </c>
    </row>
    <row r="165" spans="1:7" ht="15">
      <c r="A165" s="98" t="s">
        <v>3626</v>
      </c>
      <c r="B165" s="98">
        <v>5</v>
      </c>
      <c r="C165" s="122">
        <v>0.0020131387753493323</v>
      </c>
      <c r="D165" s="98" t="s">
        <v>3940</v>
      </c>
      <c r="E165" s="98" t="b">
        <v>0</v>
      </c>
      <c r="F165" s="98" t="b">
        <v>0</v>
      </c>
      <c r="G165" s="98" t="b">
        <v>0</v>
      </c>
    </row>
    <row r="166" spans="1:7" ht="15">
      <c r="A166" s="98" t="s">
        <v>3627</v>
      </c>
      <c r="B166" s="98">
        <v>5</v>
      </c>
      <c r="C166" s="122">
        <v>0.0021537405496103047</v>
      </c>
      <c r="D166" s="98" t="s">
        <v>3940</v>
      </c>
      <c r="E166" s="98" t="b">
        <v>0</v>
      </c>
      <c r="F166" s="98" t="b">
        <v>0</v>
      </c>
      <c r="G166" s="98" t="b">
        <v>0</v>
      </c>
    </row>
    <row r="167" spans="1:7" ht="15">
      <c r="A167" s="98" t="s">
        <v>3628</v>
      </c>
      <c r="B167" s="98">
        <v>5</v>
      </c>
      <c r="C167" s="122">
        <v>0.001904079566472384</v>
      </c>
      <c r="D167" s="98" t="s">
        <v>3940</v>
      </c>
      <c r="E167" s="98" t="b">
        <v>0</v>
      </c>
      <c r="F167" s="98" t="b">
        <v>0</v>
      </c>
      <c r="G167" s="98" t="b">
        <v>0</v>
      </c>
    </row>
    <row r="168" spans="1:7" ht="15">
      <c r="A168" s="98" t="s">
        <v>3629</v>
      </c>
      <c r="B168" s="98">
        <v>5</v>
      </c>
      <c r="C168" s="122">
        <v>0.001904079566472384</v>
      </c>
      <c r="D168" s="98" t="s">
        <v>3940</v>
      </c>
      <c r="E168" s="98" t="b">
        <v>0</v>
      </c>
      <c r="F168" s="98" t="b">
        <v>0</v>
      </c>
      <c r="G168" s="98" t="b">
        <v>0</v>
      </c>
    </row>
    <row r="169" spans="1:7" ht="15">
      <c r="A169" s="98" t="s">
        <v>3630</v>
      </c>
      <c r="B169" s="98">
        <v>5</v>
      </c>
      <c r="C169" s="122">
        <v>0.001904079566472384</v>
      </c>
      <c r="D169" s="98" t="s">
        <v>3940</v>
      </c>
      <c r="E169" s="98" t="b">
        <v>0</v>
      </c>
      <c r="F169" s="98" t="b">
        <v>0</v>
      </c>
      <c r="G169" s="98" t="b">
        <v>0</v>
      </c>
    </row>
    <row r="170" spans="1:7" ht="15">
      <c r="A170" s="98" t="s">
        <v>3631</v>
      </c>
      <c r="B170" s="98">
        <v>5</v>
      </c>
      <c r="C170" s="122">
        <v>0.001904079566472384</v>
      </c>
      <c r="D170" s="98" t="s">
        <v>3940</v>
      </c>
      <c r="E170" s="98" t="b">
        <v>0</v>
      </c>
      <c r="F170" s="98" t="b">
        <v>0</v>
      </c>
      <c r="G170" s="98" t="b">
        <v>0</v>
      </c>
    </row>
    <row r="171" spans="1:7" ht="15">
      <c r="A171" s="98" t="s">
        <v>3119</v>
      </c>
      <c r="B171" s="98">
        <v>5</v>
      </c>
      <c r="C171" s="122">
        <v>0.0021537405496103047</v>
      </c>
      <c r="D171" s="98" t="s">
        <v>3940</v>
      </c>
      <c r="E171" s="98" t="b">
        <v>0</v>
      </c>
      <c r="F171" s="98" t="b">
        <v>0</v>
      </c>
      <c r="G171" s="98" t="b">
        <v>0</v>
      </c>
    </row>
    <row r="172" spans="1:7" ht="15">
      <c r="A172" s="98" t="s">
        <v>3632</v>
      </c>
      <c r="B172" s="98">
        <v>5</v>
      </c>
      <c r="C172" s="122">
        <v>0.0021537405496103047</v>
      </c>
      <c r="D172" s="98" t="s">
        <v>3940</v>
      </c>
      <c r="E172" s="98" t="b">
        <v>0</v>
      </c>
      <c r="F172" s="98" t="b">
        <v>0</v>
      </c>
      <c r="G172" s="98" t="b">
        <v>0</v>
      </c>
    </row>
    <row r="173" spans="1:7" ht="15">
      <c r="A173" s="98" t="s">
        <v>3633</v>
      </c>
      <c r="B173" s="98">
        <v>4</v>
      </c>
      <c r="C173" s="122">
        <v>0.0016105110202794658</v>
      </c>
      <c r="D173" s="98" t="s">
        <v>3940</v>
      </c>
      <c r="E173" s="98" t="b">
        <v>0</v>
      </c>
      <c r="F173" s="98" t="b">
        <v>0</v>
      </c>
      <c r="G173" s="98" t="b">
        <v>0</v>
      </c>
    </row>
    <row r="174" spans="1:7" ht="15">
      <c r="A174" s="98" t="s">
        <v>3634</v>
      </c>
      <c r="B174" s="98">
        <v>4</v>
      </c>
      <c r="C174" s="122">
        <v>0.0016105110202794658</v>
      </c>
      <c r="D174" s="98" t="s">
        <v>3940</v>
      </c>
      <c r="E174" s="98" t="b">
        <v>0</v>
      </c>
      <c r="F174" s="98" t="b">
        <v>0</v>
      </c>
      <c r="G174" s="98" t="b">
        <v>0</v>
      </c>
    </row>
    <row r="175" spans="1:7" ht="15">
      <c r="A175" s="98" t="s">
        <v>3635</v>
      </c>
      <c r="B175" s="98">
        <v>4</v>
      </c>
      <c r="C175" s="122">
        <v>0.0016105110202794658</v>
      </c>
      <c r="D175" s="98" t="s">
        <v>3940</v>
      </c>
      <c r="E175" s="98" t="b">
        <v>0</v>
      </c>
      <c r="F175" s="98" t="b">
        <v>0</v>
      </c>
      <c r="G175" s="98" t="b">
        <v>0</v>
      </c>
    </row>
    <row r="176" spans="1:7" ht="15">
      <c r="A176" s="98" t="s">
        <v>3636</v>
      </c>
      <c r="B176" s="98">
        <v>4</v>
      </c>
      <c r="C176" s="122">
        <v>0.0018815260962767482</v>
      </c>
      <c r="D176" s="98" t="s">
        <v>3940</v>
      </c>
      <c r="E176" s="98" t="b">
        <v>0</v>
      </c>
      <c r="F176" s="98" t="b">
        <v>0</v>
      </c>
      <c r="G176" s="98" t="b">
        <v>0</v>
      </c>
    </row>
    <row r="177" spans="1:7" ht="15">
      <c r="A177" s="98" t="s">
        <v>3637</v>
      </c>
      <c r="B177" s="98">
        <v>4</v>
      </c>
      <c r="C177" s="122">
        <v>0.0018815260962767482</v>
      </c>
      <c r="D177" s="98" t="s">
        <v>3940</v>
      </c>
      <c r="E177" s="98" t="b">
        <v>0</v>
      </c>
      <c r="F177" s="98" t="b">
        <v>0</v>
      </c>
      <c r="G177" s="98" t="b">
        <v>0</v>
      </c>
    </row>
    <row r="178" spans="1:7" ht="15">
      <c r="A178" s="98" t="s">
        <v>3638</v>
      </c>
      <c r="B178" s="98">
        <v>4</v>
      </c>
      <c r="C178" s="122">
        <v>0.0016105110202794658</v>
      </c>
      <c r="D178" s="98" t="s">
        <v>3940</v>
      </c>
      <c r="E178" s="98" t="b">
        <v>0</v>
      </c>
      <c r="F178" s="98" t="b">
        <v>0</v>
      </c>
      <c r="G178" s="98" t="b">
        <v>0</v>
      </c>
    </row>
    <row r="179" spans="1:7" ht="15">
      <c r="A179" s="98" t="s">
        <v>3639</v>
      </c>
      <c r="B179" s="98">
        <v>4</v>
      </c>
      <c r="C179" s="122">
        <v>0.0016105110202794658</v>
      </c>
      <c r="D179" s="98" t="s">
        <v>3940</v>
      </c>
      <c r="E179" s="98" t="b">
        <v>0</v>
      </c>
      <c r="F179" s="98" t="b">
        <v>0</v>
      </c>
      <c r="G179" s="98" t="b">
        <v>0</v>
      </c>
    </row>
    <row r="180" spans="1:7" ht="15">
      <c r="A180" s="98" t="s">
        <v>3640</v>
      </c>
      <c r="B180" s="98">
        <v>4</v>
      </c>
      <c r="C180" s="122">
        <v>0.0016105110202794658</v>
      </c>
      <c r="D180" s="98" t="s">
        <v>3940</v>
      </c>
      <c r="E180" s="98" t="b">
        <v>0</v>
      </c>
      <c r="F180" s="98" t="b">
        <v>0</v>
      </c>
      <c r="G180" s="98" t="b">
        <v>0</v>
      </c>
    </row>
    <row r="181" spans="1:7" ht="15">
      <c r="A181" s="98" t="s">
        <v>3641</v>
      </c>
      <c r="B181" s="98">
        <v>4</v>
      </c>
      <c r="C181" s="122">
        <v>0.0016105110202794658</v>
      </c>
      <c r="D181" s="98" t="s">
        <v>3940</v>
      </c>
      <c r="E181" s="98" t="b">
        <v>0</v>
      </c>
      <c r="F181" s="98" t="b">
        <v>0</v>
      </c>
      <c r="G181" s="98" t="b">
        <v>0</v>
      </c>
    </row>
    <row r="182" spans="1:7" ht="15">
      <c r="A182" s="98" t="s">
        <v>3642</v>
      </c>
      <c r="B182" s="98">
        <v>4</v>
      </c>
      <c r="C182" s="122">
        <v>0.0016105110202794658</v>
      </c>
      <c r="D182" s="98" t="s">
        <v>3940</v>
      </c>
      <c r="E182" s="98" t="b">
        <v>0</v>
      </c>
      <c r="F182" s="98" t="b">
        <v>0</v>
      </c>
      <c r="G182" s="98" t="b">
        <v>0</v>
      </c>
    </row>
    <row r="183" spans="1:7" ht="15">
      <c r="A183" s="98" t="s">
        <v>3643</v>
      </c>
      <c r="B183" s="98">
        <v>4</v>
      </c>
      <c r="C183" s="122">
        <v>0.0016105110202794658</v>
      </c>
      <c r="D183" s="98" t="s">
        <v>3940</v>
      </c>
      <c r="E183" s="98" t="b">
        <v>0</v>
      </c>
      <c r="F183" s="98" t="b">
        <v>0</v>
      </c>
      <c r="G183" s="98" t="b">
        <v>0</v>
      </c>
    </row>
    <row r="184" spans="1:7" ht="15">
      <c r="A184" s="98" t="s">
        <v>3644</v>
      </c>
      <c r="B184" s="98">
        <v>4</v>
      </c>
      <c r="C184" s="122">
        <v>0.0016105110202794658</v>
      </c>
      <c r="D184" s="98" t="s">
        <v>3940</v>
      </c>
      <c r="E184" s="98" t="b">
        <v>0</v>
      </c>
      <c r="F184" s="98" t="b">
        <v>0</v>
      </c>
      <c r="G184" s="98" t="b">
        <v>0</v>
      </c>
    </row>
    <row r="185" spans="1:7" ht="15">
      <c r="A185" s="98" t="s">
        <v>3645</v>
      </c>
      <c r="B185" s="98">
        <v>4</v>
      </c>
      <c r="C185" s="122">
        <v>0.0016105110202794658</v>
      </c>
      <c r="D185" s="98" t="s">
        <v>3940</v>
      </c>
      <c r="E185" s="98" t="b">
        <v>0</v>
      </c>
      <c r="F185" s="98" t="b">
        <v>0</v>
      </c>
      <c r="G185" s="98" t="b">
        <v>0</v>
      </c>
    </row>
    <row r="186" spans="1:7" ht="15">
      <c r="A186" s="98" t="s">
        <v>3646</v>
      </c>
      <c r="B186" s="98">
        <v>4</v>
      </c>
      <c r="C186" s="122">
        <v>0.0016105110202794658</v>
      </c>
      <c r="D186" s="98" t="s">
        <v>3940</v>
      </c>
      <c r="E186" s="98" t="b">
        <v>0</v>
      </c>
      <c r="F186" s="98" t="b">
        <v>0</v>
      </c>
      <c r="G186" s="98" t="b">
        <v>0</v>
      </c>
    </row>
    <row r="187" spans="1:7" ht="15">
      <c r="A187" s="98" t="s">
        <v>3647</v>
      </c>
      <c r="B187" s="98">
        <v>4</v>
      </c>
      <c r="C187" s="122">
        <v>0.0016105110202794658</v>
      </c>
      <c r="D187" s="98" t="s">
        <v>3940</v>
      </c>
      <c r="E187" s="98" t="b">
        <v>0</v>
      </c>
      <c r="F187" s="98" t="b">
        <v>0</v>
      </c>
      <c r="G187" s="98" t="b">
        <v>0</v>
      </c>
    </row>
    <row r="188" spans="1:7" ht="15">
      <c r="A188" s="98" t="s">
        <v>3648</v>
      </c>
      <c r="B188" s="98">
        <v>4</v>
      </c>
      <c r="C188" s="122">
        <v>0.0016105110202794658</v>
      </c>
      <c r="D188" s="98" t="s">
        <v>3940</v>
      </c>
      <c r="E188" s="98" t="b">
        <v>0</v>
      </c>
      <c r="F188" s="98" t="b">
        <v>0</v>
      </c>
      <c r="G188" s="98" t="b">
        <v>0</v>
      </c>
    </row>
    <row r="189" spans="1:7" ht="15">
      <c r="A189" s="98" t="s">
        <v>3649</v>
      </c>
      <c r="B189" s="98">
        <v>4</v>
      </c>
      <c r="C189" s="122">
        <v>0.0016105110202794658</v>
      </c>
      <c r="D189" s="98" t="s">
        <v>3940</v>
      </c>
      <c r="E189" s="98" t="b">
        <v>0</v>
      </c>
      <c r="F189" s="98" t="b">
        <v>0</v>
      </c>
      <c r="G189" s="98" t="b">
        <v>0</v>
      </c>
    </row>
    <row r="190" spans="1:7" ht="15">
      <c r="A190" s="98" t="s">
        <v>3650</v>
      </c>
      <c r="B190" s="98">
        <v>4</v>
      </c>
      <c r="C190" s="122">
        <v>0.0016105110202794658</v>
      </c>
      <c r="D190" s="98" t="s">
        <v>3940</v>
      </c>
      <c r="E190" s="98" t="b">
        <v>0</v>
      </c>
      <c r="F190" s="98" t="b">
        <v>0</v>
      </c>
      <c r="G190" s="98" t="b">
        <v>0</v>
      </c>
    </row>
    <row r="191" spans="1:7" ht="15">
      <c r="A191" s="98" t="s">
        <v>3651</v>
      </c>
      <c r="B191" s="98">
        <v>4</v>
      </c>
      <c r="C191" s="122">
        <v>0.0016105110202794658</v>
      </c>
      <c r="D191" s="98" t="s">
        <v>3940</v>
      </c>
      <c r="E191" s="98" t="b">
        <v>0</v>
      </c>
      <c r="F191" s="98" t="b">
        <v>0</v>
      </c>
      <c r="G191" s="98" t="b">
        <v>0</v>
      </c>
    </row>
    <row r="192" spans="1:7" ht="15">
      <c r="A192" s="98" t="s">
        <v>3652</v>
      </c>
      <c r="B192" s="98">
        <v>4</v>
      </c>
      <c r="C192" s="122">
        <v>0.0016105110202794658</v>
      </c>
      <c r="D192" s="98" t="s">
        <v>3940</v>
      </c>
      <c r="E192" s="98" t="b">
        <v>0</v>
      </c>
      <c r="F192" s="98" t="b">
        <v>0</v>
      </c>
      <c r="G192" s="98" t="b">
        <v>0</v>
      </c>
    </row>
    <row r="193" spans="1:7" ht="15">
      <c r="A193" s="98" t="s">
        <v>3653</v>
      </c>
      <c r="B193" s="98">
        <v>4</v>
      </c>
      <c r="C193" s="122">
        <v>0.0016105110202794658</v>
      </c>
      <c r="D193" s="98" t="s">
        <v>3940</v>
      </c>
      <c r="E193" s="98" t="b">
        <v>0</v>
      </c>
      <c r="F193" s="98" t="b">
        <v>0</v>
      </c>
      <c r="G193" s="98" t="b">
        <v>0</v>
      </c>
    </row>
    <row r="194" spans="1:7" ht="15">
      <c r="A194" s="98" t="s">
        <v>3654</v>
      </c>
      <c r="B194" s="98">
        <v>4</v>
      </c>
      <c r="C194" s="122">
        <v>0.0016105110202794658</v>
      </c>
      <c r="D194" s="98" t="s">
        <v>3940</v>
      </c>
      <c r="E194" s="98" t="b">
        <v>0</v>
      </c>
      <c r="F194" s="98" t="b">
        <v>0</v>
      </c>
      <c r="G194" s="98" t="b">
        <v>0</v>
      </c>
    </row>
    <row r="195" spans="1:7" ht="15">
      <c r="A195" s="98" t="s">
        <v>3655</v>
      </c>
      <c r="B195" s="98">
        <v>4</v>
      </c>
      <c r="C195" s="122">
        <v>0.0016105110202794658</v>
      </c>
      <c r="D195" s="98" t="s">
        <v>3940</v>
      </c>
      <c r="E195" s="98" t="b">
        <v>0</v>
      </c>
      <c r="F195" s="98" t="b">
        <v>0</v>
      </c>
      <c r="G195" s="98" t="b">
        <v>0</v>
      </c>
    </row>
    <row r="196" spans="1:7" ht="15">
      <c r="A196" s="98" t="s">
        <v>3656</v>
      </c>
      <c r="B196" s="98">
        <v>4</v>
      </c>
      <c r="C196" s="122">
        <v>0.0016105110202794658</v>
      </c>
      <c r="D196" s="98" t="s">
        <v>3940</v>
      </c>
      <c r="E196" s="98" t="b">
        <v>0</v>
      </c>
      <c r="F196" s="98" t="b">
        <v>0</v>
      </c>
      <c r="G196" s="98" t="b">
        <v>0</v>
      </c>
    </row>
    <row r="197" spans="1:7" ht="15">
      <c r="A197" s="98" t="s">
        <v>3657</v>
      </c>
      <c r="B197" s="98">
        <v>4</v>
      </c>
      <c r="C197" s="122">
        <v>0.0016105110202794658</v>
      </c>
      <c r="D197" s="98" t="s">
        <v>3940</v>
      </c>
      <c r="E197" s="98" t="b">
        <v>0</v>
      </c>
      <c r="F197" s="98" t="b">
        <v>0</v>
      </c>
      <c r="G197" s="98" t="b">
        <v>0</v>
      </c>
    </row>
    <row r="198" spans="1:7" ht="15">
      <c r="A198" s="98" t="s">
        <v>3658</v>
      </c>
      <c r="B198" s="98">
        <v>4</v>
      </c>
      <c r="C198" s="122">
        <v>0.0016105110202794658</v>
      </c>
      <c r="D198" s="98" t="s">
        <v>3940</v>
      </c>
      <c r="E198" s="98" t="b">
        <v>0</v>
      </c>
      <c r="F198" s="98" t="b">
        <v>0</v>
      </c>
      <c r="G198" s="98" t="b">
        <v>0</v>
      </c>
    </row>
    <row r="199" spans="1:7" ht="15">
      <c r="A199" s="98" t="s">
        <v>3659</v>
      </c>
      <c r="B199" s="98">
        <v>4</v>
      </c>
      <c r="C199" s="122">
        <v>0.0016105110202794658</v>
      </c>
      <c r="D199" s="98" t="s">
        <v>3940</v>
      </c>
      <c r="E199" s="98" t="b">
        <v>0</v>
      </c>
      <c r="F199" s="98" t="b">
        <v>0</v>
      </c>
      <c r="G199" s="98" t="b">
        <v>0</v>
      </c>
    </row>
    <row r="200" spans="1:7" ht="15">
      <c r="A200" s="98" t="s">
        <v>3660</v>
      </c>
      <c r="B200" s="98">
        <v>4</v>
      </c>
      <c r="C200" s="122">
        <v>0.0016105110202794658</v>
      </c>
      <c r="D200" s="98" t="s">
        <v>3940</v>
      </c>
      <c r="E200" s="98" t="b">
        <v>0</v>
      </c>
      <c r="F200" s="98" t="b">
        <v>0</v>
      </c>
      <c r="G200" s="98" t="b">
        <v>0</v>
      </c>
    </row>
    <row r="201" spans="1:7" ht="15">
      <c r="A201" s="98" t="s">
        <v>3661</v>
      </c>
      <c r="B201" s="98">
        <v>4</v>
      </c>
      <c r="C201" s="122">
        <v>0.0016105110202794658</v>
      </c>
      <c r="D201" s="98" t="s">
        <v>3940</v>
      </c>
      <c r="E201" s="98" t="b">
        <v>0</v>
      </c>
      <c r="F201" s="98" t="b">
        <v>0</v>
      </c>
      <c r="G201" s="98" t="b">
        <v>0</v>
      </c>
    </row>
    <row r="202" spans="1:7" ht="15">
      <c r="A202" s="98" t="s">
        <v>3662</v>
      </c>
      <c r="B202" s="98">
        <v>4</v>
      </c>
      <c r="C202" s="122">
        <v>0.0016105110202794658</v>
      </c>
      <c r="D202" s="98" t="s">
        <v>3940</v>
      </c>
      <c r="E202" s="98" t="b">
        <v>0</v>
      </c>
      <c r="F202" s="98" t="b">
        <v>0</v>
      </c>
      <c r="G202" s="98" t="b">
        <v>0</v>
      </c>
    </row>
    <row r="203" spans="1:7" ht="15">
      <c r="A203" s="98" t="s">
        <v>3663</v>
      </c>
      <c r="B203" s="98">
        <v>4</v>
      </c>
      <c r="C203" s="122">
        <v>0.0016105110202794658</v>
      </c>
      <c r="D203" s="98" t="s">
        <v>3940</v>
      </c>
      <c r="E203" s="98" t="b">
        <v>0</v>
      </c>
      <c r="F203" s="98" t="b">
        <v>0</v>
      </c>
      <c r="G203" s="98" t="b">
        <v>0</v>
      </c>
    </row>
    <row r="204" spans="1:7" ht="15">
      <c r="A204" s="98" t="s">
        <v>3664</v>
      </c>
      <c r="B204" s="98">
        <v>4</v>
      </c>
      <c r="C204" s="122">
        <v>0.0016105110202794658</v>
      </c>
      <c r="D204" s="98" t="s">
        <v>3940</v>
      </c>
      <c r="E204" s="98" t="b">
        <v>0</v>
      </c>
      <c r="F204" s="98" t="b">
        <v>0</v>
      </c>
      <c r="G204" s="98" t="b">
        <v>0</v>
      </c>
    </row>
    <row r="205" spans="1:7" ht="15">
      <c r="A205" s="98" t="s">
        <v>3665</v>
      </c>
      <c r="B205" s="98">
        <v>4</v>
      </c>
      <c r="C205" s="122">
        <v>0.0016105110202794658</v>
      </c>
      <c r="D205" s="98" t="s">
        <v>3940</v>
      </c>
      <c r="E205" s="98" t="b">
        <v>0</v>
      </c>
      <c r="F205" s="98" t="b">
        <v>0</v>
      </c>
      <c r="G205" s="98" t="b">
        <v>0</v>
      </c>
    </row>
    <row r="206" spans="1:7" ht="15">
      <c r="A206" s="98" t="s">
        <v>3666</v>
      </c>
      <c r="B206" s="98">
        <v>4</v>
      </c>
      <c r="C206" s="122">
        <v>0.0016105110202794658</v>
      </c>
      <c r="D206" s="98" t="s">
        <v>3940</v>
      </c>
      <c r="E206" s="98" t="b">
        <v>0</v>
      </c>
      <c r="F206" s="98" t="b">
        <v>0</v>
      </c>
      <c r="G206" s="98" t="b">
        <v>0</v>
      </c>
    </row>
    <row r="207" spans="1:7" ht="15">
      <c r="A207" s="98" t="s">
        <v>3667</v>
      </c>
      <c r="B207" s="98">
        <v>4</v>
      </c>
      <c r="C207" s="122">
        <v>0.0016105110202794658</v>
      </c>
      <c r="D207" s="98" t="s">
        <v>3940</v>
      </c>
      <c r="E207" s="98" t="b">
        <v>0</v>
      </c>
      <c r="F207" s="98" t="b">
        <v>0</v>
      </c>
      <c r="G207" s="98" t="b">
        <v>0</v>
      </c>
    </row>
    <row r="208" spans="1:7" ht="15">
      <c r="A208" s="98" t="s">
        <v>3668</v>
      </c>
      <c r="B208" s="98">
        <v>4</v>
      </c>
      <c r="C208" s="122">
        <v>0.0016105110202794658</v>
      </c>
      <c r="D208" s="98" t="s">
        <v>3940</v>
      </c>
      <c r="E208" s="98" t="b">
        <v>0</v>
      </c>
      <c r="F208" s="98" t="b">
        <v>0</v>
      </c>
      <c r="G208" s="98" t="b">
        <v>0</v>
      </c>
    </row>
    <row r="209" spans="1:7" ht="15">
      <c r="A209" s="98" t="s">
        <v>3669</v>
      </c>
      <c r="B209" s="98">
        <v>4</v>
      </c>
      <c r="C209" s="122">
        <v>0.0016105110202794658</v>
      </c>
      <c r="D209" s="98" t="s">
        <v>3940</v>
      </c>
      <c r="E209" s="98" t="b">
        <v>0</v>
      </c>
      <c r="F209" s="98" t="b">
        <v>0</v>
      </c>
      <c r="G209" s="98" t="b">
        <v>0</v>
      </c>
    </row>
    <row r="210" spans="1:7" ht="15">
      <c r="A210" s="98" t="s">
        <v>3670</v>
      </c>
      <c r="B210" s="98">
        <v>4</v>
      </c>
      <c r="C210" s="122">
        <v>0.0016105110202794658</v>
      </c>
      <c r="D210" s="98" t="s">
        <v>3940</v>
      </c>
      <c r="E210" s="98" t="b">
        <v>0</v>
      </c>
      <c r="F210" s="98" t="b">
        <v>0</v>
      </c>
      <c r="G210" s="98" t="b">
        <v>0</v>
      </c>
    </row>
    <row r="211" spans="1:7" ht="15">
      <c r="A211" s="98" t="s">
        <v>3671</v>
      </c>
      <c r="B211" s="98">
        <v>4</v>
      </c>
      <c r="C211" s="122">
        <v>0.0017229924396882437</v>
      </c>
      <c r="D211" s="98" t="s">
        <v>3940</v>
      </c>
      <c r="E211" s="98" t="b">
        <v>0</v>
      </c>
      <c r="F211" s="98" t="b">
        <v>0</v>
      </c>
      <c r="G211" s="98" t="b">
        <v>0</v>
      </c>
    </row>
    <row r="212" spans="1:7" ht="15">
      <c r="A212" s="98" t="s">
        <v>3672</v>
      </c>
      <c r="B212" s="98">
        <v>4</v>
      </c>
      <c r="C212" s="122">
        <v>0.0016105110202794658</v>
      </c>
      <c r="D212" s="98" t="s">
        <v>3940</v>
      </c>
      <c r="E212" s="98" t="b">
        <v>0</v>
      </c>
      <c r="F212" s="98" t="b">
        <v>0</v>
      </c>
      <c r="G212" s="98" t="b">
        <v>0</v>
      </c>
    </row>
    <row r="213" spans="1:7" ht="15">
      <c r="A213" s="98" t="s">
        <v>3673</v>
      </c>
      <c r="B213" s="98">
        <v>4</v>
      </c>
      <c r="C213" s="122">
        <v>0.0016105110202794658</v>
      </c>
      <c r="D213" s="98" t="s">
        <v>3940</v>
      </c>
      <c r="E213" s="98" t="b">
        <v>0</v>
      </c>
      <c r="F213" s="98" t="b">
        <v>0</v>
      </c>
      <c r="G213" s="98" t="b">
        <v>0</v>
      </c>
    </row>
    <row r="214" spans="1:7" ht="15">
      <c r="A214" s="98" t="s">
        <v>401</v>
      </c>
      <c r="B214" s="98">
        <v>4</v>
      </c>
      <c r="C214" s="122">
        <v>0.0016105110202794658</v>
      </c>
      <c r="D214" s="98" t="s">
        <v>3940</v>
      </c>
      <c r="E214" s="98" t="b">
        <v>0</v>
      </c>
      <c r="F214" s="98" t="b">
        <v>0</v>
      </c>
      <c r="G214" s="98" t="b">
        <v>0</v>
      </c>
    </row>
    <row r="215" spans="1:7" ht="15">
      <c r="A215" s="98" t="s">
        <v>3123</v>
      </c>
      <c r="B215" s="98">
        <v>4</v>
      </c>
      <c r="C215" s="122">
        <v>0.0018815260962767482</v>
      </c>
      <c r="D215" s="98" t="s">
        <v>3940</v>
      </c>
      <c r="E215" s="98" t="b">
        <v>0</v>
      </c>
      <c r="F215" s="98" t="b">
        <v>0</v>
      </c>
      <c r="G215" s="98" t="b">
        <v>0</v>
      </c>
    </row>
    <row r="216" spans="1:7" ht="15">
      <c r="A216" s="98" t="s">
        <v>3674</v>
      </c>
      <c r="B216" s="98">
        <v>4</v>
      </c>
      <c r="C216" s="122">
        <v>0.0016105110202794658</v>
      </c>
      <c r="D216" s="98" t="s">
        <v>3940</v>
      </c>
      <c r="E216" s="98" t="b">
        <v>0</v>
      </c>
      <c r="F216" s="98" t="b">
        <v>0</v>
      </c>
      <c r="G216" s="98" t="b">
        <v>0</v>
      </c>
    </row>
    <row r="217" spans="1:7" ht="15">
      <c r="A217" s="98" t="s">
        <v>3675</v>
      </c>
      <c r="B217" s="98">
        <v>4</v>
      </c>
      <c r="C217" s="122">
        <v>0.0016105110202794658</v>
      </c>
      <c r="D217" s="98" t="s">
        <v>3940</v>
      </c>
      <c r="E217" s="98" t="b">
        <v>0</v>
      </c>
      <c r="F217" s="98" t="b">
        <v>0</v>
      </c>
      <c r="G217" s="98" t="b">
        <v>0</v>
      </c>
    </row>
    <row r="218" spans="1:7" ht="15">
      <c r="A218" s="98" t="s">
        <v>3676</v>
      </c>
      <c r="B218" s="98">
        <v>4</v>
      </c>
      <c r="C218" s="122">
        <v>0.0016105110202794658</v>
      </c>
      <c r="D218" s="98" t="s">
        <v>3940</v>
      </c>
      <c r="E218" s="98" t="b">
        <v>0</v>
      </c>
      <c r="F218" s="98" t="b">
        <v>0</v>
      </c>
      <c r="G218" s="98" t="b">
        <v>0</v>
      </c>
    </row>
    <row r="219" spans="1:7" ht="15">
      <c r="A219" s="98" t="s">
        <v>3677</v>
      </c>
      <c r="B219" s="98">
        <v>4</v>
      </c>
      <c r="C219" s="122">
        <v>0.0016105110202794658</v>
      </c>
      <c r="D219" s="98" t="s">
        <v>3940</v>
      </c>
      <c r="E219" s="98" t="b">
        <v>0</v>
      </c>
      <c r="F219" s="98" t="b">
        <v>0</v>
      </c>
      <c r="G219" s="98" t="b">
        <v>0</v>
      </c>
    </row>
    <row r="220" spans="1:7" ht="15">
      <c r="A220" s="98" t="s">
        <v>3678</v>
      </c>
      <c r="B220" s="98">
        <v>4</v>
      </c>
      <c r="C220" s="122">
        <v>0.0016105110202794658</v>
      </c>
      <c r="D220" s="98" t="s">
        <v>3940</v>
      </c>
      <c r="E220" s="98" t="b">
        <v>0</v>
      </c>
      <c r="F220" s="98" t="b">
        <v>0</v>
      </c>
      <c r="G220" s="98" t="b">
        <v>0</v>
      </c>
    </row>
    <row r="221" spans="1:7" ht="15">
      <c r="A221" s="98" t="s">
        <v>3679</v>
      </c>
      <c r="B221" s="98">
        <v>4</v>
      </c>
      <c r="C221" s="122">
        <v>0.0016105110202794658</v>
      </c>
      <c r="D221" s="98" t="s">
        <v>3940</v>
      </c>
      <c r="E221" s="98" t="b">
        <v>0</v>
      </c>
      <c r="F221" s="98" t="b">
        <v>0</v>
      </c>
      <c r="G221" s="98" t="b">
        <v>0</v>
      </c>
    </row>
    <row r="222" spans="1:7" ht="15">
      <c r="A222" s="98" t="s">
        <v>3680</v>
      </c>
      <c r="B222" s="98">
        <v>4</v>
      </c>
      <c r="C222" s="122">
        <v>0.0016105110202794658</v>
      </c>
      <c r="D222" s="98" t="s">
        <v>3940</v>
      </c>
      <c r="E222" s="98" t="b">
        <v>0</v>
      </c>
      <c r="F222" s="98" t="b">
        <v>0</v>
      </c>
      <c r="G222" s="98" t="b">
        <v>0</v>
      </c>
    </row>
    <row r="223" spans="1:7" ht="15">
      <c r="A223" s="98" t="s">
        <v>3681</v>
      </c>
      <c r="B223" s="98">
        <v>4</v>
      </c>
      <c r="C223" s="122">
        <v>0.0016105110202794658</v>
      </c>
      <c r="D223" s="98" t="s">
        <v>3940</v>
      </c>
      <c r="E223" s="98" t="b">
        <v>0</v>
      </c>
      <c r="F223" s="98" t="b">
        <v>0</v>
      </c>
      <c r="G223" s="98" t="b">
        <v>0</v>
      </c>
    </row>
    <row r="224" spans="1:7" ht="15">
      <c r="A224" s="98" t="s">
        <v>3682</v>
      </c>
      <c r="B224" s="98">
        <v>4</v>
      </c>
      <c r="C224" s="122">
        <v>0.0016105110202794658</v>
      </c>
      <c r="D224" s="98" t="s">
        <v>3940</v>
      </c>
      <c r="E224" s="98" t="b">
        <v>0</v>
      </c>
      <c r="F224" s="98" t="b">
        <v>0</v>
      </c>
      <c r="G224" s="98" t="b">
        <v>0</v>
      </c>
    </row>
    <row r="225" spans="1:7" ht="15">
      <c r="A225" s="98" t="s">
        <v>3683</v>
      </c>
      <c r="B225" s="98">
        <v>4</v>
      </c>
      <c r="C225" s="122">
        <v>0.0016105110202794658</v>
      </c>
      <c r="D225" s="98" t="s">
        <v>3940</v>
      </c>
      <c r="E225" s="98" t="b">
        <v>0</v>
      </c>
      <c r="F225" s="98" t="b">
        <v>0</v>
      </c>
      <c r="G225" s="98" t="b">
        <v>0</v>
      </c>
    </row>
    <row r="226" spans="1:7" ht="15">
      <c r="A226" s="98" t="s">
        <v>3684</v>
      </c>
      <c r="B226" s="98">
        <v>4</v>
      </c>
      <c r="C226" s="122">
        <v>0.0016105110202794658</v>
      </c>
      <c r="D226" s="98" t="s">
        <v>3940</v>
      </c>
      <c r="E226" s="98" t="b">
        <v>0</v>
      </c>
      <c r="F226" s="98" t="b">
        <v>0</v>
      </c>
      <c r="G226" s="98" t="b">
        <v>0</v>
      </c>
    </row>
    <row r="227" spans="1:7" ht="15">
      <c r="A227" s="98" t="s">
        <v>3685</v>
      </c>
      <c r="B227" s="98">
        <v>4</v>
      </c>
      <c r="C227" s="122">
        <v>0.0016105110202794658</v>
      </c>
      <c r="D227" s="98" t="s">
        <v>3940</v>
      </c>
      <c r="E227" s="98" t="b">
        <v>0</v>
      </c>
      <c r="F227" s="98" t="b">
        <v>0</v>
      </c>
      <c r="G227" s="98" t="b">
        <v>0</v>
      </c>
    </row>
    <row r="228" spans="1:7" ht="15">
      <c r="A228" s="98" t="s">
        <v>3686</v>
      </c>
      <c r="B228" s="98">
        <v>4</v>
      </c>
      <c r="C228" s="122">
        <v>0.0016105110202794658</v>
      </c>
      <c r="D228" s="98" t="s">
        <v>3940</v>
      </c>
      <c r="E228" s="98" t="b">
        <v>0</v>
      </c>
      <c r="F228" s="98" t="b">
        <v>0</v>
      </c>
      <c r="G228" s="98" t="b">
        <v>0</v>
      </c>
    </row>
    <row r="229" spans="1:7" ht="15">
      <c r="A229" s="98" t="s">
        <v>3687</v>
      </c>
      <c r="B229" s="98">
        <v>4</v>
      </c>
      <c r="C229" s="122">
        <v>0.0016105110202794658</v>
      </c>
      <c r="D229" s="98" t="s">
        <v>3940</v>
      </c>
      <c r="E229" s="98" t="b">
        <v>0</v>
      </c>
      <c r="F229" s="98" t="b">
        <v>0</v>
      </c>
      <c r="G229" s="98" t="b">
        <v>0</v>
      </c>
    </row>
    <row r="230" spans="1:7" ht="15">
      <c r="A230" s="98" t="s">
        <v>3688</v>
      </c>
      <c r="B230" s="98">
        <v>4</v>
      </c>
      <c r="C230" s="122">
        <v>0.0017229924396882437</v>
      </c>
      <c r="D230" s="98" t="s">
        <v>3940</v>
      </c>
      <c r="E230" s="98" t="b">
        <v>0</v>
      </c>
      <c r="F230" s="98" t="b">
        <v>0</v>
      </c>
      <c r="G230" s="98" t="b">
        <v>0</v>
      </c>
    </row>
    <row r="231" spans="1:7" ht="15">
      <c r="A231" s="98" t="s">
        <v>3120</v>
      </c>
      <c r="B231" s="98">
        <v>4</v>
      </c>
      <c r="C231" s="122">
        <v>0.0018815260962767482</v>
      </c>
      <c r="D231" s="98" t="s">
        <v>3940</v>
      </c>
      <c r="E231" s="98" t="b">
        <v>0</v>
      </c>
      <c r="F231" s="98" t="b">
        <v>0</v>
      </c>
      <c r="G231" s="98" t="b">
        <v>0</v>
      </c>
    </row>
    <row r="232" spans="1:7" ht="15">
      <c r="A232" s="98" t="s">
        <v>3689</v>
      </c>
      <c r="B232" s="98">
        <v>4</v>
      </c>
      <c r="C232" s="122">
        <v>0.0018815260962767482</v>
      </c>
      <c r="D232" s="98" t="s">
        <v>3940</v>
      </c>
      <c r="E232" s="98" t="b">
        <v>0</v>
      </c>
      <c r="F232" s="98" t="b">
        <v>0</v>
      </c>
      <c r="G232" s="98" t="b">
        <v>0</v>
      </c>
    </row>
    <row r="233" spans="1:7" ht="15">
      <c r="A233" s="98" t="s">
        <v>3690</v>
      </c>
      <c r="B233" s="98">
        <v>4</v>
      </c>
      <c r="C233" s="122">
        <v>0.0016105110202794658</v>
      </c>
      <c r="D233" s="98" t="s">
        <v>3940</v>
      </c>
      <c r="E233" s="98" t="b">
        <v>0</v>
      </c>
      <c r="F233" s="98" t="b">
        <v>0</v>
      </c>
      <c r="G233" s="98" t="b">
        <v>0</v>
      </c>
    </row>
    <row r="234" spans="1:7" ht="15">
      <c r="A234" s="98" t="s">
        <v>375</v>
      </c>
      <c r="B234" s="98">
        <v>4</v>
      </c>
      <c r="C234" s="122">
        <v>0.0016105110202794658</v>
      </c>
      <c r="D234" s="98" t="s">
        <v>3940</v>
      </c>
      <c r="E234" s="98" t="b">
        <v>0</v>
      </c>
      <c r="F234" s="98" t="b">
        <v>0</v>
      </c>
      <c r="G234" s="98" t="b">
        <v>0</v>
      </c>
    </row>
    <row r="235" spans="1:7" ht="15">
      <c r="A235" s="98" t="s">
        <v>374</v>
      </c>
      <c r="B235" s="98">
        <v>4</v>
      </c>
      <c r="C235" s="122">
        <v>0.0016105110202794658</v>
      </c>
      <c r="D235" s="98" t="s">
        <v>3940</v>
      </c>
      <c r="E235" s="98" t="b">
        <v>0</v>
      </c>
      <c r="F235" s="98" t="b">
        <v>0</v>
      </c>
      <c r="G235" s="98" t="b">
        <v>0</v>
      </c>
    </row>
    <row r="236" spans="1:7" ht="15">
      <c r="A236" s="98" t="s">
        <v>3691</v>
      </c>
      <c r="B236" s="98">
        <v>4</v>
      </c>
      <c r="C236" s="122">
        <v>0.0017229924396882437</v>
      </c>
      <c r="D236" s="98" t="s">
        <v>3940</v>
      </c>
      <c r="E236" s="98" t="b">
        <v>0</v>
      </c>
      <c r="F236" s="98" t="b">
        <v>0</v>
      </c>
      <c r="G236" s="98" t="b">
        <v>0</v>
      </c>
    </row>
    <row r="237" spans="1:7" ht="15">
      <c r="A237" s="98" t="s">
        <v>3692</v>
      </c>
      <c r="B237" s="98">
        <v>4</v>
      </c>
      <c r="C237" s="122">
        <v>0.0017229924396882437</v>
      </c>
      <c r="D237" s="98" t="s">
        <v>3940</v>
      </c>
      <c r="E237" s="98" t="b">
        <v>0</v>
      </c>
      <c r="F237" s="98" t="b">
        <v>0</v>
      </c>
      <c r="G237" s="98" t="b">
        <v>0</v>
      </c>
    </row>
    <row r="238" spans="1:7" ht="15">
      <c r="A238" s="98" t="s">
        <v>3693</v>
      </c>
      <c r="B238" s="98">
        <v>3</v>
      </c>
      <c r="C238" s="122">
        <v>0.0012922443297661828</v>
      </c>
      <c r="D238" s="98" t="s">
        <v>3940</v>
      </c>
      <c r="E238" s="98" t="b">
        <v>0</v>
      </c>
      <c r="F238" s="98" t="b">
        <v>0</v>
      </c>
      <c r="G238" s="98" t="b">
        <v>0</v>
      </c>
    </row>
    <row r="239" spans="1:7" ht="15">
      <c r="A239" s="98" t="s">
        <v>3694</v>
      </c>
      <c r="B239" s="98">
        <v>3</v>
      </c>
      <c r="C239" s="122">
        <v>0.0012922443297661828</v>
      </c>
      <c r="D239" s="98" t="s">
        <v>3940</v>
      </c>
      <c r="E239" s="98" t="b">
        <v>0</v>
      </c>
      <c r="F239" s="98" t="b">
        <v>0</v>
      </c>
      <c r="G239" s="98" t="b">
        <v>0</v>
      </c>
    </row>
    <row r="240" spans="1:7" ht="15">
      <c r="A240" s="98" t="s">
        <v>3695</v>
      </c>
      <c r="B240" s="98">
        <v>3</v>
      </c>
      <c r="C240" s="122">
        <v>0.0012922443297661828</v>
      </c>
      <c r="D240" s="98" t="s">
        <v>3940</v>
      </c>
      <c r="E240" s="98" t="b">
        <v>0</v>
      </c>
      <c r="F240" s="98" t="b">
        <v>0</v>
      </c>
      <c r="G240" s="98" t="b">
        <v>0</v>
      </c>
    </row>
    <row r="241" spans="1:7" ht="15">
      <c r="A241" s="98" t="s">
        <v>3696</v>
      </c>
      <c r="B241" s="98">
        <v>3</v>
      </c>
      <c r="C241" s="122">
        <v>0.0012922443297661828</v>
      </c>
      <c r="D241" s="98" t="s">
        <v>3940</v>
      </c>
      <c r="E241" s="98" t="b">
        <v>0</v>
      </c>
      <c r="F241" s="98" t="b">
        <v>0</v>
      </c>
      <c r="G241" s="98" t="b">
        <v>0</v>
      </c>
    </row>
    <row r="242" spans="1:7" ht="15">
      <c r="A242" s="98" t="s">
        <v>3697</v>
      </c>
      <c r="B242" s="98">
        <v>3</v>
      </c>
      <c r="C242" s="122">
        <v>0.0012922443297661828</v>
      </c>
      <c r="D242" s="98" t="s">
        <v>3940</v>
      </c>
      <c r="E242" s="98" t="b">
        <v>0</v>
      </c>
      <c r="F242" s="98" t="b">
        <v>0</v>
      </c>
      <c r="G242" s="98" t="b">
        <v>0</v>
      </c>
    </row>
    <row r="243" spans="1:7" ht="15">
      <c r="A243" s="98" t="s">
        <v>3698</v>
      </c>
      <c r="B243" s="98">
        <v>3</v>
      </c>
      <c r="C243" s="122">
        <v>0.0012922443297661828</v>
      </c>
      <c r="D243" s="98" t="s">
        <v>3940</v>
      </c>
      <c r="E243" s="98" t="b">
        <v>0</v>
      </c>
      <c r="F243" s="98" t="b">
        <v>0</v>
      </c>
      <c r="G243" s="98" t="b">
        <v>0</v>
      </c>
    </row>
    <row r="244" spans="1:7" ht="15">
      <c r="A244" s="98" t="s">
        <v>3699</v>
      </c>
      <c r="B244" s="98">
        <v>3</v>
      </c>
      <c r="C244" s="122">
        <v>0.0012922443297661828</v>
      </c>
      <c r="D244" s="98" t="s">
        <v>3940</v>
      </c>
      <c r="E244" s="98" t="b">
        <v>0</v>
      </c>
      <c r="F244" s="98" t="b">
        <v>0</v>
      </c>
      <c r="G244" s="98" t="b">
        <v>0</v>
      </c>
    </row>
    <row r="245" spans="1:7" ht="15">
      <c r="A245" s="98" t="s">
        <v>3700</v>
      </c>
      <c r="B245" s="98">
        <v>3</v>
      </c>
      <c r="C245" s="122">
        <v>0.0012922443297661828</v>
      </c>
      <c r="D245" s="98" t="s">
        <v>3940</v>
      </c>
      <c r="E245" s="98" t="b">
        <v>0</v>
      </c>
      <c r="F245" s="98" t="b">
        <v>0</v>
      </c>
      <c r="G245" s="98" t="b">
        <v>0</v>
      </c>
    </row>
    <row r="246" spans="1:7" ht="15">
      <c r="A246" s="98" t="s">
        <v>3701</v>
      </c>
      <c r="B246" s="98">
        <v>3</v>
      </c>
      <c r="C246" s="122">
        <v>0.0012922443297661828</v>
      </c>
      <c r="D246" s="98" t="s">
        <v>3940</v>
      </c>
      <c r="E246" s="98" t="b">
        <v>0</v>
      </c>
      <c r="F246" s="98" t="b">
        <v>0</v>
      </c>
      <c r="G246" s="98" t="b">
        <v>0</v>
      </c>
    </row>
    <row r="247" spans="1:7" ht="15">
      <c r="A247" s="98" t="s">
        <v>3702</v>
      </c>
      <c r="B247" s="98">
        <v>3</v>
      </c>
      <c r="C247" s="122">
        <v>0.0012922443297661828</v>
      </c>
      <c r="D247" s="98" t="s">
        <v>3940</v>
      </c>
      <c r="E247" s="98" t="b">
        <v>0</v>
      </c>
      <c r="F247" s="98" t="b">
        <v>0</v>
      </c>
      <c r="G247" s="98" t="b">
        <v>0</v>
      </c>
    </row>
    <row r="248" spans="1:7" ht="15">
      <c r="A248" s="98" t="s">
        <v>3703</v>
      </c>
      <c r="B248" s="98">
        <v>3</v>
      </c>
      <c r="C248" s="122">
        <v>0.0012922443297661828</v>
      </c>
      <c r="D248" s="98" t="s">
        <v>3940</v>
      </c>
      <c r="E248" s="98" t="b">
        <v>0</v>
      </c>
      <c r="F248" s="98" t="b">
        <v>0</v>
      </c>
      <c r="G248" s="98" t="b">
        <v>0</v>
      </c>
    </row>
    <row r="249" spans="1:7" ht="15">
      <c r="A249" s="98" t="s">
        <v>3271</v>
      </c>
      <c r="B249" s="98">
        <v>3</v>
      </c>
      <c r="C249" s="122">
        <v>0.0012922443297661828</v>
      </c>
      <c r="D249" s="98" t="s">
        <v>3940</v>
      </c>
      <c r="E249" s="98" t="b">
        <v>0</v>
      </c>
      <c r="F249" s="98" t="b">
        <v>0</v>
      </c>
      <c r="G249" s="98" t="b">
        <v>0</v>
      </c>
    </row>
    <row r="250" spans="1:7" ht="15">
      <c r="A250" s="98" t="s">
        <v>3704</v>
      </c>
      <c r="B250" s="98">
        <v>3</v>
      </c>
      <c r="C250" s="122">
        <v>0.0012922443297661828</v>
      </c>
      <c r="D250" s="98" t="s">
        <v>3940</v>
      </c>
      <c r="E250" s="98" t="b">
        <v>0</v>
      </c>
      <c r="F250" s="98" t="b">
        <v>0</v>
      </c>
      <c r="G250" s="98" t="b">
        <v>0</v>
      </c>
    </row>
    <row r="251" spans="1:7" ht="15">
      <c r="A251" s="98" t="s">
        <v>3705</v>
      </c>
      <c r="B251" s="98">
        <v>3</v>
      </c>
      <c r="C251" s="122">
        <v>0.0012922443297661828</v>
      </c>
      <c r="D251" s="98" t="s">
        <v>3940</v>
      </c>
      <c r="E251" s="98" t="b">
        <v>0</v>
      </c>
      <c r="F251" s="98" t="b">
        <v>0</v>
      </c>
      <c r="G251" s="98" t="b">
        <v>0</v>
      </c>
    </row>
    <row r="252" spans="1:7" ht="15">
      <c r="A252" s="98" t="s">
        <v>3706</v>
      </c>
      <c r="B252" s="98">
        <v>3</v>
      </c>
      <c r="C252" s="122">
        <v>0.0012922443297661828</v>
      </c>
      <c r="D252" s="98" t="s">
        <v>3940</v>
      </c>
      <c r="E252" s="98" t="b">
        <v>0</v>
      </c>
      <c r="F252" s="98" t="b">
        <v>0</v>
      </c>
      <c r="G252" s="98" t="b">
        <v>0</v>
      </c>
    </row>
    <row r="253" spans="1:7" ht="15">
      <c r="A253" s="98" t="s">
        <v>3707</v>
      </c>
      <c r="B253" s="98">
        <v>3</v>
      </c>
      <c r="C253" s="122">
        <v>0.0012922443297661828</v>
      </c>
      <c r="D253" s="98" t="s">
        <v>3940</v>
      </c>
      <c r="E253" s="98" t="b">
        <v>0</v>
      </c>
      <c r="F253" s="98" t="b">
        <v>0</v>
      </c>
      <c r="G253" s="98" t="b">
        <v>0</v>
      </c>
    </row>
    <row r="254" spans="1:7" ht="15">
      <c r="A254" s="98" t="s">
        <v>3708</v>
      </c>
      <c r="B254" s="98">
        <v>3</v>
      </c>
      <c r="C254" s="122">
        <v>0.0012922443297661828</v>
      </c>
      <c r="D254" s="98" t="s">
        <v>3940</v>
      </c>
      <c r="E254" s="98" t="b">
        <v>0</v>
      </c>
      <c r="F254" s="98" t="b">
        <v>0</v>
      </c>
      <c r="G254" s="98" t="b">
        <v>0</v>
      </c>
    </row>
    <row r="255" spans="1:7" ht="15">
      <c r="A255" s="98" t="s">
        <v>3709</v>
      </c>
      <c r="B255" s="98">
        <v>3</v>
      </c>
      <c r="C255" s="122">
        <v>0.0012922443297661828</v>
      </c>
      <c r="D255" s="98" t="s">
        <v>3940</v>
      </c>
      <c r="E255" s="98" t="b">
        <v>0</v>
      </c>
      <c r="F255" s="98" t="b">
        <v>0</v>
      </c>
      <c r="G255" s="98" t="b">
        <v>0</v>
      </c>
    </row>
    <row r="256" spans="1:7" ht="15">
      <c r="A256" s="98" t="s">
        <v>3710</v>
      </c>
      <c r="B256" s="98">
        <v>3</v>
      </c>
      <c r="C256" s="122">
        <v>0.0012922443297661828</v>
      </c>
      <c r="D256" s="98" t="s">
        <v>3940</v>
      </c>
      <c r="E256" s="98" t="b">
        <v>0</v>
      </c>
      <c r="F256" s="98" t="b">
        <v>0</v>
      </c>
      <c r="G256" s="98" t="b">
        <v>0</v>
      </c>
    </row>
    <row r="257" spans="1:7" ht="15">
      <c r="A257" s="98" t="s">
        <v>3711</v>
      </c>
      <c r="B257" s="98">
        <v>3</v>
      </c>
      <c r="C257" s="122">
        <v>0.0012922443297661828</v>
      </c>
      <c r="D257" s="98" t="s">
        <v>3940</v>
      </c>
      <c r="E257" s="98" t="b">
        <v>0</v>
      </c>
      <c r="F257" s="98" t="b">
        <v>0</v>
      </c>
      <c r="G257" s="98" t="b">
        <v>0</v>
      </c>
    </row>
    <row r="258" spans="1:7" ht="15">
      <c r="A258" s="98" t="s">
        <v>3712</v>
      </c>
      <c r="B258" s="98">
        <v>3</v>
      </c>
      <c r="C258" s="122">
        <v>0.0012922443297661828</v>
      </c>
      <c r="D258" s="98" t="s">
        <v>3940</v>
      </c>
      <c r="E258" s="98" t="b">
        <v>0</v>
      </c>
      <c r="F258" s="98" t="b">
        <v>0</v>
      </c>
      <c r="G258" s="98" t="b">
        <v>0</v>
      </c>
    </row>
    <row r="259" spans="1:7" ht="15">
      <c r="A259" s="98" t="s">
        <v>3713</v>
      </c>
      <c r="B259" s="98">
        <v>3</v>
      </c>
      <c r="C259" s="122">
        <v>0.0012922443297661828</v>
      </c>
      <c r="D259" s="98" t="s">
        <v>3940</v>
      </c>
      <c r="E259" s="98" t="b">
        <v>0</v>
      </c>
      <c r="F259" s="98" t="b">
        <v>0</v>
      </c>
      <c r="G259" s="98" t="b">
        <v>0</v>
      </c>
    </row>
    <row r="260" spans="1:7" ht="15">
      <c r="A260" s="98" t="s">
        <v>3714</v>
      </c>
      <c r="B260" s="98">
        <v>3</v>
      </c>
      <c r="C260" s="122">
        <v>0.0012922443297661828</v>
      </c>
      <c r="D260" s="98" t="s">
        <v>3940</v>
      </c>
      <c r="E260" s="98" t="b">
        <v>0</v>
      </c>
      <c r="F260" s="98" t="b">
        <v>0</v>
      </c>
      <c r="G260" s="98" t="b">
        <v>0</v>
      </c>
    </row>
    <row r="261" spans="1:7" ht="15">
      <c r="A261" s="98" t="s">
        <v>3715</v>
      </c>
      <c r="B261" s="98">
        <v>3</v>
      </c>
      <c r="C261" s="122">
        <v>0.0012922443297661828</v>
      </c>
      <c r="D261" s="98" t="s">
        <v>3940</v>
      </c>
      <c r="E261" s="98" t="b">
        <v>0</v>
      </c>
      <c r="F261" s="98" t="b">
        <v>0</v>
      </c>
      <c r="G261" s="98" t="b">
        <v>0</v>
      </c>
    </row>
    <row r="262" spans="1:7" ht="15">
      <c r="A262" s="98" t="s">
        <v>3716</v>
      </c>
      <c r="B262" s="98">
        <v>3</v>
      </c>
      <c r="C262" s="122">
        <v>0.0012922443297661828</v>
      </c>
      <c r="D262" s="98" t="s">
        <v>3940</v>
      </c>
      <c r="E262" s="98" t="b">
        <v>0</v>
      </c>
      <c r="F262" s="98" t="b">
        <v>0</v>
      </c>
      <c r="G262" s="98" t="b">
        <v>0</v>
      </c>
    </row>
    <row r="263" spans="1:7" ht="15">
      <c r="A263" s="98" t="s">
        <v>3717</v>
      </c>
      <c r="B263" s="98">
        <v>3</v>
      </c>
      <c r="C263" s="122">
        <v>0.0012922443297661828</v>
      </c>
      <c r="D263" s="98" t="s">
        <v>3940</v>
      </c>
      <c r="E263" s="98" t="b">
        <v>0</v>
      </c>
      <c r="F263" s="98" t="b">
        <v>0</v>
      </c>
      <c r="G263" s="98" t="b">
        <v>0</v>
      </c>
    </row>
    <row r="264" spans="1:7" ht="15">
      <c r="A264" s="98" t="s">
        <v>3718</v>
      </c>
      <c r="B264" s="98">
        <v>3</v>
      </c>
      <c r="C264" s="122">
        <v>0.0012922443297661828</v>
      </c>
      <c r="D264" s="98" t="s">
        <v>3940</v>
      </c>
      <c r="E264" s="98" t="b">
        <v>0</v>
      </c>
      <c r="F264" s="98" t="b">
        <v>0</v>
      </c>
      <c r="G264" s="98" t="b">
        <v>0</v>
      </c>
    </row>
    <row r="265" spans="1:7" ht="15">
      <c r="A265" s="98" t="s">
        <v>3719</v>
      </c>
      <c r="B265" s="98">
        <v>3</v>
      </c>
      <c r="C265" s="122">
        <v>0.0012922443297661828</v>
      </c>
      <c r="D265" s="98" t="s">
        <v>3940</v>
      </c>
      <c r="E265" s="98" t="b">
        <v>0</v>
      </c>
      <c r="F265" s="98" t="b">
        <v>0</v>
      </c>
      <c r="G265" s="98" t="b">
        <v>0</v>
      </c>
    </row>
    <row r="266" spans="1:7" ht="15">
      <c r="A266" s="98" t="s">
        <v>3720</v>
      </c>
      <c r="B266" s="98">
        <v>3</v>
      </c>
      <c r="C266" s="122">
        <v>0.0012922443297661828</v>
      </c>
      <c r="D266" s="98" t="s">
        <v>3940</v>
      </c>
      <c r="E266" s="98" t="b">
        <v>0</v>
      </c>
      <c r="F266" s="98" t="b">
        <v>0</v>
      </c>
      <c r="G266" s="98" t="b">
        <v>0</v>
      </c>
    </row>
    <row r="267" spans="1:7" ht="15">
      <c r="A267" s="98" t="s">
        <v>3721</v>
      </c>
      <c r="B267" s="98">
        <v>3</v>
      </c>
      <c r="C267" s="122">
        <v>0.0012922443297661828</v>
      </c>
      <c r="D267" s="98" t="s">
        <v>3940</v>
      </c>
      <c r="E267" s="98" t="b">
        <v>0</v>
      </c>
      <c r="F267" s="98" t="b">
        <v>0</v>
      </c>
      <c r="G267" s="98" t="b">
        <v>0</v>
      </c>
    </row>
    <row r="268" spans="1:7" ht="15">
      <c r="A268" s="98" t="s">
        <v>3722</v>
      </c>
      <c r="B268" s="98">
        <v>3</v>
      </c>
      <c r="C268" s="122">
        <v>0.0012922443297661828</v>
      </c>
      <c r="D268" s="98" t="s">
        <v>3940</v>
      </c>
      <c r="E268" s="98" t="b">
        <v>0</v>
      </c>
      <c r="F268" s="98" t="b">
        <v>0</v>
      </c>
      <c r="G268" s="98" t="b">
        <v>0</v>
      </c>
    </row>
    <row r="269" spans="1:7" ht="15">
      <c r="A269" s="98" t="s">
        <v>3723</v>
      </c>
      <c r="B269" s="98">
        <v>3</v>
      </c>
      <c r="C269" s="122">
        <v>0.0012922443297661828</v>
      </c>
      <c r="D269" s="98" t="s">
        <v>3940</v>
      </c>
      <c r="E269" s="98" t="b">
        <v>0</v>
      </c>
      <c r="F269" s="98" t="b">
        <v>0</v>
      </c>
      <c r="G269" s="98" t="b">
        <v>0</v>
      </c>
    </row>
    <row r="270" spans="1:7" ht="15">
      <c r="A270" s="98" t="s">
        <v>3724</v>
      </c>
      <c r="B270" s="98">
        <v>3</v>
      </c>
      <c r="C270" s="122">
        <v>0.0012922443297661828</v>
      </c>
      <c r="D270" s="98" t="s">
        <v>3940</v>
      </c>
      <c r="E270" s="98" t="b">
        <v>0</v>
      </c>
      <c r="F270" s="98" t="b">
        <v>0</v>
      </c>
      <c r="G270" s="98" t="b">
        <v>0</v>
      </c>
    </row>
    <row r="271" spans="1:7" ht="15">
      <c r="A271" s="98" t="s">
        <v>3725</v>
      </c>
      <c r="B271" s="98">
        <v>3</v>
      </c>
      <c r="C271" s="122">
        <v>0.0012922443297661828</v>
      </c>
      <c r="D271" s="98" t="s">
        <v>3940</v>
      </c>
      <c r="E271" s="98" t="b">
        <v>0</v>
      </c>
      <c r="F271" s="98" t="b">
        <v>0</v>
      </c>
      <c r="G271" s="98" t="b">
        <v>0</v>
      </c>
    </row>
    <row r="272" spans="1:7" ht="15">
      <c r="A272" s="98" t="s">
        <v>3726</v>
      </c>
      <c r="B272" s="98">
        <v>3</v>
      </c>
      <c r="C272" s="122">
        <v>0.0012922443297661828</v>
      </c>
      <c r="D272" s="98" t="s">
        <v>3940</v>
      </c>
      <c r="E272" s="98" t="b">
        <v>0</v>
      </c>
      <c r="F272" s="98" t="b">
        <v>0</v>
      </c>
      <c r="G272" s="98" t="b">
        <v>0</v>
      </c>
    </row>
    <row r="273" spans="1:7" ht="15">
      <c r="A273" s="98" t="s">
        <v>3727</v>
      </c>
      <c r="B273" s="98">
        <v>3</v>
      </c>
      <c r="C273" s="122">
        <v>0.0012922443297661828</v>
      </c>
      <c r="D273" s="98" t="s">
        <v>3940</v>
      </c>
      <c r="E273" s="98" t="b">
        <v>0</v>
      </c>
      <c r="F273" s="98" t="b">
        <v>0</v>
      </c>
      <c r="G273" s="98" t="b">
        <v>0</v>
      </c>
    </row>
    <row r="274" spans="1:7" ht="15">
      <c r="A274" s="98" t="s">
        <v>3728</v>
      </c>
      <c r="B274" s="98">
        <v>3</v>
      </c>
      <c r="C274" s="122">
        <v>0.0012922443297661828</v>
      </c>
      <c r="D274" s="98" t="s">
        <v>3940</v>
      </c>
      <c r="E274" s="98" t="b">
        <v>0</v>
      </c>
      <c r="F274" s="98" t="b">
        <v>0</v>
      </c>
      <c r="G274" s="98" t="b">
        <v>0</v>
      </c>
    </row>
    <row r="275" spans="1:7" ht="15">
      <c r="A275" s="98" t="s">
        <v>3729</v>
      </c>
      <c r="B275" s="98">
        <v>3</v>
      </c>
      <c r="C275" s="122">
        <v>0.0012922443297661828</v>
      </c>
      <c r="D275" s="98" t="s">
        <v>3940</v>
      </c>
      <c r="E275" s="98" t="b">
        <v>0</v>
      </c>
      <c r="F275" s="98" t="b">
        <v>0</v>
      </c>
      <c r="G275" s="98" t="b">
        <v>0</v>
      </c>
    </row>
    <row r="276" spans="1:7" ht="15">
      <c r="A276" s="98" t="s">
        <v>3730</v>
      </c>
      <c r="B276" s="98">
        <v>3</v>
      </c>
      <c r="C276" s="122">
        <v>0.0012922443297661828</v>
      </c>
      <c r="D276" s="98" t="s">
        <v>3940</v>
      </c>
      <c r="E276" s="98" t="b">
        <v>0</v>
      </c>
      <c r="F276" s="98" t="b">
        <v>0</v>
      </c>
      <c r="G276" s="98" t="b">
        <v>0</v>
      </c>
    </row>
    <row r="277" spans="1:7" ht="15">
      <c r="A277" s="98" t="s">
        <v>3731</v>
      </c>
      <c r="B277" s="98">
        <v>3</v>
      </c>
      <c r="C277" s="122">
        <v>0.0012922443297661828</v>
      </c>
      <c r="D277" s="98" t="s">
        <v>3940</v>
      </c>
      <c r="E277" s="98" t="b">
        <v>0</v>
      </c>
      <c r="F277" s="98" t="b">
        <v>0</v>
      </c>
      <c r="G277" s="98" t="b">
        <v>0</v>
      </c>
    </row>
    <row r="278" spans="1:7" ht="15">
      <c r="A278" s="98" t="s">
        <v>3732</v>
      </c>
      <c r="B278" s="98">
        <v>3</v>
      </c>
      <c r="C278" s="122">
        <v>0.0012922443297661828</v>
      </c>
      <c r="D278" s="98" t="s">
        <v>3940</v>
      </c>
      <c r="E278" s="98" t="b">
        <v>0</v>
      </c>
      <c r="F278" s="98" t="b">
        <v>0</v>
      </c>
      <c r="G278" s="98" t="b">
        <v>0</v>
      </c>
    </row>
    <row r="279" spans="1:7" ht="15">
      <c r="A279" s="98" t="s">
        <v>3733</v>
      </c>
      <c r="B279" s="98">
        <v>3</v>
      </c>
      <c r="C279" s="122">
        <v>0.0012922443297661828</v>
      </c>
      <c r="D279" s="98" t="s">
        <v>3940</v>
      </c>
      <c r="E279" s="98" t="b">
        <v>0</v>
      </c>
      <c r="F279" s="98" t="b">
        <v>0</v>
      </c>
      <c r="G279" s="98" t="b">
        <v>0</v>
      </c>
    </row>
    <row r="280" spans="1:7" ht="15">
      <c r="A280" s="98" t="s">
        <v>3734</v>
      </c>
      <c r="B280" s="98">
        <v>3</v>
      </c>
      <c r="C280" s="122">
        <v>0.0012922443297661828</v>
      </c>
      <c r="D280" s="98" t="s">
        <v>3940</v>
      </c>
      <c r="E280" s="98" t="b">
        <v>0</v>
      </c>
      <c r="F280" s="98" t="b">
        <v>0</v>
      </c>
      <c r="G280" s="98" t="b">
        <v>0</v>
      </c>
    </row>
    <row r="281" spans="1:7" ht="15">
      <c r="A281" s="98" t="s">
        <v>3735</v>
      </c>
      <c r="B281" s="98">
        <v>3</v>
      </c>
      <c r="C281" s="122">
        <v>0.0012922443297661828</v>
      </c>
      <c r="D281" s="98" t="s">
        <v>3940</v>
      </c>
      <c r="E281" s="98" t="b">
        <v>0</v>
      </c>
      <c r="F281" s="98" t="b">
        <v>0</v>
      </c>
      <c r="G281" s="98" t="b">
        <v>0</v>
      </c>
    </row>
    <row r="282" spans="1:7" ht="15">
      <c r="A282" s="98" t="s">
        <v>3736</v>
      </c>
      <c r="B282" s="98">
        <v>3</v>
      </c>
      <c r="C282" s="122">
        <v>0.0012922443297661828</v>
      </c>
      <c r="D282" s="98" t="s">
        <v>3940</v>
      </c>
      <c r="E282" s="98" t="b">
        <v>0</v>
      </c>
      <c r="F282" s="98" t="b">
        <v>0</v>
      </c>
      <c r="G282" s="98" t="b">
        <v>0</v>
      </c>
    </row>
    <row r="283" spans="1:7" ht="15">
      <c r="A283" s="98" t="s">
        <v>3737</v>
      </c>
      <c r="B283" s="98">
        <v>3</v>
      </c>
      <c r="C283" s="122">
        <v>0.0012922443297661828</v>
      </c>
      <c r="D283" s="98" t="s">
        <v>3940</v>
      </c>
      <c r="E283" s="98" t="b">
        <v>0</v>
      </c>
      <c r="F283" s="98" t="b">
        <v>0</v>
      </c>
      <c r="G283" s="98" t="b">
        <v>0</v>
      </c>
    </row>
    <row r="284" spans="1:7" ht="15">
      <c r="A284" s="98" t="s">
        <v>3738</v>
      </c>
      <c r="B284" s="98">
        <v>3</v>
      </c>
      <c r="C284" s="122">
        <v>0.0012922443297661828</v>
      </c>
      <c r="D284" s="98" t="s">
        <v>3940</v>
      </c>
      <c r="E284" s="98" t="b">
        <v>0</v>
      </c>
      <c r="F284" s="98" t="b">
        <v>0</v>
      </c>
      <c r="G284" s="98" t="b">
        <v>0</v>
      </c>
    </row>
    <row r="285" spans="1:7" ht="15">
      <c r="A285" s="98" t="s">
        <v>3739</v>
      </c>
      <c r="B285" s="98">
        <v>3</v>
      </c>
      <c r="C285" s="122">
        <v>0.0012922443297661828</v>
      </c>
      <c r="D285" s="98" t="s">
        <v>3940</v>
      </c>
      <c r="E285" s="98" t="b">
        <v>0</v>
      </c>
      <c r="F285" s="98" t="b">
        <v>0</v>
      </c>
      <c r="G285" s="98" t="b">
        <v>0</v>
      </c>
    </row>
    <row r="286" spans="1:7" ht="15">
      <c r="A286" s="98" t="s">
        <v>3740</v>
      </c>
      <c r="B286" s="98">
        <v>3</v>
      </c>
      <c r="C286" s="122">
        <v>0.0012922443297661828</v>
      </c>
      <c r="D286" s="98" t="s">
        <v>3940</v>
      </c>
      <c r="E286" s="98" t="b">
        <v>0</v>
      </c>
      <c r="F286" s="98" t="b">
        <v>0</v>
      </c>
      <c r="G286" s="98" t="b">
        <v>0</v>
      </c>
    </row>
    <row r="287" spans="1:7" ht="15">
      <c r="A287" s="98" t="s">
        <v>3138</v>
      </c>
      <c r="B287" s="98">
        <v>3</v>
      </c>
      <c r="C287" s="122">
        <v>0.0014111445722075613</v>
      </c>
      <c r="D287" s="98" t="s">
        <v>3940</v>
      </c>
      <c r="E287" s="98" t="b">
        <v>0</v>
      </c>
      <c r="F287" s="98" t="b">
        <v>0</v>
      </c>
      <c r="G287" s="98" t="b">
        <v>0</v>
      </c>
    </row>
    <row r="288" spans="1:7" ht="15">
      <c r="A288" s="98" t="s">
        <v>3741</v>
      </c>
      <c r="B288" s="98">
        <v>3</v>
      </c>
      <c r="C288" s="122">
        <v>0.0012922443297661828</v>
      </c>
      <c r="D288" s="98" t="s">
        <v>3940</v>
      </c>
      <c r="E288" s="98" t="b">
        <v>0</v>
      </c>
      <c r="F288" s="98" t="b">
        <v>0</v>
      </c>
      <c r="G288" s="98" t="b">
        <v>0</v>
      </c>
    </row>
    <row r="289" spans="1:7" ht="15">
      <c r="A289" s="98" t="s">
        <v>3742</v>
      </c>
      <c r="B289" s="98">
        <v>3</v>
      </c>
      <c r="C289" s="122">
        <v>0.0012922443297661828</v>
      </c>
      <c r="D289" s="98" t="s">
        <v>3940</v>
      </c>
      <c r="E289" s="98" t="b">
        <v>0</v>
      </c>
      <c r="F289" s="98" t="b">
        <v>0</v>
      </c>
      <c r="G289" s="98" t="b">
        <v>0</v>
      </c>
    </row>
    <row r="290" spans="1:7" ht="15">
      <c r="A290" s="98" t="s">
        <v>3743</v>
      </c>
      <c r="B290" s="98">
        <v>3</v>
      </c>
      <c r="C290" s="122">
        <v>0.0012922443297661828</v>
      </c>
      <c r="D290" s="98" t="s">
        <v>3940</v>
      </c>
      <c r="E290" s="98" t="b">
        <v>0</v>
      </c>
      <c r="F290" s="98" t="b">
        <v>0</v>
      </c>
      <c r="G290" s="98" t="b">
        <v>0</v>
      </c>
    </row>
    <row r="291" spans="1:7" ht="15">
      <c r="A291" s="98" t="s">
        <v>3744</v>
      </c>
      <c r="B291" s="98">
        <v>3</v>
      </c>
      <c r="C291" s="122">
        <v>0.0012922443297661828</v>
      </c>
      <c r="D291" s="98" t="s">
        <v>3940</v>
      </c>
      <c r="E291" s="98" t="b">
        <v>0</v>
      </c>
      <c r="F291" s="98" t="b">
        <v>0</v>
      </c>
      <c r="G291" s="98" t="b">
        <v>0</v>
      </c>
    </row>
    <row r="292" spans="1:7" ht="15">
      <c r="A292" s="98" t="s">
        <v>3745</v>
      </c>
      <c r="B292" s="98">
        <v>3</v>
      </c>
      <c r="C292" s="122">
        <v>0.0012922443297661828</v>
      </c>
      <c r="D292" s="98" t="s">
        <v>3940</v>
      </c>
      <c r="E292" s="98" t="b">
        <v>0</v>
      </c>
      <c r="F292" s="98" t="b">
        <v>0</v>
      </c>
      <c r="G292" s="98" t="b">
        <v>0</v>
      </c>
    </row>
    <row r="293" spans="1:7" ht="15">
      <c r="A293" s="98" t="s">
        <v>3746</v>
      </c>
      <c r="B293" s="98">
        <v>3</v>
      </c>
      <c r="C293" s="122">
        <v>0.0012922443297661828</v>
      </c>
      <c r="D293" s="98" t="s">
        <v>3940</v>
      </c>
      <c r="E293" s="98" t="b">
        <v>0</v>
      </c>
      <c r="F293" s="98" t="b">
        <v>0</v>
      </c>
      <c r="G293" s="98" t="b">
        <v>0</v>
      </c>
    </row>
    <row r="294" spans="1:7" ht="15">
      <c r="A294" s="98" t="s">
        <v>3747</v>
      </c>
      <c r="B294" s="98">
        <v>3</v>
      </c>
      <c r="C294" s="122">
        <v>0.0012922443297661828</v>
      </c>
      <c r="D294" s="98" t="s">
        <v>3940</v>
      </c>
      <c r="E294" s="98" t="b">
        <v>0</v>
      </c>
      <c r="F294" s="98" t="b">
        <v>0</v>
      </c>
      <c r="G294" s="98" t="b">
        <v>0</v>
      </c>
    </row>
    <row r="295" spans="1:7" ht="15">
      <c r="A295" s="98" t="s">
        <v>3748</v>
      </c>
      <c r="B295" s="98">
        <v>3</v>
      </c>
      <c r="C295" s="122">
        <v>0.0012922443297661828</v>
      </c>
      <c r="D295" s="98" t="s">
        <v>3940</v>
      </c>
      <c r="E295" s="98" t="b">
        <v>0</v>
      </c>
      <c r="F295" s="98" t="b">
        <v>0</v>
      </c>
      <c r="G295" s="98" t="b">
        <v>0</v>
      </c>
    </row>
    <row r="296" spans="1:7" ht="15">
      <c r="A296" s="98" t="s">
        <v>3749</v>
      </c>
      <c r="B296" s="98">
        <v>3</v>
      </c>
      <c r="C296" s="122">
        <v>0.0012922443297661828</v>
      </c>
      <c r="D296" s="98" t="s">
        <v>3940</v>
      </c>
      <c r="E296" s="98" t="b">
        <v>0</v>
      </c>
      <c r="F296" s="98" t="b">
        <v>0</v>
      </c>
      <c r="G296" s="98" t="b">
        <v>0</v>
      </c>
    </row>
    <row r="297" spans="1:7" ht="15">
      <c r="A297" s="98" t="s">
        <v>3750</v>
      </c>
      <c r="B297" s="98">
        <v>3</v>
      </c>
      <c r="C297" s="122">
        <v>0.0012922443297661828</v>
      </c>
      <c r="D297" s="98" t="s">
        <v>3940</v>
      </c>
      <c r="E297" s="98" t="b">
        <v>0</v>
      </c>
      <c r="F297" s="98" t="b">
        <v>0</v>
      </c>
      <c r="G297" s="98" t="b">
        <v>0</v>
      </c>
    </row>
    <row r="298" spans="1:7" ht="15">
      <c r="A298" s="98" t="s">
        <v>3751</v>
      </c>
      <c r="B298" s="98">
        <v>3</v>
      </c>
      <c r="C298" s="122">
        <v>0.0012922443297661828</v>
      </c>
      <c r="D298" s="98" t="s">
        <v>3940</v>
      </c>
      <c r="E298" s="98" t="b">
        <v>0</v>
      </c>
      <c r="F298" s="98" t="b">
        <v>0</v>
      </c>
      <c r="G298" s="98" t="b">
        <v>0</v>
      </c>
    </row>
    <row r="299" spans="1:7" ht="15">
      <c r="A299" s="98" t="s">
        <v>3752</v>
      </c>
      <c r="B299" s="98">
        <v>3</v>
      </c>
      <c r="C299" s="122">
        <v>0.0012922443297661828</v>
      </c>
      <c r="D299" s="98" t="s">
        <v>3940</v>
      </c>
      <c r="E299" s="98" t="b">
        <v>0</v>
      </c>
      <c r="F299" s="98" t="b">
        <v>0</v>
      </c>
      <c r="G299" s="98" t="b">
        <v>0</v>
      </c>
    </row>
    <row r="300" spans="1:7" ht="15">
      <c r="A300" s="98" t="s">
        <v>3753</v>
      </c>
      <c r="B300" s="98">
        <v>3</v>
      </c>
      <c r="C300" s="122">
        <v>0.0012922443297661828</v>
      </c>
      <c r="D300" s="98" t="s">
        <v>3940</v>
      </c>
      <c r="E300" s="98" t="b">
        <v>0</v>
      </c>
      <c r="F300" s="98" t="b">
        <v>0</v>
      </c>
      <c r="G300" s="98" t="b">
        <v>0</v>
      </c>
    </row>
    <row r="301" spans="1:7" ht="15">
      <c r="A301" s="98" t="s">
        <v>3754</v>
      </c>
      <c r="B301" s="98">
        <v>3</v>
      </c>
      <c r="C301" s="122">
        <v>0.0012922443297661828</v>
      </c>
      <c r="D301" s="98" t="s">
        <v>3940</v>
      </c>
      <c r="E301" s="98" t="b">
        <v>0</v>
      </c>
      <c r="F301" s="98" t="b">
        <v>0</v>
      </c>
      <c r="G301" s="98" t="b">
        <v>0</v>
      </c>
    </row>
    <row r="302" spans="1:7" ht="15">
      <c r="A302" s="98" t="s">
        <v>3755</v>
      </c>
      <c r="B302" s="98">
        <v>3</v>
      </c>
      <c r="C302" s="122">
        <v>0.0012922443297661828</v>
      </c>
      <c r="D302" s="98" t="s">
        <v>3940</v>
      </c>
      <c r="E302" s="98" t="b">
        <v>0</v>
      </c>
      <c r="F302" s="98" t="b">
        <v>0</v>
      </c>
      <c r="G302" s="98" t="b">
        <v>0</v>
      </c>
    </row>
    <row r="303" spans="1:7" ht="15">
      <c r="A303" s="98" t="s">
        <v>3756</v>
      </c>
      <c r="B303" s="98">
        <v>3</v>
      </c>
      <c r="C303" s="122">
        <v>0.0014111445722075613</v>
      </c>
      <c r="D303" s="98" t="s">
        <v>3940</v>
      </c>
      <c r="E303" s="98" t="b">
        <v>0</v>
      </c>
      <c r="F303" s="98" t="b">
        <v>0</v>
      </c>
      <c r="G303" s="98" t="b">
        <v>0</v>
      </c>
    </row>
    <row r="304" spans="1:7" ht="15">
      <c r="A304" s="98" t="s">
        <v>3757</v>
      </c>
      <c r="B304" s="98">
        <v>3</v>
      </c>
      <c r="C304" s="122">
        <v>0.0012922443297661828</v>
      </c>
      <c r="D304" s="98" t="s">
        <v>3940</v>
      </c>
      <c r="E304" s="98" t="b">
        <v>0</v>
      </c>
      <c r="F304" s="98" t="b">
        <v>0</v>
      </c>
      <c r="G304" s="98" t="b">
        <v>0</v>
      </c>
    </row>
    <row r="305" spans="1:7" ht="15">
      <c r="A305" s="98" t="s">
        <v>3758</v>
      </c>
      <c r="B305" s="98">
        <v>3</v>
      </c>
      <c r="C305" s="122">
        <v>0.0012922443297661828</v>
      </c>
      <c r="D305" s="98" t="s">
        <v>3940</v>
      </c>
      <c r="E305" s="98" t="b">
        <v>0</v>
      </c>
      <c r="F305" s="98" t="b">
        <v>0</v>
      </c>
      <c r="G305" s="98" t="b">
        <v>0</v>
      </c>
    </row>
    <row r="306" spans="1:7" ht="15">
      <c r="A306" s="98" t="s">
        <v>3759</v>
      </c>
      <c r="B306" s="98">
        <v>3</v>
      </c>
      <c r="C306" s="122">
        <v>0.0014111445722075613</v>
      </c>
      <c r="D306" s="98" t="s">
        <v>3940</v>
      </c>
      <c r="E306" s="98" t="b">
        <v>0</v>
      </c>
      <c r="F306" s="98" t="b">
        <v>0</v>
      </c>
      <c r="G306" s="98" t="b">
        <v>0</v>
      </c>
    </row>
    <row r="307" spans="1:7" ht="15">
      <c r="A307" s="98" t="s">
        <v>3760</v>
      </c>
      <c r="B307" s="98">
        <v>3</v>
      </c>
      <c r="C307" s="122">
        <v>0.0014111445722075613</v>
      </c>
      <c r="D307" s="98" t="s">
        <v>3940</v>
      </c>
      <c r="E307" s="98" t="b">
        <v>0</v>
      </c>
      <c r="F307" s="98" t="b">
        <v>0</v>
      </c>
      <c r="G307" s="98" t="b">
        <v>0</v>
      </c>
    </row>
    <row r="308" spans="1:7" ht="15">
      <c r="A308" s="98" t="s">
        <v>3761</v>
      </c>
      <c r="B308" s="98">
        <v>3</v>
      </c>
      <c r="C308" s="122">
        <v>0.0014111445722075613</v>
      </c>
      <c r="D308" s="98" t="s">
        <v>3940</v>
      </c>
      <c r="E308" s="98" t="b">
        <v>0</v>
      </c>
      <c r="F308" s="98" t="b">
        <v>0</v>
      </c>
      <c r="G308" s="98" t="b">
        <v>0</v>
      </c>
    </row>
    <row r="309" spans="1:7" ht="15">
      <c r="A309" s="98" t="s">
        <v>3762</v>
      </c>
      <c r="B309" s="98">
        <v>3</v>
      </c>
      <c r="C309" s="122">
        <v>0.0012922443297661828</v>
      </c>
      <c r="D309" s="98" t="s">
        <v>3940</v>
      </c>
      <c r="E309" s="98" t="b">
        <v>0</v>
      </c>
      <c r="F309" s="98" t="b">
        <v>0</v>
      </c>
      <c r="G309" s="98" t="b">
        <v>0</v>
      </c>
    </row>
    <row r="310" spans="1:7" ht="15">
      <c r="A310" s="98" t="s">
        <v>3763</v>
      </c>
      <c r="B310" s="98">
        <v>3</v>
      </c>
      <c r="C310" s="122">
        <v>0.0012922443297661828</v>
      </c>
      <c r="D310" s="98" t="s">
        <v>3940</v>
      </c>
      <c r="E310" s="98" t="b">
        <v>0</v>
      </c>
      <c r="F310" s="98" t="b">
        <v>0</v>
      </c>
      <c r="G310" s="98" t="b">
        <v>0</v>
      </c>
    </row>
    <row r="311" spans="1:7" ht="15">
      <c r="A311" s="98" t="s">
        <v>3764</v>
      </c>
      <c r="B311" s="98">
        <v>3</v>
      </c>
      <c r="C311" s="122">
        <v>0.0012922443297661828</v>
      </c>
      <c r="D311" s="98" t="s">
        <v>3940</v>
      </c>
      <c r="E311" s="98" t="b">
        <v>0</v>
      </c>
      <c r="F311" s="98" t="b">
        <v>0</v>
      </c>
      <c r="G311" s="98" t="b">
        <v>0</v>
      </c>
    </row>
    <row r="312" spans="1:7" ht="15">
      <c r="A312" s="98" t="s">
        <v>3765</v>
      </c>
      <c r="B312" s="98">
        <v>3</v>
      </c>
      <c r="C312" s="122">
        <v>0.0012922443297661828</v>
      </c>
      <c r="D312" s="98" t="s">
        <v>3940</v>
      </c>
      <c r="E312" s="98" t="b">
        <v>0</v>
      </c>
      <c r="F312" s="98" t="b">
        <v>0</v>
      </c>
      <c r="G312" s="98" t="b">
        <v>0</v>
      </c>
    </row>
    <row r="313" spans="1:7" ht="15">
      <c r="A313" s="98" t="s">
        <v>3766</v>
      </c>
      <c r="B313" s="98">
        <v>3</v>
      </c>
      <c r="C313" s="122">
        <v>0.0012922443297661828</v>
      </c>
      <c r="D313" s="98" t="s">
        <v>3940</v>
      </c>
      <c r="E313" s="98" t="b">
        <v>0</v>
      </c>
      <c r="F313" s="98" t="b">
        <v>0</v>
      </c>
      <c r="G313" s="98" t="b">
        <v>0</v>
      </c>
    </row>
    <row r="314" spans="1:7" ht="15">
      <c r="A314" s="98" t="s">
        <v>3767</v>
      </c>
      <c r="B314" s="98">
        <v>3</v>
      </c>
      <c r="C314" s="122">
        <v>0.0012922443297661828</v>
      </c>
      <c r="D314" s="98" t="s">
        <v>3940</v>
      </c>
      <c r="E314" s="98" t="b">
        <v>0</v>
      </c>
      <c r="F314" s="98" t="b">
        <v>0</v>
      </c>
      <c r="G314" s="98" t="b">
        <v>0</v>
      </c>
    </row>
    <row r="315" spans="1:7" ht="15">
      <c r="A315" s="98" t="s">
        <v>3768</v>
      </c>
      <c r="B315" s="98">
        <v>3</v>
      </c>
      <c r="C315" s="122">
        <v>0.0012922443297661828</v>
      </c>
      <c r="D315" s="98" t="s">
        <v>3940</v>
      </c>
      <c r="E315" s="98" t="b">
        <v>0</v>
      </c>
      <c r="F315" s="98" t="b">
        <v>0</v>
      </c>
      <c r="G315" s="98" t="b">
        <v>0</v>
      </c>
    </row>
    <row r="316" spans="1:7" ht="15">
      <c r="A316" s="98" t="s">
        <v>3769</v>
      </c>
      <c r="B316" s="98">
        <v>3</v>
      </c>
      <c r="C316" s="122">
        <v>0.0012922443297661828</v>
      </c>
      <c r="D316" s="98" t="s">
        <v>3940</v>
      </c>
      <c r="E316" s="98" t="b">
        <v>0</v>
      </c>
      <c r="F316" s="98" t="b">
        <v>0</v>
      </c>
      <c r="G316" s="98" t="b">
        <v>0</v>
      </c>
    </row>
    <row r="317" spans="1:7" ht="15">
      <c r="A317" s="98" t="s">
        <v>3770</v>
      </c>
      <c r="B317" s="98">
        <v>3</v>
      </c>
      <c r="C317" s="122">
        <v>0.0012922443297661828</v>
      </c>
      <c r="D317" s="98" t="s">
        <v>3940</v>
      </c>
      <c r="E317" s="98" t="b">
        <v>0</v>
      </c>
      <c r="F317" s="98" t="b">
        <v>0</v>
      </c>
      <c r="G317" s="98" t="b">
        <v>0</v>
      </c>
    </row>
    <row r="318" spans="1:7" ht="15">
      <c r="A318" s="98" t="s">
        <v>3771</v>
      </c>
      <c r="B318" s="98">
        <v>3</v>
      </c>
      <c r="C318" s="122">
        <v>0.0012922443297661828</v>
      </c>
      <c r="D318" s="98" t="s">
        <v>3940</v>
      </c>
      <c r="E318" s="98" t="b">
        <v>0</v>
      </c>
      <c r="F318" s="98" t="b">
        <v>0</v>
      </c>
      <c r="G318" s="98" t="b">
        <v>0</v>
      </c>
    </row>
    <row r="319" spans="1:7" ht="15">
      <c r="A319" s="98" t="s">
        <v>3772</v>
      </c>
      <c r="B319" s="98">
        <v>3</v>
      </c>
      <c r="C319" s="122">
        <v>0.0012922443297661828</v>
      </c>
      <c r="D319" s="98" t="s">
        <v>3940</v>
      </c>
      <c r="E319" s="98" t="b">
        <v>0</v>
      </c>
      <c r="F319" s="98" t="b">
        <v>0</v>
      </c>
      <c r="G319" s="98" t="b">
        <v>0</v>
      </c>
    </row>
    <row r="320" spans="1:7" ht="15">
      <c r="A320" s="98" t="s">
        <v>3773</v>
      </c>
      <c r="B320" s="98">
        <v>3</v>
      </c>
      <c r="C320" s="122">
        <v>0.0012922443297661828</v>
      </c>
      <c r="D320" s="98" t="s">
        <v>3940</v>
      </c>
      <c r="E320" s="98" t="b">
        <v>0</v>
      </c>
      <c r="F320" s="98" t="b">
        <v>0</v>
      </c>
      <c r="G320" s="98" t="b">
        <v>0</v>
      </c>
    </row>
    <row r="321" spans="1:7" ht="15">
      <c r="A321" s="98" t="s">
        <v>3774</v>
      </c>
      <c r="B321" s="98">
        <v>3</v>
      </c>
      <c r="C321" s="122">
        <v>0.0012922443297661828</v>
      </c>
      <c r="D321" s="98" t="s">
        <v>3940</v>
      </c>
      <c r="E321" s="98" t="b">
        <v>0</v>
      </c>
      <c r="F321" s="98" t="b">
        <v>0</v>
      </c>
      <c r="G321" s="98" t="b">
        <v>0</v>
      </c>
    </row>
    <row r="322" spans="1:7" ht="15">
      <c r="A322" s="98" t="s">
        <v>3775</v>
      </c>
      <c r="B322" s="98">
        <v>3</v>
      </c>
      <c r="C322" s="122">
        <v>0.0012922443297661828</v>
      </c>
      <c r="D322" s="98" t="s">
        <v>3940</v>
      </c>
      <c r="E322" s="98" t="b">
        <v>0</v>
      </c>
      <c r="F322" s="98" t="b">
        <v>0</v>
      </c>
      <c r="G322" s="98" t="b">
        <v>0</v>
      </c>
    </row>
    <row r="323" spans="1:7" ht="15">
      <c r="A323" s="98" t="s">
        <v>3776</v>
      </c>
      <c r="B323" s="98">
        <v>3</v>
      </c>
      <c r="C323" s="122">
        <v>0.0012922443297661828</v>
      </c>
      <c r="D323" s="98" t="s">
        <v>3940</v>
      </c>
      <c r="E323" s="98" t="b">
        <v>0</v>
      </c>
      <c r="F323" s="98" t="b">
        <v>0</v>
      </c>
      <c r="G323" s="98" t="b">
        <v>0</v>
      </c>
    </row>
    <row r="324" spans="1:7" ht="15">
      <c r="A324" s="98" t="s">
        <v>3777</v>
      </c>
      <c r="B324" s="98">
        <v>3</v>
      </c>
      <c r="C324" s="122">
        <v>0.0012922443297661828</v>
      </c>
      <c r="D324" s="98" t="s">
        <v>3940</v>
      </c>
      <c r="E324" s="98" t="b">
        <v>0</v>
      </c>
      <c r="F324" s="98" t="b">
        <v>0</v>
      </c>
      <c r="G324" s="98" t="b">
        <v>0</v>
      </c>
    </row>
    <row r="325" spans="1:7" ht="15">
      <c r="A325" s="98" t="s">
        <v>3778</v>
      </c>
      <c r="B325" s="98">
        <v>3</v>
      </c>
      <c r="C325" s="122">
        <v>0.0012922443297661828</v>
      </c>
      <c r="D325" s="98" t="s">
        <v>3940</v>
      </c>
      <c r="E325" s="98" t="b">
        <v>0</v>
      </c>
      <c r="F325" s="98" t="b">
        <v>0</v>
      </c>
      <c r="G325" s="98" t="b">
        <v>0</v>
      </c>
    </row>
    <row r="326" spans="1:7" ht="15">
      <c r="A326" s="98" t="s">
        <v>3779</v>
      </c>
      <c r="B326" s="98">
        <v>3</v>
      </c>
      <c r="C326" s="122">
        <v>0.0012922443297661828</v>
      </c>
      <c r="D326" s="98" t="s">
        <v>3940</v>
      </c>
      <c r="E326" s="98" t="b">
        <v>0</v>
      </c>
      <c r="F326" s="98" t="b">
        <v>0</v>
      </c>
      <c r="G326" s="98" t="b">
        <v>0</v>
      </c>
    </row>
    <row r="327" spans="1:7" ht="15">
      <c r="A327" s="98" t="s">
        <v>3780</v>
      </c>
      <c r="B327" s="98">
        <v>3</v>
      </c>
      <c r="C327" s="122">
        <v>0.0012922443297661828</v>
      </c>
      <c r="D327" s="98" t="s">
        <v>3940</v>
      </c>
      <c r="E327" s="98" t="b">
        <v>0</v>
      </c>
      <c r="F327" s="98" t="b">
        <v>0</v>
      </c>
      <c r="G327" s="98" t="b">
        <v>0</v>
      </c>
    </row>
    <row r="328" spans="1:7" ht="15">
      <c r="A328" s="98" t="s">
        <v>3781</v>
      </c>
      <c r="B328" s="98">
        <v>3</v>
      </c>
      <c r="C328" s="122">
        <v>0.0012922443297661828</v>
      </c>
      <c r="D328" s="98" t="s">
        <v>3940</v>
      </c>
      <c r="E328" s="98" t="b">
        <v>0</v>
      </c>
      <c r="F328" s="98" t="b">
        <v>0</v>
      </c>
      <c r="G328" s="98" t="b">
        <v>0</v>
      </c>
    </row>
    <row r="329" spans="1:7" ht="15">
      <c r="A329" s="98" t="s">
        <v>3782</v>
      </c>
      <c r="B329" s="98">
        <v>3</v>
      </c>
      <c r="C329" s="122">
        <v>0.0012922443297661828</v>
      </c>
      <c r="D329" s="98" t="s">
        <v>3940</v>
      </c>
      <c r="E329" s="98" t="b">
        <v>0</v>
      </c>
      <c r="F329" s="98" t="b">
        <v>0</v>
      </c>
      <c r="G329" s="98" t="b">
        <v>0</v>
      </c>
    </row>
    <row r="330" spans="1:7" ht="15">
      <c r="A330" s="98" t="s">
        <v>3783</v>
      </c>
      <c r="B330" s="98">
        <v>3</v>
      </c>
      <c r="C330" s="122">
        <v>0.0012922443297661828</v>
      </c>
      <c r="D330" s="98" t="s">
        <v>3940</v>
      </c>
      <c r="E330" s="98" t="b">
        <v>0</v>
      </c>
      <c r="F330" s="98" t="b">
        <v>0</v>
      </c>
      <c r="G330" s="98" t="b">
        <v>0</v>
      </c>
    </row>
    <row r="331" spans="1:7" ht="15">
      <c r="A331" s="98" t="s">
        <v>3784</v>
      </c>
      <c r="B331" s="98">
        <v>3</v>
      </c>
      <c r="C331" s="122">
        <v>0.0012922443297661828</v>
      </c>
      <c r="D331" s="98" t="s">
        <v>3940</v>
      </c>
      <c r="E331" s="98" t="b">
        <v>0</v>
      </c>
      <c r="F331" s="98" t="b">
        <v>0</v>
      </c>
      <c r="G331" s="98" t="b">
        <v>0</v>
      </c>
    </row>
    <row r="332" spans="1:7" ht="15">
      <c r="A332" s="98" t="s">
        <v>3785</v>
      </c>
      <c r="B332" s="98">
        <v>3</v>
      </c>
      <c r="C332" s="122">
        <v>0.0014111445722075613</v>
      </c>
      <c r="D332" s="98" t="s">
        <v>3940</v>
      </c>
      <c r="E332" s="98" t="b">
        <v>0</v>
      </c>
      <c r="F332" s="98" t="b">
        <v>0</v>
      </c>
      <c r="G332" s="98" t="b">
        <v>0</v>
      </c>
    </row>
    <row r="333" spans="1:7" ht="15">
      <c r="A333" s="98" t="s">
        <v>3786</v>
      </c>
      <c r="B333" s="98">
        <v>3</v>
      </c>
      <c r="C333" s="122">
        <v>0.0014111445722075613</v>
      </c>
      <c r="D333" s="98" t="s">
        <v>3940</v>
      </c>
      <c r="E333" s="98" t="b">
        <v>0</v>
      </c>
      <c r="F333" s="98" t="b">
        <v>0</v>
      </c>
      <c r="G333" s="98" t="b">
        <v>0</v>
      </c>
    </row>
    <row r="334" spans="1:7" ht="15">
      <c r="A334" s="98" t="s">
        <v>3787</v>
      </c>
      <c r="B334" s="98">
        <v>3</v>
      </c>
      <c r="C334" s="122">
        <v>0.0014111445722075613</v>
      </c>
      <c r="D334" s="98" t="s">
        <v>3940</v>
      </c>
      <c r="E334" s="98" t="b">
        <v>0</v>
      </c>
      <c r="F334" s="98" t="b">
        <v>0</v>
      </c>
      <c r="G334" s="98" t="b">
        <v>0</v>
      </c>
    </row>
    <row r="335" spans="1:7" ht="15">
      <c r="A335" s="98" t="s">
        <v>3788</v>
      </c>
      <c r="B335" s="98">
        <v>3</v>
      </c>
      <c r="C335" s="122">
        <v>0.0012922443297661828</v>
      </c>
      <c r="D335" s="98" t="s">
        <v>3940</v>
      </c>
      <c r="E335" s="98" t="b">
        <v>0</v>
      </c>
      <c r="F335" s="98" t="b">
        <v>0</v>
      </c>
      <c r="G335" s="98" t="b">
        <v>0</v>
      </c>
    </row>
    <row r="336" spans="1:7" ht="15">
      <c r="A336" s="98" t="s">
        <v>3789</v>
      </c>
      <c r="B336" s="98">
        <v>3</v>
      </c>
      <c r="C336" s="122">
        <v>0.0012922443297661828</v>
      </c>
      <c r="D336" s="98" t="s">
        <v>3940</v>
      </c>
      <c r="E336" s="98" t="b">
        <v>0</v>
      </c>
      <c r="F336" s="98" t="b">
        <v>0</v>
      </c>
      <c r="G336" s="98" t="b">
        <v>0</v>
      </c>
    </row>
    <row r="337" spans="1:7" ht="15">
      <c r="A337" s="98" t="s">
        <v>3790</v>
      </c>
      <c r="B337" s="98">
        <v>3</v>
      </c>
      <c r="C337" s="122">
        <v>0.0012922443297661828</v>
      </c>
      <c r="D337" s="98" t="s">
        <v>3940</v>
      </c>
      <c r="E337" s="98" t="b">
        <v>0</v>
      </c>
      <c r="F337" s="98" t="b">
        <v>0</v>
      </c>
      <c r="G337" s="98" t="b">
        <v>0</v>
      </c>
    </row>
    <row r="338" spans="1:7" ht="15">
      <c r="A338" s="98" t="s">
        <v>3791</v>
      </c>
      <c r="B338" s="98">
        <v>3</v>
      </c>
      <c r="C338" s="122">
        <v>0.0012922443297661828</v>
      </c>
      <c r="D338" s="98" t="s">
        <v>3940</v>
      </c>
      <c r="E338" s="98" t="b">
        <v>0</v>
      </c>
      <c r="F338" s="98" t="b">
        <v>0</v>
      </c>
      <c r="G338" s="98" t="b">
        <v>0</v>
      </c>
    </row>
    <row r="339" spans="1:7" ht="15">
      <c r="A339" s="98" t="s">
        <v>3792</v>
      </c>
      <c r="B339" s="98">
        <v>3</v>
      </c>
      <c r="C339" s="122">
        <v>0.0012922443297661828</v>
      </c>
      <c r="D339" s="98" t="s">
        <v>3940</v>
      </c>
      <c r="E339" s="98" t="b">
        <v>0</v>
      </c>
      <c r="F339" s="98" t="b">
        <v>0</v>
      </c>
      <c r="G339" s="98" t="b">
        <v>0</v>
      </c>
    </row>
    <row r="340" spans="1:7" ht="15">
      <c r="A340" s="98" t="s">
        <v>3793</v>
      </c>
      <c r="B340" s="98">
        <v>3</v>
      </c>
      <c r="C340" s="122">
        <v>0.0012922443297661828</v>
      </c>
      <c r="D340" s="98" t="s">
        <v>3940</v>
      </c>
      <c r="E340" s="98" t="b">
        <v>0</v>
      </c>
      <c r="F340" s="98" t="b">
        <v>0</v>
      </c>
      <c r="G340" s="98" t="b">
        <v>0</v>
      </c>
    </row>
    <row r="341" spans="1:7" ht="15">
      <c r="A341" s="98" t="s">
        <v>1602</v>
      </c>
      <c r="B341" s="98">
        <v>3</v>
      </c>
      <c r="C341" s="122">
        <v>0.0012922443297661828</v>
      </c>
      <c r="D341" s="98" t="s">
        <v>3940</v>
      </c>
      <c r="E341" s="98" t="b">
        <v>0</v>
      </c>
      <c r="F341" s="98" t="b">
        <v>0</v>
      </c>
      <c r="G341" s="98" t="b">
        <v>0</v>
      </c>
    </row>
    <row r="342" spans="1:7" ht="15">
      <c r="A342" s="98" t="s">
        <v>3794</v>
      </c>
      <c r="B342" s="98">
        <v>3</v>
      </c>
      <c r="C342" s="122">
        <v>0.0012922443297661828</v>
      </c>
      <c r="D342" s="98" t="s">
        <v>3940</v>
      </c>
      <c r="E342" s="98" t="b">
        <v>0</v>
      </c>
      <c r="F342" s="98" t="b">
        <v>0</v>
      </c>
      <c r="G342" s="98" t="b">
        <v>0</v>
      </c>
    </row>
    <row r="343" spans="1:7" ht="15">
      <c r="A343" s="98" t="s">
        <v>3795</v>
      </c>
      <c r="B343" s="98">
        <v>3</v>
      </c>
      <c r="C343" s="122">
        <v>0.0012922443297661828</v>
      </c>
      <c r="D343" s="98" t="s">
        <v>3940</v>
      </c>
      <c r="E343" s="98" t="b">
        <v>0</v>
      </c>
      <c r="F343" s="98" t="b">
        <v>0</v>
      </c>
      <c r="G343" s="98" t="b">
        <v>0</v>
      </c>
    </row>
    <row r="344" spans="1:7" ht="15">
      <c r="A344" s="98" t="s">
        <v>3796</v>
      </c>
      <c r="B344" s="98">
        <v>3</v>
      </c>
      <c r="C344" s="122">
        <v>0.0012922443297661828</v>
      </c>
      <c r="D344" s="98" t="s">
        <v>3940</v>
      </c>
      <c r="E344" s="98" t="b">
        <v>0</v>
      </c>
      <c r="F344" s="98" t="b">
        <v>0</v>
      </c>
      <c r="G344" s="98" t="b">
        <v>0</v>
      </c>
    </row>
    <row r="345" spans="1:7" ht="15">
      <c r="A345" s="98" t="s">
        <v>3797</v>
      </c>
      <c r="B345" s="98">
        <v>3</v>
      </c>
      <c r="C345" s="122">
        <v>0.0012922443297661828</v>
      </c>
      <c r="D345" s="98" t="s">
        <v>3940</v>
      </c>
      <c r="E345" s="98" t="b">
        <v>0</v>
      </c>
      <c r="F345" s="98" t="b">
        <v>0</v>
      </c>
      <c r="G345" s="98" t="b">
        <v>0</v>
      </c>
    </row>
    <row r="346" spans="1:7" ht="15">
      <c r="A346" s="98" t="s">
        <v>3798</v>
      </c>
      <c r="B346" s="98">
        <v>3</v>
      </c>
      <c r="C346" s="122">
        <v>0.0012922443297661828</v>
      </c>
      <c r="D346" s="98" t="s">
        <v>3940</v>
      </c>
      <c r="E346" s="98" t="b">
        <v>0</v>
      </c>
      <c r="F346" s="98" t="b">
        <v>0</v>
      </c>
      <c r="G346" s="98" t="b">
        <v>0</v>
      </c>
    </row>
    <row r="347" spans="1:7" ht="15">
      <c r="A347" s="98" t="s">
        <v>3799</v>
      </c>
      <c r="B347" s="98">
        <v>3</v>
      </c>
      <c r="C347" s="122">
        <v>0.001614405879205523</v>
      </c>
      <c r="D347" s="98" t="s">
        <v>3940</v>
      </c>
      <c r="E347" s="98" t="b">
        <v>0</v>
      </c>
      <c r="F347" s="98" t="b">
        <v>0</v>
      </c>
      <c r="G347" s="98" t="b">
        <v>0</v>
      </c>
    </row>
    <row r="348" spans="1:7" ht="15">
      <c r="A348" s="98" t="s">
        <v>3800</v>
      </c>
      <c r="B348" s="98">
        <v>3</v>
      </c>
      <c r="C348" s="122">
        <v>0.0012922443297661828</v>
      </c>
      <c r="D348" s="98" t="s">
        <v>3940</v>
      </c>
      <c r="E348" s="98" t="b">
        <v>0</v>
      </c>
      <c r="F348" s="98" t="b">
        <v>0</v>
      </c>
      <c r="G348" s="98" t="b">
        <v>0</v>
      </c>
    </row>
    <row r="349" spans="1:7" ht="15">
      <c r="A349" s="98" t="s">
        <v>236</v>
      </c>
      <c r="B349" s="98">
        <v>3</v>
      </c>
      <c r="C349" s="122">
        <v>0.0012922443297661828</v>
      </c>
      <c r="D349" s="98" t="s">
        <v>3940</v>
      </c>
      <c r="E349" s="98" t="b">
        <v>0</v>
      </c>
      <c r="F349" s="98" t="b">
        <v>0</v>
      </c>
      <c r="G349" s="98" t="b">
        <v>0</v>
      </c>
    </row>
    <row r="350" spans="1:7" ht="15">
      <c r="A350" s="98" t="s">
        <v>3801</v>
      </c>
      <c r="B350" s="98">
        <v>3</v>
      </c>
      <c r="C350" s="122">
        <v>0.0014111445722075613</v>
      </c>
      <c r="D350" s="98" t="s">
        <v>3940</v>
      </c>
      <c r="E350" s="98" t="b">
        <v>0</v>
      </c>
      <c r="F350" s="98" t="b">
        <v>0</v>
      </c>
      <c r="G350" s="98" t="b">
        <v>0</v>
      </c>
    </row>
    <row r="351" spans="1:7" ht="15">
      <c r="A351" s="98" t="s">
        <v>3802</v>
      </c>
      <c r="B351" s="98">
        <v>2</v>
      </c>
      <c r="C351" s="122">
        <v>0.0009407630481383741</v>
      </c>
      <c r="D351" s="98" t="s">
        <v>3940</v>
      </c>
      <c r="E351" s="98" t="b">
        <v>0</v>
      </c>
      <c r="F351" s="98" t="b">
        <v>0</v>
      </c>
      <c r="G351" s="98" t="b">
        <v>0</v>
      </c>
    </row>
    <row r="352" spans="1:7" ht="15">
      <c r="A352" s="98" t="s">
        <v>3803</v>
      </c>
      <c r="B352" s="98">
        <v>2</v>
      </c>
      <c r="C352" s="122">
        <v>0.0009407630481383741</v>
      </c>
      <c r="D352" s="98" t="s">
        <v>3940</v>
      </c>
      <c r="E352" s="98" t="b">
        <v>0</v>
      </c>
      <c r="F352" s="98" t="b">
        <v>0</v>
      </c>
      <c r="G352" s="98" t="b">
        <v>0</v>
      </c>
    </row>
    <row r="353" spans="1:7" ht="15">
      <c r="A353" s="98" t="s">
        <v>3804</v>
      </c>
      <c r="B353" s="98">
        <v>2</v>
      </c>
      <c r="C353" s="122">
        <v>0.0009407630481383741</v>
      </c>
      <c r="D353" s="98" t="s">
        <v>3940</v>
      </c>
      <c r="E353" s="98" t="b">
        <v>0</v>
      </c>
      <c r="F353" s="98" t="b">
        <v>0</v>
      </c>
      <c r="G353" s="98" t="b">
        <v>0</v>
      </c>
    </row>
    <row r="354" spans="1:7" ht="15">
      <c r="A354" s="98" t="s">
        <v>3805</v>
      </c>
      <c r="B354" s="98">
        <v>2</v>
      </c>
      <c r="C354" s="122">
        <v>0.0009407630481383741</v>
      </c>
      <c r="D354" s="98" t="s">
        <v>3940</v>
      </c>
      <c r="E354" s="98" t="b">
        <v>0</v>
      </c>
      <c r="F354" s="98" t="b">
        <v>0</v>
      </c>
      <c r="G354" s="98" t="b">
        <v>0</v>
      </c>
    </row>
    <row r="355" spans="1:7" ht="15">
      <c r="A355" s="98" t="s">
        <v>3806</v>
      </c>
      <c r="B355" s="98">
        <v>2</v>
      </c>
      <c r="C355" s="122">
        <v>0.0009407630481383741</v>
      </c>
      <c r="D355" s="98" t="s">
        <v>3940</v>
      </c>
      <c r="E355" s="98" t="b">
        <v>0</v>
      </c>
      <c r="F355" s="98" t="b">
        <v>0</v>
      </c>
      <c r="G355" s="98" t="b">
        <v>0</v>
      </c>
    </row>
    <row r="356" spans="1:7" ht="15">
      <c r="A356" s="98" t="s">
        <v>3807</v>
      </c>
      <c r="B356" s="98">
        <v>2</v>
      </c>
      <c r="C356" s="122">
        <v>0.0009407630481383741</v>
      </c>
      <c r="D356" s="98" t="s">
        <v>3940</v>
      </c>
      <c r="E356" s="98" t="b">
        <v>0</v>
      </c>
      <c r="F356" s="98" t="b">
        <v>0</v>
      </c>
      <c r="G356" s="98" t="b">
        <v>0</v>
      </c>
    </row>
    <row r="357" spans="1:7" ht="15">
      <c r="A357" s="98" t="s">
        <v>3808</v>
      </c>
      <c r="B357" s="98">
        <v>2</v>
      </c>
      <c r="C357" s="122">
        <v>0.0009407630481383741</v>
      </c>
      <c r="D357" s="98" t="s">
        <v>3940</v>
      </c>
      <c r="E357" s="98" t="b">
        <v>0</v>
      </c>
      <c r="F357" s="98" t="b">
        <v>0</v>
      </c>
      <c r="G357" s="98" t="b">
        <v>0</v>
      </c>
    </row>
    <row r="358" spans="1:7" ht="15">
      <c r="A358" s="98" t="s">
        <v>3809</v>
      </c>
      <c r="B358" s="98">
        <v>2</v>
      </c>
      <c r="C358" s="122">
        <v>0.0009407630481383741</v>
      </c>
      <c r="D358" s="98" t="s">
        <v>3940</v>
      </c>
      <c r="E358" s="98" t="b">
        <v>0</v>
      </c>
      <c r="F358" s="98" t="b">
        <v>0</v>
      </c>
      <c r="G358" s="98" t="b">
        <v>0</v>
      </c>
    </row>
    <row r="359" spans="1:7" ht="15">
      <c r="A359" s="98" t="s">
        <v>3810</v>
      </c>
      <c r="B359" s="98">
        <v>2</v>
      </c>
      <c r="C359" s="122">
        <v>0.0009407630481383741</v>
      </c>
      <c r="D359" s="98" t="s">
        <v>3940</v>
      </c>
      <c r="E359" s="98" t="b">
        <v>0</v>
      </c>
      <c r="F359" s="98" t="b">
        <v>0</v>
      </c>
      <c r="G359" s="98" t="b">
        <v>0</v>
      </c>
    </row>
    <row r="360" spans="1:7" ht="15">
      <c r="A360" s="98" t="s">
        <v>3811</v>
      </c>
      <c r="B360" s="98">
        <v>2</v>
      </c>
      <c r="C360" s="122">
        <v>0.0009407630481383741</v>
      </c>
      <c r="D360" s="98" t="s">
        <v>3940</v>
      </c>
      <c r="E360" s="98" t="b">
        <v>0</v>
      </c>
      <c r="F360" s="98" t="b">
        <v>0</v>
      </c>
      <c r="G360" s="98" t="b">
        <v>0</v>
      </c>
    </row>
    <row r="361" spans="1:7" ht="15">
      <c r="A361" s="98" t="s">
        <v>3812</v>
      </c>
      <c r="B361" s="98">
        <v>2</v>
      </c>
      <c r="C361" s="122">
        <v>0.0009407630481383741</v>
      </c>
      <c r="D361" s="98" t="s">
        <v>3940</v>
      </c>
      <c r="E361" s="98" t="b">
        <v>0</v>
      </c>
      <c r="F361" s="98" t="b">
        <v>0</v>
      </c>
      <c r="G361" s="98" t="b">
        <v>0</v>
      </c>
    </row>
    <row r="362" spans="1:7" ht="15">
      <c r="A362" s="98" t="s">
        <v>3813</v>
      </c>
      <c r="B362" s="98">
        <v>2</v>
      </c>
      <c r="C362" s="122">
        <v>0.0009407630481383741</v>
      </c>
      <c r="D362" s="98" t="s">
        <v>3940</v>
      </c>
      <c r="E362" s="98" t="b">
        <v>0</v>
      </c>
      <c r="F362" s="98" t="b">
        <v>0</v>
      </c>
      <c r="G362" s="98" t="b">
        <v>0</v>
      </c>
    </row>
    <row r="363" spans="1:7" ht="15">
      <c r="A363" s="98" t="s">
        <v>3814</v>
      </c>
      <c r="B363" s="98">
        <v>2</v>
      </c>
      <c r="C363" s="122">
        <v>0.0009407630481383741</v>
      </c>
      <c r="D363" s="98" t="s">
        <v>3940</v>
      </c>
      <c r="E363" s="98" t="b">
        <v>0</v>
      </c>
      <c r="F363" s="98" t="b">
        <v>0</v>
      </c>
      <c r="G363" s="98" t="b">
        <v>0</v>
      </c>
    </row>
    <row r="364" spans="1:7" ht="15">
      <c r="A364" s="98" t="s">
        <v>3815</v>
      </c>
      <c r="B364" s="98">
        <v>2</v>
      </c>
      <c r="C364" s="122">
        <v>0.0009407630481383741</v>
      </c>
      <c r="D364" s="98" t="s">
        <v>3940</v>
      </c>
      <c r="E364" s="98" t="b">
        <v>0</v>
      </c>
      <c r="F364" s="98" t="b">
        <v>0</v>
      </c>
      <c r="G364" s="98" t="b">
        <v>0</v>
      </c>
    </row>
    <row r="365" spans="1:7" ht="15">
      <c r="A365" s="98" t="s">
        <v>3816</v>
      </c>
      <c r="B365" s="98">
        <v>2</v>
      </c>
      <c r="C365" s="122">
        <v>0.0009407630481383741</v>
      </c>
      <c r="D365" s="98" t="s">
        <v>3940</v>
      </c>
      <c r="E365" s="98" t="b">
        <v>0</v>
      </c>
      <c r="F365" s="98" t="b">
        <v>0</v>
      </c>
      <c r="G365" s="98" t="b">
        <v>0</v>
      </c>
    </row>
    <row r="366" spans="1:7" ht="15">
      <c r="A366" s="98" t="s">
        <v>3817</v>
      </c>
      <c r="B366" s="98">
        <v>2</v>
      </c>
      <c r="C366" s="122">
        <v>0.0009407630481383741</v>
      </c>
      <c r="D366" s="98" t="s">
        <v>3940</v>
      </c>
      <c r="E366" s="98" t="b">
        <v>0</v>
      </c>
      <c r="F366" s="98" t="b">
        <v>0</v>
      </c>
      <c r="G366" s="98" t="b">
        <v>0</v>
      </c>
    </row>
    <row r="367" spans="1:7" ht="15">
      <c r="A367" s="98" t="s">
        <v>3818</v>
      </c>
      <c r="B367" s="98">
        <v>2</v>
      </c>
      <c r="C367" s="122">
        <v>0.0009407630481383741</v>
      </c>
      <c r="D367" s="98" t="s">
        <v>3940</v>
      </c>
      <c r="E367" s="98" t="b">
        <v>0</v>
      </c>
      <c r="F367" s="98" t="b">
        <v>0</v>
      </c>
      <c r="G367" s="98" t="b">
        <v>0</v>
      </c>
    </row>
    <row r="368" spans="1:7" ht="15">
      <c r="A368" s="98" t="s">
        <v>3819</v>
      </c>
      <c r="B368" s="98">
        <v>2</v>
      </c>
      <c r="C368" s="122">
        <v>0.0009407630481383741</v>
      </c>
      <c r="D368" s="98" t="s">
        <v>3940</v>
      </c>
      <c r="E368" s="98" t="b">
        <v>0</v>
      </c>
      <c r="F368" s="98" t="b">
        <v>0</v>
      </c>
      <c r="G368" s="98" t="b">
        <v>0</v>
      </c>
    </row>
    <row r="369" spans="1:7" ht="15">
      <c r="A369" s="98" t="s">
        <v>3820</v>
      </c>
      <c r="B369" s="98">
        <v>2</v>
      </c>
      <c r="C369" s="122">
        <v>0.0009407630481383741</v>
      </c>
      <c r="D369" s="98" t="s">
        <v>3940</v>
      </c>
      <c r="E369" s="98" t="b">
        <v>0</v>
      </c>
      <c r="F369" s="98" t="b">
        <v>0</v>
      </c>
      <c r="G369" s="98" t="b">
        <v>0</v>
      </c>
    </row>
    <row r="370" spans="1:7" ht="15">
      <c r="A370" s="98" t="s">
        <v>3821</v>
      </c>
      <c r="B370" s="98">
        <v>2</v>
      </c>
      <c r="C370" s="122">
        <v>0.0009407630481383741</v>
      </c>
      <c r="D370" s="98" t="s">
        <v>3940</v>
      </c>
      <c r="E370" s="98" t="b">
        <v>0</v>
      </c>
      <c r="F370" s="98" t="b">
        <v>0</v>
      </c>
      <c r="G370" s="98" t="b">
        <v>0</v>
      </c>
    </row>
    <row r="371" spans="1:7" ht="15">
      <c r="A371" s="98" t="s">
        <v>3822</v>
      </c>
      <c r="B371" s="98">
        <v>2</v>
      </c>
      <c r="C371" s="122">
        <v>0.0009407630481383741</v>
      </c>
      <c r="D371" s="98" t="s">
        <v>3940</v>
      </c>
      <c r="E371" s="98" t="b">
        <v>0</v>
      </c>
      <c r="F371" s="98" t="b">
        <v>0</v>
      </c>
      <c r="G371" s="98" t="b">
        <v>0</v>
      </c>
    </row>
    <row r="372" spans="1:7" ht="15">
      <c r="A372" s="98" t="s">
        <v>3823</v>
      </c>
      <c r="B372" s="98">
        <v>2</v>
      </c>
      <c r="C372" s="122">
        <v>0.0009407630481383741</v>
      </c>
      <c r="D372" s="98" t="s">
        <v>3940</v>
      </c>
      <c r="E372" s="98" t="b">
        <v>0</v>
      </c>
      <c r="F372" s="98" t="b">
        <v>0</v>
      </c>
      <c r="G372" s="98" t="b">
        <v>0</v>
      </c>
    </row>
    <row r="373" spans="1:7" ht="15">
      <c r="A373" s="98" t="s">
        <v>3824</v>
      </c>
      <c r="B373" s="98">
        <v>2</v>
      </c>
      <c r="C373" s="122">
        <v>0.0009407630481383741</v>
      </c>
      <c r="D373" s="98" t="s">
        <v>3940</v>
      </c>
      <c r="E373" s="98" t="b">
        <v>0</v>
      </c>
      <c r="F373" s="98" t="b">
        <v>0</v>
      </c>
      <c r="G373" s="98" t="b">
        <v>0</v>
      </c>
    </row>
    <row r="374" spans="1:7" ht="15">
      <c r="A374" s="98" t="s">
        <v>3825</v>
      </c>
      <c r="B374" s="98">
        <v>2</v>
      </c>
      <c r="C374" s="122">
        <v>0.0009407630481383741</v>
      </c>
      <c r="D374" s="98" t="s">
        <v>3940</v>
      </c>
      <c r="E374" s="98" t="b">
        <v>0</v>
      </c>
      <c r="F374" s="98" t="b">
        <v>0</v>
      </c>
      <c r="G374" s="98" t="b">
        <v>0</v>
      </c>
    </row>
    <row r="375" spans="1:7" ht="15">
      <c r="A375" s="98" t="s">
        <v>3826</v>
      </c>
      <c r="B375" s="98">
        <v>2</v>
      </c>
      <c r="C375" s="122">
        <v>0.0009407630481383741</v>
      </c>
      <c r="D375" s="98" t="s">
        <v>3940</v>
      </c>
      <c r="E375" s="98" t="b">
        <v>0</v>
      </c>
      <c r="F375" s="98" t="b">
        <v>0</v>
      </c>
      <c r="G375" s="98" t="b">
        <v>0</v>
      </c>
    </row>
    <row r="376" spans="1:7" ht="15">
      <c r="A376" s="98" t="s">
        <v>3827</v>
      </c>
      <c r="B376" s="98">
        <v>2</v>
      </c>
      <c r="C376" s="122">
        <v>0.0009407630481383741</v>
      </c>
      <c r="D376" s="98" t="s">
        <v>3940</v>
      </c>
      <c r="E376" s="98" t="b">
        <v>0</v>
      </c>
      <c r="F376" s="98" t="b">
        <v>0</v>
      </c>
      <c r="G376" s="98" t="b">
        <v>0</v>
      </c>
    </row>
    <row r="377" spans="1:7" ht="15">
      <c r="A377" s="98" t="s">
        <v>3828</v>
      </c>
      <c r="B377" s="98">
        <v>2</v>
      </c>
      <c r="C377" s="122">
        <v>0.0009407630481383741</v>
      </c>
      <c r="D377" s="98" t="s">
        <v>3940</v>
      </c>
      <c r="E377" s="98" t="b">
        <v>0</v>
      </c>
      <c r="F377" s="98" t="b">
        <v>0</v>
      </c>
      <c r="G377" s="98" t="b">
        <v>0</v>
      </c>
    </row>
    <row r="378" spans="1:7" ht="15">
      <c r="A378" s="98" t="s">
        <v>3829</v>
      </c>
      <c r="B378" s="98">
        <v>2</v>
      </c>
      <c r="C378" s="122">
        <v>0.0009407630481383741</v>
      </c>
      <c r="D378" s="98" t="s">
        <v>3940</v>
      </c>
      <c r="E378" s="98" t="b">
        <v>0</v>
      </c>
      <c r="F378" s="98" t="b">
        <v>0</v>
      </c>
      <c r="G378" s="98" t="b">
        <v>0</v>
      </c>
    </row>
    <row r="379" spans="1:7" ht="15">
      <c r="A379" s="98" t="s">
        <v>3830</v>
      </c>
      <c r="B379" s="98">
        <v>2</v>
      </c>
      <c r="C379" s="122">
        <v>0.0009407630481383741</v>
      </c>
      <c r="D379" s="98" t="s">
        <v>3940</v>
      </c>
      <c r="E379" s="98" t="b">
        <v>0</v>
      </c>
      <c r="F379" s="98" t="b">
        <v>0</v>
      </c>
      <c r="G379" s="98" t="b">
        <v>0</v>
      </c>
    </row>
    <row r="380" spans="1:7" ht="15">
      <c r="A380" s="98" t="s">
        <v>3831</v>
      </c>
      <c r="B380" s="98">
        <v>2</v>
      </c>
      <c r="C380" s="122">
        <v>0.0009407630481383741</v>
      </c>
      <c r="D380" s="98" t="s">
        <v>3940</v>
      </c>
      <c r="E380" s="98" t="b">
        <v>0</v>
      </c>
      <c r="F380" s="98" t="b">
        <v>0</v>
      </c>
      <c r="G380" s="98" t="b">
        <v>0</v>
      </c>
    </row>
    <row r="381" spans="1:7" ht="15">
      <c r="A381" s="98" t="s">
        <v>3832</v>
      </c>
      <c r="B381" s="98">
        <v>2</v>
      </c>
      <c r="C381" s="122">
        <v>0.0009407630481383741</v>
      </c>
      <c r="D381" s="98" t="s">
        <v>3940</v>
      </c>
      <c r="E381" s="98" t="b">
        <v>0</v>
      </c>
      <c r="F381" s="98" t="b">
        <v>0</v>
      </c>
      <c r="G381" s="98" t="b">
        <v>0</v>
      </c>
    </row>
    <row r="382" spans="1:7" ht="15">
      <c r="A382" s="98" t="s">
        <v>3833</v>
      </c>
      <c r="B382" s="98">
        <v>2</v>
      </c>
      <c r="C382" s="122">
        <v>0.0009407630481383741</v>
      </c>
      <c r="D382" s="98" t="s">
        <v>3940</v>
      </c>
      <c r="E382" s="98" t="b">
        <v>0</v>
      </c>
      <c r="F382" s="98" t="b">
        <v>0</v>
      </c>
      <c r="G382" s="98" t="b">
        <v>0</v>
      </c>
    </row>
    <row r="383" spans="1:7" ht="15">
      <c r="A383" s="98" t="s">
        <v>3834</v>
      </c>
      <c r="B383" s="98">
        <v>2</v>
      </c>
      <c r="C383" s="122">
        <v>0.0009407630481383741</v>
      </c>
      <c r="D383" s="98" t="s">
        <v>3940</v>
      </c>
      <c r="E383" s="98" t="b">
        <v>0</v>
      </c>
      <c r="F383" s="98" t="b">
        <v>0</v>
      </c>
      <c r="G383" s="98" t="b">
        <v>0</v>
      </c>
    </row>
    <row r="384" spans="1:7" ht="15">
      <c r="A384" s="98" t="s">
        <v>3835</v>
      </c>
      <c r="B384" s="98">
        <v>2</v>
      </c>
      <c r="C384" s="122">
        <v>0.0009407630481383741</v>
      </c>
      <c r="D384" s="98" t="s">
        <v>3940</v>
      </c>
      <c r="E384" s="98" t="b">
        <v>0</v>
      </c>
      <c r="F384" s="98" t="b">
        <v>0</v>
      </c>
      <c r="G384" s="98" t="b">
        <v>0</v>
      </c>
    </row>
    <row r="385" spans="1:7" ht="15">
      <c r="A385" s="98" t="s">
        <v>3836</v>
      </c>
      <c r="B385" s="98">
        <v>2</v>
      </c>
      <c r="C385" s="122">
        <v>0.0009407630481383741</v>
      </c>
      <c r="D385" s="98" t="s">
        <v>3940</v>
      </c>
      <c r="E385" s="98" t="b">
        <v>0</v>
      </c>
      <c r="F385" s="98" t="b">
        <v>0</v>
      </c>
      <c r="G385" s="98" t="b">
        <v>0</v>
      </c>
    </row>
    <row r="386" spans="1:7" ht="15">
      <c r="A386" s="98" t="s">
        <v>3837</v>
      </c>
      <c r="B386" s="98">
        <v>2</v>
      </c>
      <c r="C386" s="122">
        <v>0.0009407630481383741</v>
      </c>
      <c r="D386" s="98" t="s">
        <v>3940</v>
      </c>
      <c r="E386" s="98" t="b">
        <v>0</v>
      </c>
      <c r="F386" s="98" t="b">
        <v>0</v>
      </c>
      <c r="G386" s="98" t="b">
        <v>0</v>
      </c>
    </row>
    <row r="387" spans="1:7" ht="15">
      <c r="A387" s="98" t="s">
        <v>3838</v>
      </c>
      <c r="B387" s="98">
        <v>2</v>
      </c>
      <c r="C387" s="122">
        <v>0.0009407630481383741</v>
      </c>
      <c r="D387" s="98" t="s">
        <v>3940</v>
      </c>
      <c r="E387" s="98" t="b">
        <v>0</v>
      </c>
      <c r="F387" s="98" t="b">
        <v>0</v>
      </c>
      <c r="G387" s="98" t="b">
        <v>0</v>
      </c>
    </row>
    <row r="388" spans="1:7" ht="15">
      <c r="A388" s="98" t="s">
        <v>446</v>
      </c>
      <c r="B388" s="98">
        <v>2</v>
      </c>
      <c r="C388" s="122">
        <v>0.0009407630481383741</v>
      </c>
      <c r="D388" s="98" t="s">
        <v>3940</v>
      </c>
      <c r="E388" s="98" t="b">
        <v>0</v>
      </c>
      <c r="F388" s="98" t="b">
        <v>0</v>
      </c>
      <c r="G388" s="98" t="b">
        <v>0</v>
      </c>
    </row>
    <row r="389" spans="1:7" ht="15">
      <c r="A389" s="98" t="s">
        <v>3839</v>
      </c>
      <c r="B389" s="98">
        <v>2</v>
      </c>
      <c r="C389" s="122">
        <v>0.0009407630481383741</v>
      </c>
      <c r="D389" s="98" t="s">
        <v>3940</v>
      </c>
      <c r="E389" s="98" t="b">
        <v>0</v>
      </c>
      <c r="F389" s="98" t="b">
        <v>0</v>
      </c>
      <c r="G389" s="98" t="b">
        <v>0</v>
      </c>
    </row>
    <row r="390" spans="1:7" ht="15">
      <c r="A390" s="98" t="s">
        <v>3840</v>
      </c>
      <c r="B390" s="98">
        <v>2</v>
      </c>
      <c r="C390" s="122">
        <v>0.0009407630481383741</v>
      </c>
      <c r="D390" s="98" t="s">
        <v>3940</v>
      </c>
      <c r="E390" s="98" t="b">
        <v>0</v>
      </c>
      <c r="F390" s="98" t="b">
        <v>0</v>
      </c>
      <c r="G390" s="98" t="b">
        <v>0</v>
      </c>
    </row>
    <row r="391" spans="1:7" ht="15">
      <c r="A391" s="98" t="s">
        <v>3841</v>
      </c>
      <c r="B391" s="98">
        <v>2</v>
      </c>
      <c r="C391" s="122">
        <v>0.0010762705861370153</v>
      </c>
      <c r="D391" s="98" t="s">
        <v>3940</v>
      </c>
      <c r="E391" s="98" t="b">
        <v>0</v>
      </c>
      <c r="F391" s="98" t="b">
        <v>0</v>
      </c>
      <c r="G391" s="98" t="b">
        <v>0</v>
      </c>
    </row>
    <row r="392" spans="1:7" ht="15">
      <c r="A392" s="98" t="s">
        <v>3842</v>
      </c>
      <c r="B392" s="98">
        <v>2</v>
      </c>
      <c r="C392" s="122">
        <v>0.0009407630481383741</v>
      </c>
      <c r="D392" s="98" t="s">
        <v>3940</v>
      </c>
      <c r="E392" s="98" t="b">
        <v>0</v>
      </c>
      <c r="F392" s="98" t="b">
        <v>0</v>
      </c>
      <c r="G392" s="98" t="b">
        <v>0</v>
      </c>
    </row>
    <row r="393" spans="1:7" ht="15">
      <c r="A393" s="98" t="s">
        <v>3843</v>
      </c>
      <c r="B393" s="98">
        <v>2</v>
      </c>
      <c r="C393" s="122">
        <v>0.0009407630481383741</v>
      </c>
      <c r="D393" s="98" t="s">
        <v>3940</v>
      </c>
      <c r="E393" s="98" t="b">
        <v>0</v>
      </c>
      <c r="F393" s="98" t="b">
        <v>0</v>
      </c>
      <c r="G393" s="98" t="b">
        <v>0</v>
      </c>
    </row>
    <row r="394" spans="1:7" ht="15">
      <c r="A394" s="98" t="s">
        <v>3844</v>
      </c>
      <c r="B394" s="98">
        <v>2</v>
      </c>
      <c r="C394" s="122">
        <v>0.0009407630481383741</v>
      </c>
      <c r="D394" s="98" t="s">
        <v>3940</v>
      </c>
      <c r="E394" s="98" t="b">
        <v>0</v>
      </c>
      <c r="F394" s="98" t="b">
        <v>0</v>
      </c>
      <c r="G394" s="98" t="b">
        <v>0</v>
      </c>
    </row>
    <row r="395" spans="1:7" ht="15">
      <c r="A395" s="98" t="s">
        <v>3845</v>
      </c>
      <c r="B395" s="98">
        <v>2</v>
      </c>
      <c r="C395" s="122">
        <v>0.0009407630481383741</v>
      </c>
      <c r="D395" s="98" t="s">
        <v>3940</v>
      </c>
      <c r="E395" s="98" t="b">
        <v>0</v>
      </c>
      <c r="F395" s="98" t="b">
        <v>0</v>
      </c>
      <c r="G395" s="98" t="b">
        <v>0</v>
      </c>
    </row>
    <row r="396" spans="1:7" ht="15">
      <c r="A396" s="98" t="s">
        <v>3846</v>
      </c>
      <c r="B396" s="98">
        <v>2</v>
      </c>
      <c r="C396" s="122">
        <v>0.0009407630481383741</v>
      </c>
      <c r="D396" s="98" t="s">
        <v>3940</v>
      </c>
      <c r="E396" s="98" t="b">
        <v>0</v>
      </c>
      <c r="F396" s="98" t="b">
        <v>0</v>
      </c>
      <c r="G396" s="98" t="b">
        <v>0</v>
      </c>
    </row>
    <row r="397" spans="1:7" ht="15">
      <c r="A397" s="98" t="s">
        <v>3847</v>
      </c>
      <c r="B397" s="98">
        <v>2</v>
      </c>
      <c r="C397" s="122">
        <v>0.0009407630481383741</v>
      </c>
      <c r="D397" s="98" t="s">
        <v>3940</v>
      </c>
      <c r="E397" s="98" t="b">
        <v>0</v>
      </c>
      <c r="F397" s="98" t="b">
        <v>0</v>
      </c>
      <c r="G397" s="98" t="b">
        <v>0</v>
      </c>
    </row>
    <row r="398" spans="1:7" ht="15">
      <c r="A398" s="98" t="s">
        <v>3848</v>
      </c>
      <c r="B398" s="98">
        <v>2</v>
      </c>
      <c r="C398" s="122">
        <v>0.0009407630481383741</v>
      </c>
      <c r="D398" s="98" t="s">
        <v>3940</v>
      </c>
      <c r="E398" s="98" t="b">
        <v>0</v>
      </c>
      <c r="F398" s="98" t="b">
        <v>0</v>
      </c>
      <c r="G398" s="98" t="b">
        <v>0</v>
      </c>
    </row>
    <row r="399" spans="1:7" ht="15">
      <c r="A399" s="98" t="s">
        <v>3849</v>
      </c>
      <c r="B399" s="98">
        <v>2</v>
      </c>
      <c r="C399" s="122">
        <v>0.0009407630481383741</v>
      </c>
      <c r="D399" s="98" t="s">
        <v>3940</v>
      </c>
      <c r="E399" s="98" t="b">
        <v>0</v>
      </c>
      <c r="F399" s="98" t="b">
        <v>0</v>
      </c>
      <c r="G399" s="98" t="b">
        <v>0</v>
      </c>
    </row>
    <row r="400" spans="1:7" ht="15">
      <c r="A400" s="98" t="s">
        <v>3850</v>
      </c>
      <c r="B400" s="98">
        <v>2</v>
      </c>
      <c r="C400" s="122">
        <v>0.0009407630481383741</v>
      </c>
      <c r="D400" s="98" t="s">
        <v>3940</v>
      </c>
      <c r="E400" s="98" t="b">
        <v>0</v>
      </c>
      <c r="F400" s="98" t="b">
        <v>0</v>
      </c>
      <c r="G400" s="98" t="b">
        <v>0</v>
      </c>
    </row>
    <row r="401" spans="1:7" ht="15">
      <c r="A401" s="98" t="s">
        <v>3851</v>
      </c>
      <c r="B401" s="98">
        <v>2</v>
      </c>
      <c r="C401" s="122">
        <v>0.0009407630481383741</v>
      </c>
      <c r="D401" s="98" t="s">
        <v>3940</v>
      </c>
      <c r="E401" s="98" t="b">
        <v>0</v>
      </c>
      <c r="F401" s="98" t="b">
        <v>0</v>
      </c>
      <c r="G401" s="98" t="b">
        <v>0</v>
      </c>
    </row>
    <row r="402" spans="1:7" ht="15">
      <c r="A402" s="98" t="s">
        <v>3852</v>
      </c>
      <c r="B402" s="98">
        <v>2</v>
      </c>
      <c r="C402" s="122">
        <v>0.0009407630481383741</v>
      </c>
      <c r="D402" s="98" t="s">
        <v>3940</v>
      </c>
      <c r="E402" s="98" t="b">
        <v>0</v>
      </c>
      <c r="F402" s="98" t="b">
        <v>0</v>
      </c>
      <c r="G402" s="98" t="b">
        <v>0</v>
      </c>
    </row>
    <row r="403" spans="1:7" ht="15">
      <c r="A403" s="98" t="s">
        <v>3853</v>
      </c>
      <c r="B403" s="98">
        <v>2</v>
      </c>
      <c r="C403" s="122">
        <v>0.0009407630481383741</v>
      </c>
      <c r="D403" s="98" t="s">
        <v>3940</v>
      </c>
      <c r="E403" s="98" t="b">
        <v>0</v>
      </c>
      <c r="F403" s="98" t="b">
        <v>0</v>
      </c>
      <c r="G403" s="98" t="b">
        <v>0</v>
      </c>
    </row>
    <row r="404" spans="1:7" ht="15">
      <c r="A404" s="98" t="s">
        <v>3854</v>
      </c>
      <c r="B404" s="98">
        <v>2</v>
      </c>
      <c r="C404" s="122">
        <v>0.0009407630481383741</v>
      </c>
      <c r="D404" s="98" t="s">
        <v>3940</v>
      </c>
      <c r="E404" s="98" t="b">
        <v>0</v>
      </c>
      <c r="F404" s="98" t="b">
        <v>0</v>
      </c>
      <c r="G404" s="98" t="b">
        <v>0</v>
      </c>
    </row>
    <row r="405" spans="1:7" ht="15">
      <c r="A405" s="98" t="s">
        <v>3855</v>
      </c>
      <c r="B405" s="98">
        <v>2</v>
      </c>
      <c r="C405" s="122">
        <v>0.0009407630481383741</v>
      </c>
      <c r="D405" s="98" t="s">
        <v>3940</v>
      </c>
      <c r="E405" s="98" t="b">
        <v>0</v>
      </c>
      <c r="F405" s="98" t="b">
        <v>0</v>
      </c>
      <c r="G405" s="98" t="b">
        <v>0</v>
      </c>
    </row>
    <row r="406" spans="1:7" ht="15">
      <c r="A406" s="98" t="s">
        <v>3856</v>
      </c>
      <c r="B406" s="98">
        <v>2</v>
      </c>
      <c r="C406" s="122">
        <v>0.0009407630481383741</v>
      </c>
      <c r="D406" s="98" t="s">
        <v>3940</v>
      </c>
      <c r="E406" s="98" t="b">
        <v>0</v>
      </c>
      <c r="F406" s="98" t="b">
        <v>0</v>
      </c>
      <c r="G406" s="98" t="b">
        <v>0</v>
      </c>
    </row>
    <row r="407" spans="1:7" ht="15">
      <c r="A407" s="98" t="s">
        <v>3857</v>
      </c>
      <c r="B407" s="98">
        <v>2</v>
      </c>
      <c r="C407" s="122">
        <v>0.0009407630481383741</v>
      </c>
      <c r="D407" s="98" t="s">
        <v>3940</v>
      </c>
      <c r="E407" s="98" t="b">
        <v>0</v>
      </c>
      <c r="F407" s="98" t="b">
        <v>0</v>
      </c>
      <c r="G407" s="98" t="b">
        <v>0</v>
      </c>
    </row>
    <row r="408" spans="1:7" ht="15">
      <c r="A408" s="98" t="s">
        <v>350</v>
      </c>
      <c r="B408" s="98">
        <v>2</v>
      </c>
      <c r="C408" s="122">
        <v>0.0009407630481383741</v>
      </c>
      <c r="D408" s="98" t="s">
        <v>3940</v>
      </c>
      <c r="E408" s="98" t="b">
        <v>0</v>
      </c>
      <c r="F408" s="98" t="b">
        <v>0</v>
      </c>
      <c r="G408" s="98" t="b">
        <v>0</v>
      </c>
    </row>
    <row r="409" spans="1:7" ht="15">
      <c r="A409" s="98" t="s">
        <v>3858</v>
      </c>
      <c r="B409" s="98">
        <v>2</v>
      </c>
      <c r="C409" s="122">
        <v>0.0009407630481383741</v>
      </c>
      <c r="D409" s="98" t="s">
        <v>3940</v>
      </c>
      <c r="E409" s="98" t="b">
        <v>0</v>
      </c>
      <c r="F409" s="98" t="b">
        <v>0</v>
      </c>
      <c r="G409" s="98" t="b">
        <v>0</v>
      </c>
    </row>
    <row r="410" spans="1:7" ht="15">
      <c r="A410" s="98" t="s">
        <v>3859</v>
      </c>
      <c r="B410" s="98">
        <v>2</v>
      </c>
      <c r="C410" s="122">
        <v>0.0009407630481383741</v>
      </c>
      <c r="D410" s="98" t="s">
        <v>3940</v>
      </c>
      <c r="E410" s="98" t="b">
        <v>0</v>
      </c>
      <c r="F410" s="98" t="b">
        <v>0</v>
      </c>
      <c r="G410" s="98" t="b">
        <v>0</v>
      </c>
    </row>
    <row r="411" spans="1:7" ht="15">
      <c r="A411" s="98" t="s">
        <v>3860</v>
      </c>
      <c r="B411" s="98">
        <v>2</v>
      </c>
      <c r="C411" s="122">
        <v>0.0009407630481383741</v>
      </c>
      <c r="D411" s="98" t="s">
        <v>3940</v>
      </c>
      <c r="E411" s="98" t="b">
        <v>0</v>
      </c>
      <c r="F411" s="98" t="b">
        <v>0</v>
      </c>
      <c r="G411" s="98" t="b">
        <v>0</v>
      </c>
    </row>
    <row r="412" spans="1:7" ht="15">
      <c r="A412" s="98" t="s">
        <v>3861</v>
      </c>
      <c r="B412" s="98">
        <v>2</v>
      </c>
      <c r="C412" s="122">
        <v>0.0009407630481383741</v>
      </c>
      <c r="D412" s="98" t="s">
        <v>3940</v>
      </c>
      <c r="E412" s="98" t="b">
        <v>0</v>
      </c>
      <c r="F412" s="98" t="b">
        <v>0</v>
      </c>
      <c r="G412" s="98" t="b">
        <v>0</v>
      </c>
    </row>
    <row r="413" spans="1:7" ht="15">
      <c r="A413" s="98" t="s">
        <v>337</v>
      </c>
      <c r="B413" s="98">
        <v>2</v>
      </c>
      <c r="C413" s="122">
        <v>0.0009407630481383741</v>
      </c>
      <c r="D413" s="98" t="s">
        <v>3940</v>
      </c>
      <c r="E413" s="98" t="b">
        <v>0</v>
      </c>
      <c r="F413" s="98" t="b">
        <v>0</v>
      </c>
      <c r="G413" s="98" t="b">
        <v>0</v>
      </c>
    </row>
    <row r="414" spans="1:7" ht="15">
      <c r="A414" s="98" t="s">
        <v>386</v>
      </c>
      <c r="B414" s="98">
        <v>2</v>
      </c>
      <c r="C414" s="122">
        <v>0.0009407630481383741</v>
      </c>
      <c r="D414" s="98" t="s">
        <v>3940</v>
      </c>
      <c r="E414" s="98" t="b">
        <v>0</v>
      </c>
      <c r="F414" s="98" t="b">
        <v>0</v>
      </c>
      <c r="G414" s="98" t="b">
        <v>0</v>
      </c>
    </row>
    <row r="415" spans="1:7" ht="15">
      <c r="A415" s="98" t="s">
        <v>385</v>
      </c>
      <c r="B415" s="98">
        <v>2</v>
      </c>
      <c r="C415" s="122">
        <v>0.0009407630481383741</v>
      </c>
      <c r="D415" s="98" t="s">
        <v>3940</v>
      </c>
      <c r="E415" s="98" t="b">
        <v>0</v>
      </c>
      <c r="F415" s="98" t="b">
        <v>0</v>
      </c>
      <c r="G415" s="98" t="b">
        <v>0</v>
      </c>
    </row>
    <row r="416" spans="1:7" ht="15">
      <c r="A416" s="98" t="s">
        <v>3862</v>
      </c>
      <c r="B416" s="98">
        <v>2</v>
      </c>
      <c r="C416" s="122">
        <v>0.0009407630481383741</v>
      </c>
      <c r="D416" s="98" t="s">
        <v>3940</v>
      </c>
      <c r="E416" s="98" t="b">
        <v>0</v>
      </c>
      <c r="F416" s="98" t="b">
        <v>0</v>
      </c>
      <c r="G416" s="98" t="b">
        <v>0</v>
      </c>
    </row>
    <row r="417" spans="1:7" ht="15">
      <c r="A417" s="98" t="s">
        <v>3863</v>
      </c>
      <c r="B417" s="98">
        <v>2</v>
      </c>
      <c r="C417" s="122">
        <v>0.0009407630481383741</v>
      </c>
      <c r="D417" s="98" t="s">
        <v>3940</v>
      </c>
      <c r="E417" s="98" t="b">
        <v>0</v>
      </c>
      <c r="F417" s="98" t="b">
        <v>0</v>
      </c>
      <c r="G417" s="98" t="b">
        <v>0</v>
      </c>
    </row>
    <row r="418" spans="1:7" ht="15">
      <c r="A418" s="98" t="s">
        <v>3864</v>
      </c>
      <c r="B418" s="98">
        <v>2</v>
      </c>
      <c r="C418" s="122">
        <v>0.0009407630481383741</v>
      </c>
      <c r="D418" s="98" t="s">
        <v>3940</v>
      </c>
      <c r="E418" s="98" t="b">
        <v>0</v>
      </c>
      <c r="F418" s="98" t="b">
        <v>0</v>
      </c>
      <c r="G418" s="98" t="b">
        <v>0</v>
      </c>
    </row>
    <row r="419" spans="1:7" ht="15">
      <c r="A419" s="98" t="s">
        <v>3865</v>
      </c>
      <c r="B419" s="98">
        <v>2</v>
      </c>
      <c r="C419" s="122">
        <v>0.0009407630481383741</v>
      </c>
      <c r="D419" s="98" t="s">
        <v>3940</v>
      </c>
      <c r="E419" s="98" t="b">
        <v>0</v>
      </c>
      <c r="F419" s="98" t="b">
        <v>0</v>
      </c>
      <c r="G419" s="98" t="b">
        <v>0</v>
      </c>
    </row>
    <row r="420" spans="1:7" ht="15">
      <c r="A420" s="98" t="s">
        <v>3866</v>
      </c>
      <c r="B420" s="98">
        <v>2</v>
      </c>
      <c r="C420" s="122">
        <v>0.0009407630481383741</v>
      </c>
      <c r="D420" s="98" t="s">
        <v>3940</v>
      </c>
      <c r="E420" s="98" t="b">
        <v>0</v>
      </c>
      <c r="F420" s="98" t="b">
        <v>0</v>
      </c>
      <c r="G420" s="98" t="b">
        <v>0</v>
      </c>
    </row>
    <row r="421" spans="1:7" ht="15">
      <c r="A421" s="98" t="s">
        <v>3867</v>
      </c>
      <c r="B421" s="98">
        <v>2</v>
      </c>
      <c r="C421" s="122">
        <v>0.0009407630481383741</v>
      </c>
      <c r="D421" s="98" t="s">
        <v>3940</v>
      </c>
      <c r="E421" s="98" t="b">
        <v>0</v>
      </c>
      <c r="F421" s="98" t="b">
        <v>0</v>
      </c>
      <c r="G421" s="98" t="b">
        <v>0</v>
      </c>
    </row>
    <row r="422" spans="1:7" ht="15">
      <c r="A422" s="98" t="s">
        <v>3868</v>
      </c>
      <c r="B422" s="98">
        <v>2</v>
      </c>
      <c r="C422" s="122">
        <v>0.0009407630481383741</v>
      </c>
      <c r="D422" s="98" t="s">
        <v>3940</v>
      </c>
      <c r="E422" s="98" t="b">
        <v>0</v>
      </c>
      <c r="F422" s="98" t="b">
        <v>0</v>
      </c>
      <c r="G422" s="98" t="b">
        <v>0</v>
      </c>
    </row>
    <row r="423" spans="1:7" ht="15">
      <c r="A423" s="98" t="s">
        <v>3869</v>
      </c>
      <c r="B423" s="98">
        <v>2</v>
      </c>
      <c r="C423" s="122">
        <v>0.0009407630481383741</v>
      </c>
      <c r="D423" s="98" t="s">
        <v>3940</v>
      </c>
      <c r="E423" s="98" t="b">
        <v>0</v>
      </c>
      <c r="F423" s="98" t="b">
        <v>0</v>
      </c>
      <c r="G423" s="98" t="b">
        <v>0</v>
      </c>
    </row>
    <row r="424" spans="1:7" ht="15">
      <c r="A424" s="98" t="s">
        <v>3870</v>
      </c>
      <c r="B424" s="98">
        <v>2</v>
      </c>
      <c r="C424" s="122">
        <v>0.0009407630481383741</v>
      </c>
      <c r="D424" s="98" t="s">
        <v>3940</v>
      </c>
      <c r="E424" s="98" t="b">
        <v>0</v>
      </c>
      <c r="F424" s="98" t="b">
        <v>0</v>
      </c>
      <c r="G424" s="98" t="b">
        <v>0</v>
      </c>
    </row>
    <row r="425" spans="1:7" ht="15">
      <c r="A425" s="98" t="s">
        <v>3871</v>
      </c>
      <c r="B425" s="98">
        <v>2</v>
      </c>
      <c r="C425" s="122">
        <v>0.0009407630481383741</v>
      </c>
      <c r="D425" s="98" t="s">
        <v>3940</v>
      </c>
      <c r="E425" s="98" t="b">
        <v>0</v>
      </c>
      <c r="F425" s="98" t="b">
        <v>0</v>
      </c>
      <c r="G425" s="98" t="b">
        <v>0</v>
      </c>
    </row>
    <row r="426" spans="1:7" ht="15">
      <c r="A426" s="98" t="s">
        <v>3872</v>
      </c>
      <c r="B426" s="98">
        <v>2</v>
      </c>
      <c r="C426" s="122">
        <v>0.0009407630481383741</v>
      </c>
      <c r="D426" s="98" t="s">
        <v>3940</v>
      </c>
      <c r="E426" s="98" t="b">
        <v>0</v>
      </c>
      <c r="F426" s="98" t="b">
        <v>0</v>
      </c>
      <c r="G426" s="98" t="b">
        <v>0</v>
      </c>
    </row>
    <row r="427" spans="1:7" ht="15">
      <c r="A427" s="98" t="s">
        <v>422</v>
      </c>
      <c r="B427" s="98">
        <v>2</v>
      </c>
      <c r="C427" s="122">
        <v>0.0009407630481383741</v>
      </c>
      <c r="D427" s="98" t="s">
        <v>3940</v>
      </c>
      <c r="E427" s="98" t="b">
        <v>0</v>
      </c>
      <c r="F427" s="98" t="b">
        <v>0</v>
      </c>
      <c r="G427" s="98" t="b">
        <v>0</v>
      </c>
    </row>
    <row r="428" spans="1:7" ht="15">
      <c r="A428" s="98" t="s">
        <v>421</v>
      </c>
      <c r="B428" s="98">
        <v>2</v>
      </c>
      <c r="C428" s="122">
        <v>0.0009407630481383741</v>
      </c>
      <c r="D428" s="98" t="s">
        <v>3940</v>
      </c>
      <c r="E428" s="98" t="b">
        <v>0</v>
      </c>
      <c r="F428" s="98" t="b">
        <v>0</v>
      </c>
      <c r="G428" s="98" t="b">
        <v>0</v>
      </c>
    </row>
    <row r="429" spans="1:7" ht="15">
      <c r="A429" s="98" t="s">
        <v>3873</v>
      </c>
      <c r="B429" s="98">
        <v>2</v>
      </c>
      <c r="C429" s="122">
        <v>0.0009407630481383741</v>
      </c>
      <c r="D429" s="98" t="s">
        <v>3940</v>
      </c>
      <c r="E429" s="98" t="b">
        <v>0</v>
      </c>
      <c r="F429" s="98" t="b">
        <v>0</v>
      </c>
      <c r="G429" s="98" t="b">
        <v>0</v>
      </c>
    </row>
    <row r="430" spans="1:7" ht="15">
      <c r="A430" s="98" t="s">
        <v>3874</v>
      </c>
      <c r="B430" s="98">
        <v>2</v>
      </c>
      <c r="C430" s="122">
        <v>0.0009407630481383741</v>
      </c>
      <c r="D430" s="98" t="s">
        <v>3940</v>
      </c>
      <c r="E430" s="98" t="b">
        <v>0</v>
      </c>
      <c r="F430" s="98" t="b">
        <v>0</v>
      </c>
      <c r="G430" s="98" t="b">
        <v>0</v>
      </c>
    </row>
    <row r="431" spans="1:7" ht="15">
      <c r="A431" s="98" t="s">
        <v>3875</v>
      </c>
      <c r="B431" s="98">
        <v>2</v>
      </c>
      <c r="C431" s="122">
        <v>0.0010762705861370153</v>
      </c>
      <c r="D431" s="98" t="s">
        <v>3940</v>
      </c>
      <c r="E431" s="98" t="b">
        <v>0</v>
      </c>
      <c r="F431" s="98" t="b">
        <v>0</v>
      </c>
      <c r="G431" s="98" t="b">
        <v>0</v>
      </c>
    </row>
    <row r="432" spans="1:7" ht="15">
      <c r="A432" s="98" t="s">
        <v>3876</v>
      </c>
      <c r="B432" s="98">
        <v>2</v>
      </c>
      <c r="C432" s="122">
        <v>0.0009407630481383741</v>
      </c>
      <c r="D432" s="98" t="s">
        <v>3940</v>
      </c>
      <c r="E432" s="98" t="b">
        <v>0</v>
      </c>
      <c r="F432" s="98" t="b">
        <v>0</v>
      </c>
      <c r="G432" s="98" t="b">
        <v>0</v>
      </c>
    </row>
    <row r="433" spans="1:7" ht="15">
      <c r="A433" s="98" t="s">
        <v>3877</v>
      </c>
      <c r="B433" s="98">
        <v>2</v>
      </c>
      <c r="C433" s="122">
        <v>0.0009407630481383741</v>
      </c>
      <c r="D433" s="98" t="s">
        <v>3940</v>
      </c>
      <c r="E433" s="98" t="b">
        <v>0</v>
      </c>
      <c r="F433" s="98" t="b">
        <v>0</v>
      </c>
      <c r="G433" s="98" t="b">
        <v>0</v>
      </c>
    </row>
    <row r="434" spans="1:7" ht="15">
      <c r="A434" s="98" t="s">
        <v>3878</v>
      </c>
      <c r="B434" s="98">
        <v>2</v>
      </c>
      <c r="C434" s="122">
        <v>0.0009407630481383741</v>
      </c>
      <c r="D434" s="98" t="s">
        <v>3940</v>
      </c>
      <c r="E434" s="98" t="b">
        <v>0</v>
      </c>
      <c r="F434" s="98" t="b">
        <v>0</v>
      </c>
      <c r="G434" s="98" t="b">
        <v>0</v>
      </c>
    </row>
    <row r="435" spans="1:7" ht="15">
      <c r="A435" s="98" t="s">
        <v>3879</v>
      </c>
      <c r="B435" s="98">
        <v>2</v>
      </c>
      <c r="C435" s="122">
        <v>0.0009407630481383741</v>
      </c>
      <c r="D435" s="98" t="s">
        <v>3940</v>
      </c>
      <c r="E435" s="98" t="b">
        <v>0</v>
      </c>
      <c r="F435" s="98" t="b">
        <v>0</v>
      </c>
      <c r="G435" s="98" t="b">
        <v>0</v>
      </c>
    </row>
    <row r="436" spans="1:7" ht="15">
      <c r="A436" s="98" t="s">
        <v>3880</v>
      </c>
      <c r="B436" s="98">
        <v>2</v>
      </c>
      <c r="C436" s="122">
        <v>0.0009407630481383741</v>
      </c>
      <c r="D436" s="98" t="s">
        <v>3940</v>
      </c>
      <c r="E436" s="98" t="b">
        <v>0</v>
      </c>
      <c r="F436" s="98" t="b">
        <v>0</v>
      </c>
      <c r="G436" s="98" t="b">
        <v>0</v>
      </c>
    </row>
    <row r="437" spans="1:7" ht="15">
      <c r="A437" s="98" t="s">
        <v>3881</v>
      </c>
      <c r="B437" s="98">
        <v>2</v>
      </c>
      <c r="C437" s="122">
        <v>0.0009407630481383741</v>
      </c>
      <c r="D437" s="98" t="s">
        <v>3940</v>
      </c>
      <c r="E437" s="98" t="b">
        <v>0</v>
      </c>
      <c r="F437" s="98" t="b">
        <v>0</v>
      </c>
      <c r="G437" s="98" t="b">
        <v>0</v>
      </c>
    </row>
    <row r="438" spans="1:7" ht="15">
      <c r="A438" s="98" t="s">
        <v>3882</v>
      </c>
      <c r="B438" s="98">
        <v>2</v>
      </c>
      <c r="C438" s="122">
        <v>0.0009407630481383741</v>
      </c>
      <c r="D438" s="98" t="s">
        <v>3940</v>
      </c>
      <c r="E438" s="98" t="b">
        <v>0</v>
      </c>
      <c r="F438" s="98" t="b">
        <v>0</v>
      </c>
      <c r="G438" s="98" t="b">
        <v>0</v>
      </c>
    </row>
    <row r="439" spans="1:7" ht="15">
      <c r="A439" s="98" t="s">
        <v>3883</v>
      </c>
      <c r="B439" s="98">
        <v>2</v>
      </c>
      <c r="C439" s="122">
        <v>0.0009407630481383741</v>
      </c>
      <c r="D439" s="98" t="s">
        <v>3940</v>
      </c>
      <c r="E439" s="98" t="b">
        <v>0</v>
      </c>
      <c r="F439" s="98" t="b">
        <v>0</v>
      </c>
      <c r="G439" s="98" t="b">
        <v>0</v>
      </c>
    </row>
    <row r="440" spans="1:7" ht="15">
      <c r="A440" s="98" t="s">
        <v>3884</v>
      </c>
      <c r="B440" s="98">
        <v>2</v>
      </c>
      <c r="C440" s="122">
        <v>0.0009407630481383741</v>
      </c>
      <c r="D440" s="98" t="s">
        <v>3940</v>
      </c>
      <c r="E440" s="98" t="b">
        <v>0</v>
      </c>
      <c r="F440" s="98" t="b">
        <v>0</v>
      </c>
      <c r="G440" s="98" t="b">
        <v>0</v>
      </c>
    </row>
    <row r="441" spans="1:7" ht="15">
      <c r="A441" s="98" t="s">
        <v>3885</v>
      </c>
      <c r="B441" s="98">
        <v>2</v>
      </c>
      <c r="C441" s="122">
        <v>0.0009407630481383741</v>
      </c>
      <c r="D441" s="98" t="s">
        <v>3940</v>
      </c>
      <c r="E441" s="98" t="b">
        <v>0</v>
      </c>
      <c r="F441" s="98" t="b">
        <v>0</v>
      </c>
      <c r="G441" s="98" t="b">
        <v>0</v>
      </c>
    </row>
    <row r="442" spans="1:7" ht="15">
      <c r="A442" s="98" t="s">
        <v>3886</v>
      </c>
      <c r="B442" s="98">
        <v>2</v>
      </c>
      <c r="C442" s="122">
        <v>0.0010762705861370153</v>
      </c>
      <c r="D442" s="98" t="s">
        <v>3940</v>
      </c>
      <c r="E442" s="98" t="b">
        <v>0</v>
      </c>
      <c r="F442" s="98" t="b">
        <v>0</v>
      </c>
      <c r="G442" s="98" t="b">
        <v>0</v>
      </c>
    </row>
    <row r="443" spans="1:7" ht="15">
      <c r="A443" s="98" t="s">
        <v>3887</v>
      </c>
      <c r="B443" s="98">
        <v>2</v>
      </c>
      <c r="C443" s="122">
        <v>0.0009407630481383741</v>
      </c>
      <c r="D443" s="98" t="s">
        <v>3940</v>
      </c>
      <c r="E443" s="98" t="b">
        <v>0</v>
      </c>
      <c r="F443" s="98" t="b">
        <v>0</v>
      </c>
      <c r="G443" s="98" t="b">
        <v>0</v>
      </c>
    </row>
    <row r="444" spans="1:7" ht="15">
      <c r="A444" s="98" t="s">
        <v>3888</v>
      </c>
      <c r="B444" s="98">
        <v>2</v>
      </c>
      <c r="C444" s="122">
        <v>0.0009407630481383741</v>
      </c>
      <c r="D444" s="98" t="s">
        <v>3940</v>
      </c>
      <c r="E444" s="98" t="b">
        <v>0</v>
      </c>
      <c r="F444" s="98" t="b">
        <v>0</v>
      </c>
      <c r="G444" s="98" t="b">
        <v>0</v>
      </c>
    </row>
    <row r="445" spans="1:7" ht="15">
      <c r="A445" s="98" t="s">
        <v>3889</v>
      </c>
      <c r="B445" s="98">
        <v>2</v>
      </c>
      <c r="C445" s="122">
        <v>0.0009407630481383741</v>
      </c>
      <c r="D445" s="98" t="s">
        <v>3940</v>
      </c>
      <c r="E445" s="98" t="b">
        <v>0</v>
      </c>
      <c r="F445" s="98" t="b">
        <v>0</v>
      </c>
      <c r="G445" s="98" t="b">
        <v>0</v>
      </c>
    </row>
    <row r="446" spans="1:7" ht="15">
      <c r="A446" s="98" t="s">
        <v>3890</v>
      </c>
      <c r="B446" s="98">
        <v>2</v>
      </c>
      <c r="C446" s="122">
        <v>0.0009407630481383741</v>
      </c>
      <c r="D446" s="98" t="s">
        <v>3940</v>
      </c>
      <c r="E446" s="98" t="b">
        <v>0</v>
      </c>
      <c r="F446" s="98" t="b">
        <v>0</v>
      </c>
      <c r="G446" s="98" t="b">
        <v>0</v>
      </c>
    </row>
    <row r="447" spans="1:7" ht="15">
      <c r="A447" s="98" t="s">
        <v>3891</v>
      </c>
      <c r="B447" s="98">
        <v>2</v>
      </c>
      <c r="C447" s="122">
        <v>0.0009407630481383741</v>
      </c>
      <c r="D447" s="98" t="s">
        <v>3940</v>
      </c>
      <c r="E447" s="98" t="b">
        <v>0</v>
      </c>
      <c r="F447" s="98" t="b">
        <v>0</v>
      </c>
      <c r="G447" s="98" t="b">
        <v>0</v>
      </c>
    </row>
    <row r="448" spans="1:7" ht="15">
      <c r="A448" s="98" t="s">
        <v>409</v>
      </c>
      <c r="B448" s="98">
        <v>2</v>
      </c>
      <c r="C448" s="122">
        <v>0.0009407630481383741</v>
      </c>
      <c r="D448" s="98" t="s">
        <v>3940</v>
      </c>
      <c r="E448" s="98" t="b">
        <v>0</v>
      </c>
      <c r="F448" s="98" t="b">
        <v>0</v>
      </c>
      <c r="G448" s="98" t="b">
        <v>0</v>
      </c>
    </row>
    <row r="449" spans="1:7" ht="15">
      <c r="A449" s="98" t="s">
        <v>408</v>
      </c>
      <c r="B449" s="98">
        <v>2</v>
      </c>
      <c r="C449" s="122">
        <v>0.0009407630481383741</v>
      </c>
      <c r="D449" s="98" t="s">
        <v>3940</v>
      </c>
      <c r="E449" s="98" t="b">
        <v>0</v>
      </c>
      <c r="F449" s="98" t="b">
        <v>0</v>
      </c>
      <c r="G449" s="98" t="b">
        <v>0</v>
      </c>
    </row>
    <row r="450" spans="1:7" ht="15">
      <c r="A450" s="98" t="s">
        <v>3892</v>
      </c>
      <c r="B450" s="98">
        <v>2</v>
      </c>
      <c r="C450" s="122">
        <v>0.0009407630481383741</v>
      </c>
      <c r="D450" s="98" t="s">
        <v>3940</v>
      </c>
      <c r="E450" s="98" t="b">
        <v>0</v>
      </c>
      <c r="F450" s="98" t="b">
        <v>0</v>
      </c>
      <c r="G450" s="98" t="b">
        <v>0</v>
      </c>
    </row>
    <row r="451" spans="1:7" ht="15">
      <c r="A451" s="98" t="s">
        <v>3893</v>
      </c>
      <c r="B451" s="98">
        <v>2</v>
      </c>
      <c r="C451" s="122">
        <v>0.0009407630481383741</v>
      </c>
      <c r="D451" s="98" t="s">
        <v>3940</v>
      </c>
      <c r="E451" s="98" t="b">
        <v>0</v>
      </c>
      <c r="F451" s="98" t="b">
        <v>0</v>
      </c>
      <c r="G451" s="98" t="b">
        <v>0</v>
      </c>
    </row>
    <row r="452" spans="1:7" ht="15">
      <c r="A452" s="98" t="s">
        <v>3894</v>
      </c>
      <c r="B452" s="98">
        <v>2</v>
      </c>
      <c r="C452" s="122">
        <v>0.0009407630481383741</v>
      </c>
      <c r="D452" s="98" t="s">
        <v>3940</v>
      </c>
      <c r="E452" s="98" t="b">
        <v>0</v>
      </c>
      <c r="F452" s="98" t="b">
        <v>0</v>
      </c>
      <c r="G452" s="98" t="b">
        <v>0</v>
      </c>
    </row>
    <row r="453" spans="1:7" ht="15">
      <c r="A453" s="98" t="s">
        <v>3895</v>
      </c>
      <c r="B453" s="98">
        <v>2</v>
      </c>
      <c r="C453" s="122">
        <v>0.0009407630481383741</v>
      </c>
      <c r="D453" s="98" t="s">
        <v>3940</v>
      </c>
      <c r="E453" s="98" t="b">
        <v>0</v>
      </c>
      <c r="F453" s="98" t="b">
        <v>0</v>
      </c>
      <c r="G453" s="98" t="b">
        <v>0</v>
      </c>
    </row>
    <row r="454" spans="1:7" ht="15">
      <c r="A454" s="98" t="s">
        <v>3896</v>
      </c>
      <c r="B454" s="98">
        <v>2</v>
      </c>
      <c r="C454" s="122">
        <v>0.0009407630481383741</v>
      </c>
      <c r="D454" s="98" t="s">
        <v>3940</v>
      </c>
      <c r="E454" s="98" t="b">
        <v>0</v>
      </c>
      <c r="F454" s="98" t="b">
        <v>0</v>
      </c>
      <c r="G454" s="98" t="b">
        <v>0</v>
      </c>
    </row>
    <row r="455" spans="1:7" ht="15">
      <c r="A455" s="98" t="s">
        <v>3897</v>
      </c>
      <c r="B455" s="98">
        <v>2</v>
      </c>
      <c r="C455" s="122">
        <v>0.0009407630481383741</v>
      </c>
      <c r="D455" s="98" t="s">
        <v>3940</v>
      </c>
      <c r="E455" s="98" t="b">
        <v>0</v>
      </c>
      <c r="F455" s="98" t="b">
        <v>0</v>
      </c>
      <c r="G455" s="98" t="b">
        <v>0</v>
      </c>
    </row>
    <row r="456" spans="1:7" ht="15">
      <c r="A456" s="98" t="s">
        <v>3898</v>
      </c>
      <c r="B456" s="98">
        <v>2</v>
      </c>
      <c r="C456" s="122">
        <v>0.0010762705861370153</v>
      </c>
      <c r="D456" s="98" t="s">
        <v>3940</v>
      </c>
      <c r="E456" s="98" t="b">
        <v>0</v>
      </c>
      <c r="F456" s="98" t="b">
        <v>0</v>
      </c>
      <c r="G456" s="98" t="b">
        <v>0</v>
      </c>
    </row>
    <row r="457" spans="1:7" ht="15">
      <c r="A457" s="98" t="s">
        <v>3899</v>
      </c>
      <c r="B457" s="98">
        <v>2</v>
      </c>
      <c r="C457" s="122">
        <v>0.0009407630481383741</v>
      </c>
      <c r="D457" s="98" t="s">
        <v>3940</v>
      </c>
      <c r="E457" s="98" t="b">
        <v>0</v>
      </c>
      <c r="F457" s="98" t="b">
        <v>0</v>
      </c>
      <c r="G457" s="98" t="b">
        <v>0</v>
      </c>
    </row>
    <row r="458" spans="1:7" ht="15">
      <c r="A458" s="98" t="s">
        <v>3900</v>
      </c>
      <c r="B458" s="98">
        <v>2</v>
      </c>
      <c r="C458" s="122">
        <v>0.0009407630481383741</v>
      </c>
      <c r="D458" s="98" t="s">
        <v>3940</v>
      </c>
      <c r="E458" s="98" t="b">
        <v>0</v>
      </c>
      <c r="F458" s="98" t="b">
        <v>0</v>
      </c>
      <c r="G458" s="98" t="b">
        <v>0</v>
      </c>
    </row>
    <row r="459" spans="1:7" ht="15">
      <c r="A459" s="98" t="s">
        <v>404</v>
      </c>
      <c r="B459" s="98">
        <v>2</v>
      </c>
      <c r="C459" s="122">
        <v>0.0009407630481383741</v>
      </c>
      <c r="D459" s="98" t="s">
        <v>3940</v>
      </c>
      <c r="E459" s="98" t="b">
        <v>0</v>
      </c>
      <c r="F459" s="98" t="b">
        <v>0</v>
      </c>
      <c r="G459" s="98" t="b">
        <v>0</v>
      </c>
    </row>
    <row r="460" spans="1:7" ht="15">
      <c r="A460" s="98" t="s">
        <v>345</v>
      </c>
      <c r="B460" s="98">
        <v>2</v>
      </c>
      <c r="C460" s="122">
        <v>0.0009407630481383741</v>
      </c>
      <c r="D460" s="98" t="s">
        <v>3940</v>
      </c>
      <c r="E460" s="98" t="b">
        <v>0</v>
      </c>
      <c r="F460" s="98" t="b">
        <v>0</v>
      </c>
      <c r="G460" s="98" t="b">
        <v>0</v>
      </c>
    </row>
    <row r="461" spans="1:7" ht="15">
      <c r="A461" s="98" t="s">
        <v>3901</v>
      </c>
      <c r="B461" s="98">
        <v>2</v>
      </c>
      <c r="C461" s="122">
        <v>0.0009407630481383741</v>
      </c>
      <c r="D461" s="98" t="s">
        <v>3940</v>
      </c>
      <c r="E461" s="98" t="b">
        <v>0</v>
      </c>
      <c r="F461" s="98" t="b">
        <v>0</v>
      </c>
      <c r="G461" s="98" t="b">
        <v>0</v>
      </c>
    </row>
    <row r="462" spans="1:7" ht="15">
      <c r="A462" s="98" t="s">
        <v>3902</v>
      </c>
      <c r="B462" s="98">
        <v>2</v>
      </c>
      <c r="C462" s="122">
        <v>0.0009407630481383741</v>
      </c>
      <c r="D462" s="98" t="s">
        <v>3940</v>
      </c>
      <c r="E462" s="98" t="b">
        <v>0</v>
      </c>
      <c r="F462" s="98" t="b">
        <v>0</v>
      </c>
      <c r="G462" s="98" t="b">
        <v>0</v>
      </c>
    </row>
    <row r="463" spans="1:7" ht="15">
      <c r="A463" s="98" t="s">
        <v>3903</v>
      </c>
      <c r="B463" s="98">
        <v>2</v>
      </c>
      <c r="C463" s="122">
        <v>0.0009407630481383741</v>
      </c>
      <c r="D463" s="98" t="s">
        <v>3940</v>
      </c>
      <c r="E463" s="98" t="b">
        <v>0</v>
      </c>
      <c r="F463" s="98" t="b">
        <v>0</v>
      </c>
      <c r="G463" s="98" t="b">
        <v>0</v>
      </c>
    </row>
    <row r="464" spans="1:7" ht="15">
      <c r="A464" s="98" t="s">
        <v>3904</v>
      </c>
      <c r="B464" s="98">
        <v>2</v>
      </c>
      <c r="C464" s="122">
        <v>0.0009407630481383741</v>
      </c>
      <c r="D464" s="98" t="s">
        <v>3940</v>
      </c>
      <c r="E464" s="98" t="b">
        <v>0</v>
      </c>
      <c r="F464" s="98" t="b">
        <v>0</v>
      </c>
      <c r="G464" s="98" t="b">
        <v>0</v>
      </c>
    </row>
    <row r="465" spans="1:7" ht="15">
      <c r="A465" s="98" t="s">
        <v>403</v>
      </c>
      <c r="B465" s="98">
        <v>2</v>
      </c>
      <c r="C465" s="122">
        <v>0.0009407630481383741</v>
      </c>
      <c r="D465" s="98" t="s">
        <v>3940</v>
      </c>
      <c r="E465" s="98" t="b">
        <v>0</v>
      </c>
      <c r="F465" s="98" t="b">
        <v>0</v>
      </c>
      <c r="G465" s="98" t="b">
        <v>0</v>
      </c>
    </row>
    <row r="466" spans="1:7" ht="15">
      <c r="A466" s="98" t="s">
        <v>402</v>
      </c>
      <c r="B466" s="98">
        <v>2</v>
      </c>
      <c r="C466" s="122">
        <v>0.0009407630481383741</v>
      </c>
      <c r="D466" s="98" t="s">
        <v>3940</v>
      </c>
      <c r="E466" s="98" t="b">
        <v>0</v>
      </c>
      <c r="F466" s="98" t="b">
        <v>0</v>
      </c>
      <c r="G466" s="98" t="b">
        <v>0</v>
      </c>
    </row>
    <row r="467" spans="1:7" ht="15">
      <c r="A467" s="98" t="s">
        <v>400</v>
      </c>
      <c r="B467" s="98">
        <v>2</v>
      </c>
      <c r="C467" s="122">
        <v>0.0009407630481383741</v>
      </c>
      <c r="D467" s="98" t="s">
        <v>3940</v>
      </c>
      <c r="E467" s="98" t="b">
        <v>0</v>
      </c>
      <c r="F467" s="98" t="b">
        <v>0</v>
      </c>
      <c r="G467" s="98" t="b">
        <v>0</v>
      </c>
    </row>
    <row r="468" spans="1:7" ht="15">
      <c r="A468" s="98" t="s">
        <v>3905</v>
      </c>
      <c r="B468" s="98">
        <v>2</v>
      </c>
      <c r="C468" s="122">
        <v>0.0009407630481383741</v>
      </c>
      <c r="D468" s="98" t="s">
        <v>3940</v>
      </c>
      <c r="E468" s="98" t="b">
        <v>0</v>
      </c>
      <c r="F468" s="98" t="b">
        <v>0</v>
      </c>
      <c r="G468" s="98" t="b">
        <v>0</v>
      </c>
    </row>
    <row r="469" spans="1:7" ht="15">
      <c r="A469" s="98" t="s">
        <v>3906</v>
      </c>
      <c r="B469" s="98">
        <v>2</v>
      </c>
      <c r="C469" s="122">
        <v>0.0009407630481383741</v>
      </c>
      <c r="D469" s="98" t="s">
        <v>3940</v>
      </c>
      <c r="E469" s="98" t="b">
        <v>0</v>
      </c>
      <c r="F469" s="98" t="b">
        <v>0</v>
      </c>
      <c r="G469" s="98" t="b">
        <v>0</v>
      </c>
    </row>
    <row r="470" spans="1:7" ht="15">
      <c r="A470" s="98" t="s">
        <v>3907</v>
      </c>
      <c r="B470" s="98">
        <v>2</v>
      </c>
      <c r="C470" s="122">
        <v>0.0009407630481383741</v>
      </c>
      <c r="D470" s="98" t="s">
        <v>3940</v>
      </c>
      <c r="E470" s="98" t="b">
        <v>0</v>
      </c>
      <c r="F470" s="98" t="b">
        <v>0</v>
      </c>
      <c r="G470" s="98" t="b">
        <v>0</v>
      </c>
    </row>
    <row r="471" spans="1:7" ht="15">
      <c r="A471" s="98" t="s">
        <v>3908</v>
      </c>
      <c r="B471" s="98">
        <v>2</v>
      </c>
      <c r="C471" s="122">
        <v>0.0009407630481383741</v>
      </c>
      <c r="D471" s="98" t="s">
        <v>3940</v>
      </c>
      <c r="E471" s="98" t="b">
        <v>0</v>
      </c>
      <c r="F471" s="98" t="b">
        <v>0</v>
      </c>
      <c r="G471" s="98" t="b">
        <v>0</v>
      </c>
    </row>
    <row r="472" spans="1:7" ht="15">
      <c r="A472" s="98" t="s">
        <v>3909</v>
      </c>
      <c r="B472" s="98">
        <v>2</v>
      </c>
      <c r="C472" s="122">
        <v>0.0009407630481383741</v>
      </c>
      <c r="D472" s="98" t="s">
        <v>3940</v>
      </c>
      <c r="E472" s="98" t="b">
        <v>0</v>
      </c>
      <c r="F472" s="98" t="b">
        <v>0</v>
      </c>
      <c r="G472" s="98" t="b">
        <v>0</v>
      </c>
    </row>
    <row r="473" spans="1:7" ht="15">
      <c r="A473" s="98" t="s">
        <v>3910</v>
      </c>
      <c r="B473" s="98">
        <v>2</v>
      </c>
      <c r="C473" s="122">
        <v>0.0009407630481383741</v>
      </c>
      <c r="D473" s="98" t="s">
        <v>3940</v>
      </c>
      <c r="E473" s="98" t="b">
        <v>0</v>
      </c>
      <c r="F473" s="98" t="b">
        <v>0</v>
      </c>
      <c r="G473" s="98" t="b">
        <v>0</v>
      </c>
    </row>
    <row r="474" spans="1:7" ht="15">
      <c r="A474" s="98" t="s">
        <v>3911</v>
      </c>
      <c r="B474" s="98">
        <v>2</v>
      </c>
      <c r="C474" s="122">
        <v>0.0009407630481383741</v>
      </c>
      <c r="D474" s="98" t="s">
        <v>3940</v>
      </c>
      <c r="E474" s="98" t="b">
        <v>0</v>
      </c>
      <c r="F474" s="98" t="b">
        <v>0</v>
      </c>
      <c r="G474" s="98" t="b">
        <v>0</v>
      </c>
    </row>
    <row r="475" spans="1:7" ht="15">
      <c r="A475" s="98" t="s">
        <v>3912</v>
      </c>
      <c r="B475" s="98">
        <v>2</v>
      </c>
      <c r="C475" s="122">
        <v>0.0009407630481383741</v>
      </c>
      <c r="D475" s="98" t="s">
        <v>3940</v>
      </c>
      <c r="E475" s="98" t="b">
        <v>0</v>
      </c>
      <c r="F475" s="98" t="b">
        <v>0</v>
      </c>
      <c r="G475" s="98" t="b">
        <v>0</v>
      </c>
    </row>
    <row r="476" spans="1:7" ht="15">
      <c r="A476" s="98" t="s">
        <v>3913</v>
      </c>
      <c r="B476" s="98">
        <v>2</v>
      </c>
      <c r="C476" s="122">
        <v>0.0009407630481383741</v>
      </c>
      <c r="D476" s="98" t="s">
        <v>3940</v>
      </c>
      <c r="E476" s="98" t="b">
        <v>0</v>
      </c>
      <c r="F476" s="98" t="b">
        <v>0</v>
      </c>
      <c r="G476" s="98" t="b">
        <v>0</v>
      </c>
    </row>
    <row r="477" spans="1:7" ht="15">
      <c r="A477" s="98" t="s">
        <v>3914</v>
      </c>
      <c r="B477" s="98">
        <v>2</v>
      </c>
      <c r="C477" s="122">
        <v>0.0009407630481383741</v>
      </c>
      <c r="D477" s="98" t="s">
        <v>3940</v>
      </c>
      <c r="E477" s="98" t="b">
        <v>0</v>
      </c>
      <c r="F477" s="98" t="b">
        <v>0</v>
      </c>
      <c r="G477" s="98" t="b">
        <v>0</v>
      </c>
    </row>
    <row r="478" spans="1:7" ht="15">
      <c r="A478" s="98" t="s">
        <v>3915</v>
      </c>
      <c r="B478" s="98">
        <v>2</v>
      </c>
      <c r="C478" s="122">
        <v>0.0010762705861370153</v>
      </c>
      <c r="D478" s="98" t="s">
        <v>3940</v>
      </c>
      <c r="E478" s="98" t="b">
        <v>0</v>
      </c>
      <c r="F478" s="98" t="b">
        <v>0</v>
      </c>
      <c r="G478" s="98" t="b">
        <v>0</v>
      </c>
    </row>
    <row r="479" spans="1:7" ht="15">
      <c r="A479" s="98" t="s">
        <v>3916</v>
      </c>
      <c r="B479" s="98">
        <v>2</v>
      </c>
      <c r="C479" s="122">
        <v>0.0010762705861370153</v>
      </c>
      <c r="D479" s="98" t="s">
        <v>3940</v>
      </c>
      <c r="E479" s="98" t="b">
        <v>0</v>
      </c>
      <c r="F479" s="98" t="b">
        <v>0</v>
      </c>
      <c r="G479" s="98" t="b">
        <v>0</v>
      </c>
    </row>
    <row r="480" spans="1:7" ht="15">
      <c r="A480" s="98" t="s">
        <v>3917</v>
      </c>
      <c r="B480" s="98">
        <v>2</v>
      </c>
      <c r="C480" s="122">
        <v>0.0010762705861370153</v>
      </c>
      <c r="D480" s="98" t="s">
        <v>3940</v>
      </c>
      <c r="E480" s="98" t="b">
        <v>0</v>
      </c>
      <c r="F480" s="98" t="b">
        <v>0</v>
      </c>
      <c r="G480" s="98" t="b">
        <v>0</v>
      </c>
    </row>
    <row r="481" spans="1:7" ht="15">
      <c r="A481" s="98" t="s">
        <v>3918</v>
      </c>
      <c r="B481" s="98">
        <v>2</v>
      </c>
      <c r="C481" s="122">
        <v>0.0009407630481383741</v>
      </c>
      <c r="D481" s="98" t="s">
        <v>3940</v>
      </c>
      <c r="E481" s="98" t="b">
        <v>0</v>
      </c>
      <c r="F481" s="98" t="b">
        <v>0</v>
      </c>
      <c r="G481" s="98" t="b">
        <v>0</v>
      </c>
    </row>
    <row r="482" spans="1:7" ht="15">
      <c r="A482" s="98" t="s">
        <v>3919</v>
      </c>
      <c r="B482" s="98">
        <v>2</v>
      </c>
      <c r="C482" s="122">
        <v>0.0009407630481383741</v>
      </c>
      <c r="D482" s="98" t="s">
        <v>3940</v>
      </c>
      <c r="E482" s="98" t="b">
        <v>0</v>
      </c>
      <c r="F482" s="98" t="b">
        <v>0</v>
      </c>
      <c r="G482" s="98" t="b">
        <v>0</v>
      </c>
    </row>
    <row r="483" spans="1:7" ht="15">
      <c r="A483" s="98" t="s">
        <v>3920</v>
      </c>
      <c r="B483" s="98">
        <v>2</v>
      </c>
      <c r="C483" s="122">
        <v>0.0009407630481383741</v>
      </c>
      <c r="D483" s="98" t="s">
        <v>3940</v>
      </c>
      <c r="E483" s="98" t="b">
        <v>0</v>
      </c>
      <c r="F483" s="98" t="b">
        <v>0</v>
      </c>
      <c r="G483" s="98" t="b">
        <v>0</v>
      </c>
    </row>
    <row r="484" spans="1:7" ht="15">
      <c r="A484" s="98" t="s">
        <v>3921</v>
      </c>
      <c r="B484" s="98">
        <v>2</v>
      </c>
      <c r="C484" s="122">
        <v>0.0009407630481383741</v>
      </c>
      <c r="D484" s="98" t="s">
        <v>3940</v>
      </c>
      <c r="E484" s="98" t="b">
        <v>0</v>
      </c>
      <c r="F484" s="98" t="b">
        <v>0</v>
      </c>
      <c r="G484" s="98" t="b">
        <v>0</v>
      </c>
    </row>
    <row r="485" spans="1:7" ht="15">
      <c r="A485" s="98" t="s">
        <v>3922</v>
      </c>
      <c r="B485" s="98">
        <v>2</v>
      </c>
      <c r="C485" s="122">
        <v>0.0009407630481383741</v>
      </c>
      <c r="D485" s="98" t="s">
        <v>3940</v>
      </c>
      <c r="E485" s="98" t="b">
        <v>0</v>
      </c>
      <c r="F485" s="98" t="b">
        <v>0</v>
      </c>
      <c r="G485" s="98" t="b">
        <v>0</v>
      </c>
    </row>
    <row r="486" spans="1:7" ht="15">
      <c r="A486" s="98" t="s">
        <v>3923</v>
      </c>
      <c r="B486" s="98">
        <v>2</v>
      </c>
      <c r="C486" s="122">
        <v>0.0009407630481383741</v>
      </c>
      <c r="D486" s="98" t="s">
        <v>3940</v>
      </c>
      <c r="E486" s="98" t="b">
        <v>0</v>
      </c>
      <c r="F486" s="98" t="b">
        <v>0</v>
      </c>
      <c r="G486" s="98" t="b">
        <v>0</v>
      </c>
    </row>
    <row r="487" spans="1:7" ht="15">
      <c r="A487" s="98" t="s">
        <v>3924</v>
      </c>
      <c r="B487" s="98">
        <v>2</v>
      </c>
      <c r="C487" s="122">
        <v>0.0009407630481383741</v>
      </c>
      <c r="D487" s="98" t="s">
        <v>3940</v>
      </c>
      <c r="E487" s="98" t="b">
        <v>0</v>
      </c>
      <c r="F487" s="98" t="b">
        <v>0</v>
      </c>
      <c r="G487" s="98" t="b">
        <v>0</v>
      </c>
    </row>
    <row r="488" spans="1:7" ht="15">
      <c r="A488" s="98" t="s">
        <v>3925</v>
      </c>
      <c r="B488" s="98">
        <v>2</v>
      </c>
      <c r="C488" s="122">
        <v>0.0009407630481383741</v>
      </c>
      <c r="D488" s="98" t="s">
        <v>3940</v>
      </c>
      <c r="E488" s="98" t="b">
        <v>0</v>
      </c>
      <c r="F488" s="98" t="b">
        <v>0</v>
      </c>
      <c r="G488" s="98" t="b">
        <v>0</v>
      </c>
    </row>
    <row r="489" spans="1:7" ht="15">
      <c r="A489" s="98" t="s">
        <v>3926</v>
      </c>
      <c r="B489" s="98">
        <v>2</v>
      </c>
      <c r="C489" s="122">
        <v>0.0009407630481383741</v>
      </c>
      <c r="D489" s="98" t="s">
        <v>3940</v>
      </c>
      <c r="E489" s="98" t="b">
        <v>0</v>
      </c>
      <c r="F489" s="98" t="b">
        <v>0</v>
      </c>
      <c r="G489" s="98" t="b">
        <v>0</v>
      </c>
    </row>
    <row r="490" spans="1:7" ht="15">
      <c r="A490" s="98" t="s">
        <v>3927</v>
      </c>
      <c r="B490" s="98">
        <v>2</v>
      </c>
      <c r="C490" s="122">
        <v>0.0009407630481383741</v>
      </c>
      <c r="D490" s="98" t="s">
        <v>3940</v>
      </c>
      <c r="E490" s="98" t="b">
        <v>0</v>
      </c>
      <c r="F490" s="98" t="b">
        <v>0</v>
      </c>
      <c r="G490" s="98" t="b">
        <v>0</v>
      </c>
    </row>
    <row r="491" spans="1:7" ht="15">
      <c r="A491" s="98" t="s">
        <v>3928</v>
      </c>
      <c r="B491" s="98">
        <v>2</v>
      </c>
      <c r="C491" s="122">
        <v>0.0009407630481383741</v>
      </c>
      <c r="D491" s="98" t="s">
        <v>3940</v>
      </c>
      <c r="E491" s="98" t="b">
        <v>0</v>
      </c>
      <c r="F491" s="98" t="b">
        <v>0</v>
      </c>
      <c r="G491" s="98" t="b">
        <v>0</v>
      </c>
    </row>
    <row r="492" spans="1:7" ht="15">
      <c r="A492" s="98" t="s">
        <v>3929</v>
      </c>
      <c r="B492" s="98">
        <v>2</v>
      </c>
      <c r="C492" s="122">
        <v>0.0009407630481383741</v>
      </c>
      <c r="D492" s="98" t="s">
        <v>3940</v>
      </c>
      <c r="E492" s="98" t="b">
        <v>0</v>
      </c>
      <c r="F492" s="98" t="b">
        <v>0</v>
      </c>
      <c r="G492" s="98" t="b">
        <v>0</v>
      </c>
    </row>
    <row r="493" spans="1:7" ht="15">
      <c r="A493" s="98" t="s">
        <v>3930</v>
      </c>
      <c r="B493" s="98">
        <v>2</v>
      </c>
      <c r="C493" s="122">
        <v>0.0009407630481383741</v>
      </c>
      <c r="D493" s="98" t="s">
        <v>3940</v>
      </c>
      <c r="E493" s="98" t="b">
        <v>0</v>
      </c>
      <c r="F493" s="98" t="b">
        <v>0</v>
      </c>
      <c r="G493" s="98" t="b">
        <v>0</v>
      </c>
    </row>
    <row r="494" spans="1:7" ht="15">
      <c r="A494" s="98" t="s">
        <v>3161</v>
      </c>
      <c r="B494" s="98">
        <v>2</v>
      </c>
      <c r="C494" s="122">
        <v>0.0010762705861370153</v>
      </c>
      <c r="D494" s="98" t="s">
        <v>3940</v>
      </c>
      <c r="E494" s="98" t="b">
        <v>0</v>
      </c>
      <c r="F494" s="98" t="b">
        <v>0</v>
      </c>
      <c r="G494" s="98" t="b">
        <v>0</v>
      </c>
    </row>
    <row r="495" spans="1:7" ht="15">
      <c r="A495" s="98" t="s">
        <v>3931</v>
      </c>
      <c r="B495" s="98">
        <v>2</v>
      </c>
      <c r="C495" s="122">
        <v>0.0009407630481383741</v>
      </c>
      <c r="D495" s="98" t="s">
        <v>3940</v>
      </c>
      <c r="E495" s="98" t="b">
        <v>0</v>
      </c>
      <c r="F495" s="98" t="b">
        <v>0</v>
      </c>
      <c r="G495" s="98" t="b">
        <v>0</v>
      </c>
    </row>
    <row r="496" spans="1:7" ht="15">
      <c r="A496" s="98" t="s">
        <v>3932</v>
      </c>
      <c r="B496" s="98">
        <v>2</v>
      </c>
      <c r="C496" s="122">
        <v>0.0009407630481383741</v>
      </c>
      <c r="D496" s="98" t="s">
        <v>3940</v>
      </c>
      <c r="E496" s="98" t="b">
        <v>0</v>
      </c>
      <c r="F496" s="98" t="b">
        <v>0</v>
      </c>
      <c r="G496" s="98" t="b">
        <v>0</v>
      </c>
    </row>
    <row r="497" spans="1:7" ht="15">
      <c r="A497" s="98" t="s">
        <v>3933</v>
      </c>
      <c r="B497" s="98">
        <v>2</v>
      </c>
      <c r="C497" s="122">
        <v>0.0009407630481383741</v>
      </c>
      <c r="D497" s="98" t="s">
        <v>3940</v>
      </c>
      <c r="E497" s="98" t="b">
        <v>0</v>
      </c>
      <c r="F497" s="98" t="b">
        <v>0</v>
      </c>
      <c r="G497" s="98" t="b">
        <v>0</v>
      </c>
    </row>
    <row r="498" spans="1:7" ht="15">
      <c r="A498" s="98" t="s">
        <v>3934</v>
      </c>
      <c r="B498" s="98">
        <v>2</v>
      </c>
      <c r="C498" s="122">
        <v>0.0009407630481383741</v>
      </c>
      <c r="D498" s="98" t="s">
        <v>3940</v>
      </c>
      <c r="E498" s="98" t="b">
        <v>0</v>
      </c>
      <c r="F498" s="98" t="b">
        <v>0</v>
      </c>
      <c r="G498" s="98" t="b">
        <v>0</v>
      </c>
    </row>
    <row r="499" spans="1:7" ht="15">
      <c r="A499" s="98" t="s">
        <v>3935</v>
      </c>
      <c r="B499" s="98">
        <v>2</v>
      </c>
      <c r="C499" s="122">
        <v>0.0009407630481383741</v>
      </c>
      <c r="D499" s="98" t="s">
        <v>3940</v>
      </c>
      <c r="E499" s="98" t="b">
        <v>0</v>
      </c>
      <c r="F499" s="98" t="b">
        <v>0</v>
      </c>
      <c r="G499" s="98" t="b">
        <v>0</v>
      </c>
    </row>
    <row r="500" spans="1:7" ht="15">
      <c r="A500" s="98" t="s">
        <v>3936</v>
      </c>
      <c r="B500" s="98">
        <v>2</v>
      </c>
      <c r="C500" s="122">
        <v>0.0009407630481383741</v>
      </c>
      <c r="D500" s="98" t="s">
        <v>3940</v>
      </c>
      <c r="E500" s="98" t="b">
        <v>0</v>
      </c>
      <c r="F500" s="98" t="b">
        <v>0</v>
      </c>
      <c r="G500" s="98" t="b">
        <v>0</v>
      </c>
    </row>
    <row r="501" spans="1:7" ht="15">
      <c r="A501" s="98" t="s">
        <v>3937</v>
      </c>
      <c r="B501" s="98">
        <v>2</v>
      </c>
      <c r="C501" s="122">
        <v>0.0010762705861370153</v>
      </c>
      <c r="D501" s="98" t="s">
        <v>3940</v>
      </c>
      <c r="E501" s="98" t="b">
        <v>0</v>
      </c>
      <c r="F501" s="98" t="b">
        <v>0</v>
      </c>
      <c r="G501" s="98" t="b">
        <v>0</v>
      </c>
    </row>
    <row r="502" spans="1:7" ht="15">
      <c r="A502" s="98" t="s">
        <v>3136</v>
      </c>
      <c r="B502" s="98">
        <v>2</v>
      </c>
      <c r="C502" s="122">
        <v>0.0010762705861370153</v>
      </c>
      <c r="D502" s="98" t="s">
        <v>3940</v>
      </c>
      <c r="E502" s="98" t="b">
        <v>0</v>
      </c>
      <c r="F502" s="98" t="b">
        <v>0</v>
      </c>
      <c r="G502" s="98" t="b">
        <v>0</v>
      </c>
    </row>
    <row r="503" spans="1:7" ht="15">
      <c r="A503" s="98" t="s">
        <v>3065</v>
      </c>
      <c r="B503" s="98">
        <v>66</v>
      </c>
      <c r="C503" s="122">
        <v>0.0030194249621070023</v>
      </c>
      <c r="D503" s="98" t="s">
        <v>2947</v>
      </c>
      <c r="E503" s="98" t="b">
        <v>0</v>
      </c>
      <c r="F503" s="98" t="b">
        <v>0</v>
      </c>
      <c r="G503" s="98" t="b">
        <v>0</v>
      </c>
    </row>
    <row r="504" spans="1:7" ht="15">
      <c r="A504" s="98" t="s">
        <v>3064</v>
      </c>
      <c r="B504" s="98">
        <v>48</v>
      </c>
      <c r="C504" s="122">
        <v>0</v>
      </c>
      <c r="D504" s="98" t="s">
        <v>2947</v>
      </c>
      <c r="E504" s="98" t="b">
        <v>0</v>
      </c>
      <c r="F504" s="98" t="b">
        <v>0</v>
      </c>
      <c r="G504" s="98" t="b">
        <v>0</v>
      </c>
    </row>
    <row r="505" spans="1:7" ht="15">
      <c r="A505" s="98" t="s">
        <v>3067</v>
      </c>
      <c r="B505" s="98">
        <v>48</v>
      </c>
      <c r="C505" s="122">
        <v>0</v>
      </c>
      <c r="D505" s="98" t="s">
        <v>2947</v>
      </c>
      <c r="E505" s="98" t="b">
        <v>0</v>
      </c>
      <c r="F505" s="98" t="b">
        <v>0</v>
      </c>
      <c r="G505" s="98" t="b">
        <v>0</v>
      </c>
    </row>
    <row r="506" spans="1:7" ht="15">
      <c r="A506" s="98" t="s">
        <v>3066</v>
      </c>
      <c r="B506" s="98">
        <v>46</v>
      </c>
      <c r="C506" s="122">
        <v>0</v>
      </c>
      <c r="D506" s="98" t="s">
        <v>2947</v>
      </c>
      <c r="E506" s="98" t="b">
        <v>0</v>
      </c>
      <c r="F506" s="98" t="b">
        <v>0</v>
      </c>
      <c r="G506" s="98" t="b">
        <v>0</v>
      </c>
    </row>
    <row r="507" spans="1:7" ht="15">
      <c r="A507" s="98" t="s">
        <v>3069</v>
      </c>
      <c r="B507" s="98">
        <v>24</v>
      </c>
      <c r="C507" s="122">
        <v>0</v>
      </c>
      <c r="D507" s="98" t="s">
        <v>2947</v>
      </c>
      <c r="E507" s="98" t="b">
        <v>0</v>
      </c>
      <c r="F507" s="98" t="b">
        <v>0</v>
      </c>
      <c r="G507" s="98" t="b">
        <v>0</v>
      </c>
    </row>
    <row r="508" spans="1:7" ht="15">
      <c r="A508" s="98" t="s">
        <v>3070</v>
      </c>
      <c r="B508" s="98">
        <v>24</v>
      </c>
      <c r="C508" s="122">
        <v>0</v>
      </c>
      <c r="D508" s="98" t="s">
        <v>2947</v>
      </c>
      <c r="E508" s="98" t="b">
        <v>0</v>
      </c>
      <c r="F508" s="98" t="b">
        <v>0</v>
      </c>
      <c r="G508" s="98" t="b">
        <v>0</v>
      </c>
    </row>
    <row r="509" spans="1:7" ht="15">
      <c r="A509" s="98" t="s">
        <v>3071</v>
      </c>
      <c r="B509" s="98">
        <v>24</v>
      </c>
      <c r="C509" s="122">
        <v>0</v>
      </c>
      <c r="D509" s="98" t="s">
        <v>2947</v>
      </c>
      <c r="E509" s="98" t="b">
        <v>0</v>
      </c>
      <c r="F509" s="98" t="b">
        <v>0</v>
      </c>
      <c r="G509" s="98" t="b">
        <v>0</v>
      </c>
    </row>
    <row r="510" spans="1:7" ht="15">
      <c r="A510" s="98" t="s">
        <v>3038</v>
      </c>
      <c r="B510" s="98">
        <v>24</v>
      </c>
      <c r="C510" s="122">
        <v>0</v>
      </c>
      <c r="D510" s="98" t="s">
        <v>2947</v>
      </c>
      <c r="E510" s="98" t="b">
        <v>0</v>
      </c>
      <c r="F510" s="98" t="b">
        <v>0</v>
      </c>
      <c r="G510" s="98" t="b">
        <v>0</v>
      </c>
    </row>
    <row r="511" spans="1:7" ht="15">
      <c r="A511" s="98" t="s">
        <v>3072</v>
      </c>
      <c r="B511" s="98">
        <v>24</v>
      </c>
      <c r="C511" s="122">
        <v>0</v>
      </c>
      <c r="D511" s="98" t="s">
        <v>2947</v>
      </c>
      <c r="E511" s="98" t="b">
        <v>0</v>
      </c>
      <c r="F511" s="98" t="b">
        <v>0</v>
      </c>
      <c r="G511" s="98" t="b">
        <v>0</v>
      </c>
    </row>
    <row r="512" spans="1:7" ht="15">
      <c r="A512" s="98" t="s">
        <v>1596</v>
      </c>
      <c r="B512" s="98">
        <v>24</v>
      </c>
      <c r="C512" s="122">
        <v>0</v>
      </c>
      <c r="D512" s="98" t="s">
        <v>2947</v>
      </c>
      <c r="E512" s="98" t="b">
        <v>0</v>
      </c>
      <c r="F512" s="98" t="b">
        <v>0</v>
      </c>
      <c r="G512" s="98" t="b">
        <v>0</v>
      </c>
    </row>
    <row r="513" spans="1:7" ht="15">
      <c r="A513" s="98" t="s">
        <v>3113</v>
      </c>
      <c r="B513" s="98">
        <v>22</v>
      </c>
      <c r="C513" s="122">
        <v>0.0010064749873690008</v>
      </c>
      <c r="D513" s="98" t="s">
        <v>2947</v>
      </c>
      <c r="E513" s="98" t="b">
        <v>0</v>
      </c>
      <c r="F513" s="98" t="b">
        <v>0</v>
      </c>
      <c r="G513" s="98" t="b">
        <v>0</v>
      </c>
    </row>
    <row r="514" spans="1:7" ht="15">
      <c r="A514" s="98" t="s">
        <v>3535</v>
      </c>
      <c r="B514" s="98">
        <v>22</v>
      </c>
      <c r="C514" s="122">
        <v>0.0010064749873690008</v>
      </c>
      <c r="D514" s="98" t="s">
        <v>2947</v>
      </c>
      <c r="E514" s="98" t="b">
        <v>0</v>
      </c>
      <c r="F514" s="98" t="b">
        <v>0</v>
      </c>
      <c r="G514" s="98" t="b">
        <v>0</v>
      </c>
    </row>
    <row r="515" spans="1:7" ht="15">
      <c r="A515" s="98" t="s">
        <v>3536</v>
      </c>
      <c r="B515" s="98">
        <v>22</v>
      </c>
      <c r="C515" s="122">
        <v>0.0010064749873690008</v>
      </c>
      <c r="D515" s="98" t="s">
        <v>2947</v>
      </c>
      <c r="E515" s="98" t="b">
        <v>0</v>
      </c>
      <c r="F515" s="98" t="b">
        <v>0</v>
      </c>
      <c r="G515" s="98" t="b">
        <v>0</v>
      </c>
    </row>
    <row r="516" spans="1:7" ht="15">
      <c r="A516" s="98" t="s">
        <v>3117</v>
      </c>
      <c r="B516" s="98">
        <v>22</v>
      </c>
      <c r="C516" s="122">
        <v>0.0010064749873690008</v>
      </c>
      <c r="D516" s="98" t="s">
        <v>2947</v>
      </c>
      <c r="E516" s="98" t="b">
        <v>0</v>
      </c>
      <c r="F516" s="98" t="b">
        <v>0</v>
      </c>
      <c r="G516" s="98" t="b">
        <v>0</v>
      </c>
    </row>
    <row r="517" spans="1:7" ht="15">
      <c r="A517" s="98" t="s">
        <v>3537</v>
      </c>
      <c r="B517" s="98">
        <v>22</v>
      </c>
      <c r="C517" s="122">
        <v>0.0010064749873690008</v>
      </c>
      <c r="D517" s="98" t="s">
        <v>2947</v>
      </c>
      <c r="E517" s="98" t="b">
        <v>0</v>
      </c>
      <c r="F517" s="98" t="b">
        <v>0</v>
      </c>
      <c r="G517" s="98" t="b">
        <v>0</v>
      </c>
    </row>
    <row r="518" spans="1:7" ht="15">
      <c r="A518" s="98" t="s">
        <v>3538</v>
      </c>
      <c r="B518" s="98">
        <v>22</v>
      </c>
      <c r="C518" s="122">
        <v>0.0010064749873690008</v>
      </c>
      <c r="D518" s="98" t="s">
        <v>2947</v>
      </c>
      <c r="E518" s="98" t="b">
        <v>0</v>
      </c>
      <c r="F518" s="98" t="b">
        <v>0</v>
      </c>
      <c r="G518" s="98" t="b">
        <v>0</v>
      </c>
    </row>
    <row r="519" spans="1:7" ht="15">
      <c r="A519" s="98" t="s">
        <v>3534</v>
      </c>
      <c r="B519" s="98">
        <v>22</v>
      </c>
      <c r="C519" s="122">
        <v>0.0010064749873690008</v>
      </c>
      <c r="D519" s="98" t="s">
        <v>2947</v>
      </c>
      <c r="E519" s="98" t="b">
        <v>0</v>
      </c>
      <c r="F519" s="98" t="b">
        <v>0</v>
      </c>
      <c r="G519" s="98" t="b">
        <v>0</v>
      </c>
    </row>
    <row r="520" spans="1:7" ht="15">
      <c r="A520" s="98" t="s">
        <v>3135</v>
      </c>
      <c r="B520" s="98">
        <v>22</v>
      </c>
      <c r="C520" s="122">
        <v>0.0010064749873690008</v>
      </c>
      <c r="D520" s="98" t="s">
        <v>2947</v>
      </c>
      <c r="E520" s="98" t="b">
        <v>0</v>
      </c>
      <c r="F520" s="98" t="b">
        <v>0</v>
      </c>
      <c r="G520" s="98" t="b">
        <v>0</v>
      </c>
    </row>
    <row r="521" spans="1:7" ht="15">
      <c r="A521" s="98" t="s">
        <v>3539</v>
      </c>
      <c r="B521" s="98">
        <v>22</v>
      </c>
      <c r="C521" s="122">
        <v>0.0010064749873690008</v>
      </c>
      <c r="D521" s="98" t="s">
        <v>2947</v>
      </c>
      <c r="E521" s="98" t="b">
        <v>0</v>
      </c>
      <c r="F521" s="98" t="b">
        <v>0</v>
      </c>
      <c r="G521" s="98" t="b">
        <v>0</v>
      </c>
    </row>
    <row r="522" spans="1:7" ht="15">
      <c r="A522" s="98" t="s">
        <v>3540</v>
      </c>
      <c r="B522" s="98">
        <v>22</v>
      </c>
      <c r="C522" s="122">
        <v>0.0010064749873690008</v>
      </c>
      <c r="D522" s="98" t="s">
        <v>2947</v>
      </c>
      <c r="E522" s="98" t="b">
        <v>0</v>
      </c>
      <c r="F522" s="98" t="b">
        <v>0</v>
      </c>
      <c r="G522" s="98" t="b">
        <v>0</v>
      </c>
    </row>
    <row r="523" spans="1:7" ht="15">
      <c r="A523" s="98" t="s">
        <v>3541</v>
      </c>
      <c r="B523" s="98">
        <v>22</v>
      </c>
      <c r="C523" s="122">
        <v>0.0010064749873690008</v>
      </c>
      <c r="D523" s="98" t="s">
        <v>2947</v>
      </c>
      <c r="E523" s="98" t="b">
        <v>0</v>
      </c>
      <c r="F523" s="98" t="b">
        <v>0</v>
      </c>
      <c r="G523" s="98" t="b">
        <v>0</v>
      </c>
    </row>
    <row r="524" spans="1:7" ht="15">
      <c r="A524" s="98" t="s">
        <v>3533</v>
      </c>
      <c r="B524" s="98">
        <v>22</v>
      </c>
      <c r="C524" s="122">
        <v>0.0010064749873690008</v>
      </c>
      <c r="D524" s="98" t="s">
        <v>2947</v>
      </c>
      <c r="E524" s="98" t="b">
        <v>0</v>
      </c>
      <c r="F524" s="98" t="b">
        <v>0</v>
      </c>
      <c r="G524" s="98" t="b">
        <v>0</v>
      </c>
    </row>
    <row r="525" spans="1:7" ht="15">
      <c r="A525" s="98" t="s">
        <v>3542</v>
      </c>
      <c r="B525" s="98">
        <v>22</v>
      </c>
      <c r="C525" s="122">
        <v>0.0010064749873690008</v>
      </c>
      <c r="D525" s="98" t="s">
        <v>2947</v>
      </c>
      <c r="E525" s="98" t="b">
        <v>0</v>
      </c>
      <c r="F525" s="98" t="b">
        <v>0</v>
      </c>
      <c r="G525" s="98" t="b">
        <v>0</v>
      </c>
    </row>
    <row r="526" spans="1:7" ht="15">
      <c r="A526" s="98" t="s">
        <v>3543</v>
      </c>
      <c r="B526" s="98">
        <v>22</v>
      </c>
      <c r="C526" s="122">
        <v>0.0010064749873690008</v>
      </c>
      <c r="D526" s="98" t="s">
        <v>2947</v>
      </c>
      <c r="E526" s="98" t="b">
        <v>0</v>
      </c>
      <c r="F526" s="98" t="b">
        <v>0</v>
      </c>
      <c r="G526" s="98" t="b">
        <v>0</v>
      </c>
    </row>
    <row r="527" spans="1:7" ht="15">
      <c r="A527" s="98" t="s">
        <v>3544</v>
      </c>
      <c r="B527" s="98">
        <v>22</v>
      </c>
      <c r="C527" s="122">
        <v>0.0010064749873690008</v>
      </c>
      <c r="D527" s="98" t="s">
        <v>2947</v>
      </c>
      <c r="E527" s="98" t="b">
        <v>0</v>
      </c>
      <c r="F527" s="98" t="b">
        <v>0</v>
      </c>
      <c r="G527" s="98" t="b">
        <v>0</v>
      </c>
    </row>
    <row r="528" spans="1:7" ht="15">
      <c r="A528" s="98" t="s">
        <v>3545</v>
      </c>
      <c r="B528" s="98">
        <v>22</v>
      </c>
      <c r="C528" s="122">
        <v>0.0010064749873690008</v>
      </c>
      <c r="D528" s="98" t="s">
        <v>2947</v>
      </c>
      <c r="E528" s="98" t="b">
        <v>0</v>
      </c>
      <c r="F528" s="98" t="b">
        <v>0</v>
      </c>
      <c r="G528" s="98" t="b">
        <v>0</v>
      </c>
    </row>
    <row r="529" spans="1:7" ht="15">
      <c r="A529" s="98" t="s">
        <v>3546</v>
      </c>
      <c r="B529" s="98">
        <v>22</v>
      </c>
      <c r="C529" s="122">
        <v>0.0010064749873690008</v>
      </c>
      <c r="D529" s="98" t="s">
        <v>2947</v>
      </c>
      <c r="E529" s="98" t="b">
        <v>0</v>
      </c>
      <c r="F529" s="98" t="b">
        <v>0</v>
      </c>
      <c r="G529" s="98" t="b">
        <v>0</v>
      </c>
    </row>
    <row r="530" spans="1:7" ht="15">
      <c r="A530" s="98" t="s">
        <v>3531</v>
      </c>
      <c r="B530" s="98">
        <v>22</v>
      </c>
      <c r="C530" s="122">
        <v>0.0010064749873690008</v>
      </c>
      <c r="D530" s="98" t="s">
        <v>2947</v>
      </c>
      <c r="E530" s="98" t="b">
        <v>0</v>
      </c>
      <c r="F530" s="98" t="b">
        <v>0</v>
      </c>
      <c r="G530" s="98" t="b">
        <v>0</v>
      </c>
    </row>
    <row r="531" spans="1:7" ht="15">
      <c r="A531" s="98" t="s">
        <v>3547</v>
      </c>
      <c r="B531" s="98">
        <v>22</v>
      </c>
      <c r="C531" s="122">
        <v>0.0010064749873690008</v>
      </c>
      <c r="D531" s="98" t="s">
        <v>2947</v>
      </c>
      <c r="E531" s="98" t="b">
        <v>0</v>
      </c>
      <c r="F531" s="98" t="b">
        <v>0</v>
      </c>
      <c r="G531" s="98" t="b">
        <v>0</v>
      </c>
    </row>
    <row r="532" spans="1:7" ht="15">
      <c r="A532" s="98" t="s">
        <v>3632</v>
      </c>
      <c r="B532" s="98">
        <v>4</v>
      </c>
      <c r="C532" s="122">
        <v>0.005226059302894067</v>
      </c>
      <c r="D532" s="98" t="s">
        <v>2947</v>
      </c>
      <c r="E532" s="98" t="b">
        <v>0</v>
      </c>
      <c r="F532" s="98" t="b">
        <v>0</v>
      </c>
      <c r="G532" s="98" t="b">
        <v>0</v>
      </c>
    </row>
    <row r="533" spans="1:7" ht="15">
      <c r="A533" s="98" t="s">
        <v>3552</v>
      </c>
      <c r="B533" s="98">
        <v>4</v>
      </c>
      <c r="C533" s="122">
        <v>0.005226059302894067</v>
      </c>
      <c r="D533" s="98" t="s">
        <v>2947</v>
      </c>
      <c r="E533" s="98" t="b">
        <v>0</v>
      </c>
      <c r="F533" s="98" t="b">
        <v>0</v>
      </c>
      <c r="G533" s="98" t="b">
        <v>0</v>
      </c>
    </row>
    <row r="534" spans="1:7" ht="15">
      <c r="A534" s="98" t="s">
        <v>3689</v>
      </c>
      <c r="B534" s="98">
        <v>4</v>
      </c>
      <c r="C534" s="122">
        <v>0.005226059302894067</v>
      </c>
      <c r="D534" s="98" t="s">
        <v>2947</v>
      </c>
      <c r="E534" s="98" t="b">
        <v>0</v>
      </c>
      <c r="F534" s="98" t="b">
        <v>0</v>
      </c>
      <c r="G534" s="98" t="b">
        <v>0</v>
      </c>
    </row>
    <row r="535" spans="1:7" ht="15">
      <c r="A535" s="98" t="s">
        <v>3601</v>
      </c>
      <c r="B535" s="98">
        <v>4</v>
      </c>
      <c r="C535" s="122">
        <v>0.005226059302894067</v>
      </c>
      <c r="D535" s="98" t="s">
        <v>2947</v>
      </c>
      <c r="E535" s="98" t="b">
        <v>0</v>
      </c>
      <c r="F535" s="98" t="b">
        <v>0</v>
      </c>
      <c r="G535" s="98" t="b">
        <v>0</v>
      </c>
    </row>
    <row r="536" spans="1:7" ht="15">
      <c r="A536" s="98" t="s">
        <v>3791</v>
      </c>
      <c r="B536" s="98">
        <v>2</v>
      </c>
      <c r="C536" s="122">
        <v>0.0026130296514470337</v>
      </c>
      <c r="D536" s="98" t="s">
        <v>2947</v>
      </c>
      <c r="E536" s="98" t="b">
        <v>0</v>
      </c>
      <c r="F536" s="98" t="b">
        <v>0</v>
      </c>
      <c r="G536" s="98" t="b">
        <v>0</v>
      </c>
    </row>
    <row r="537" spans="1:7" ht="15">
      <c r="A537" s="98" t="s">
        <v>3687</v>
      </c>
      <c r="B537" s="98">
        <v>2</v>
      </c>
      <c r="C537" s="122">
        <v>0.0026130296514470337</v>
      </c>
      <c r="D537" s="98" t="s">
        <v>2947</v>
      </c>
      <c r="E537" s="98" t="b">
        <v>0</v>
      </c>
      <c r="F537" s="98" t="b">
        <v>0</v>
      </c>
      <c r="G537" s="98" t="b">
        <v>0</v>
      </c>
    </row>
    <row r="538" spans="1:7" ht="15">
      <c r="A538" s="98" t="s">
        <v>3792</v>
      </c>
      <c r="B538" s="98">
        <v>2</v>
      </c>
      <c r="C538" s="122">
        <v>0.0026130296514470337</v>
      </c>
      <c r="D538" s="98" t="s">
        <v>2947</v>
      </c>
      <c r="E538" s="98" t="b">
        <v>0</v>
      </c>
      <c r="F538" s="98" t="b">
        <v>0</v>
      </c>
      <c r="G538" s="98" t="b">
        <v>0</v>
      </c>
    </row>
    <row r="539" spans="1:7" ht="15">
      <c r="A539" s="98" t="s">
        <v>3793</v>
      </c>
      <c r="B539" s="98">
        <v>2</v>
      </c>
      <c r="C539" s="122">
        <v>0.0026130296514470337</v>
      </c>
      <c r="D539" s="98" t="s">
        <v>2947</v>
      </c>
      <c r="E539" s="98" t="b">
        <v>0</v>
      </c>
      <c r="F539" s="98" t="b">
        <v>0</v>
      </c>
      <c r="G539" s="98" t="b">
        <v>0</v>
      </c>
    </row>
    <row r="540" spans="1:7" ht="15">
      <c r="A540" s="98" t="s">
        <v>3075</v>
      </c>
      <c r="B540" s="98">
        <v>2</v>
      </c>
      <c r="C540" s="122">
        <v>0.0026130296514470337</v>
      </c>
      <c r="D540" s="98" t="s">
        <v>2947</v>
      </c>
      <c r="E540" s="98" t="b">
        <v>0</v>
      </c>
      <c r="F540" s="98" t="b">
        <v>0</v>
      </c>
      <c r="G540" s="98" t="b">
        <v>0</v>
      </c>
    </row>
    <row r="541" spans="1:7" ht="15">
      <c r="A541" s="98" t="s">
        <v>1602</v>
      </c>
      <c r="B541" s="98">
        <v>2</v>
      </c>
      <c r="C541" s="122">
        <v>0.0026130296514470337</v>
      </c>
      <c r="D541" s="98" t="s">
        <v>2947</v>
      </c>
      <c r="E541" s="98" t="b">
        <v>0</v>
      </c>
      <c r="F541" s="98" t="b">
        <v>0</v>
      </c>
      <c r="G541" s="98" t="b">
        <v>0</v>
      </c>
    </row>
    <row r="542" spans="1:7" ht="15">
      <c r="A542" s="98" t="s">
        <v>3794</v>
      </c>
      <c r="B542" s="98">
        <v>2</v>
      </c>
      <c r="C542" s="122">
        <v>0.0026130296514470337</v>
      </c>
      <c r="D542" s="98" t="s">
        <v>2947</v>
      </c>
      <c r="E542" s="98" t="b">
        <v>0</v>
      </c>
      <c r="F542" s="98" t="b">
        <v>0</v>
      </c>
      <c r="G542" s="98" t="b">
        <v>0</v>
      </c>
    </row>
    <row r="543" spans="1:7" ht="15">
      <c r="A543" s="98" t="s">
        <v>3795</v>
      </c>
      <c r="B543" s="98">
        <v>2</v>
      </c>
      <c r="C543" s="122">
        <v>0.0026130296514470337</v>
      </c>
      <c r="D543" s="98" t="s">
        <v>2947</v>
      </c>
      <c r="E543" s="98" t="b">
        <v>0</v>
      </c>
      <c r="F543" s="98" t="b">
        <v>0</v>
      </c>
      <c r="G543" s="98" t="b">
        <v>0</v>
      </c>
    </row>
    <row r="544" spans="1:7" ht="15">
      <c r="A544" s="98" t="s">
        <v>3796</v>
      </c>
      <c r="B544" s="98">
        <v>2</v>
      </c>
      <c r="C544" s="122">
        <v>0.0026130296514470337</v>
      </c>
      <c r="D544" s="98" t="s">
        <v>2947</v>
      </c>
      <c r="E544" s="98" t="b">
        <v>0</v>
      </c>
      <c r="F544" s="98" t="b">
        <v>0</v>
      </c>
      <c r="G544" s="98" t="b">
        <v>0</v>
      </c>
    </row>
    <row r="545" spans="1:7" ht="15">
      <c r="A545" s="98" t="s">
        <v>3797</v>
      </c>
      <c r="B545" s="98">
        <v>2</v>
      </c>
      <c r="C545" s="122">
        <v>0.0026130296514470337</v>
      </c>
      <c r="D545" s="98" t="s">
        <v>2947</v>
      </c>
      <c r="E545" s="98" t="b">
        <v>0</v>
      </c>
      <c r="F545" s="98" t="b">
        <v>0</v>
      </c>
      <c r="G545" s="98" t="b">
        <v>0</v>
      </c>
    </row>
    <row r="546" spans="1:7" ht="15">
      <c r="A546" s="98" t="s">
        <v>3798</v>
      </c>
      <c r="B546" s="98">
        <v>2</v>
      </c>
      <c r="C546" s="122">
        <v>0.0026130296514470337</v>
      </c>
      <c r="D546" s="98" t="s">
        <v>2947</v>
      </c>
      <c r="E546" s="98" t="b">
        <v>0</v>
      </c>
      <c r="F546" s="98" t="b">
        <v>0</v>
      </c>
      <c r="G546" s="98" t="b">
        <v>0</v>
      </c>
    </row>
    <row r="547" spans="1:7" ht="15">
      <c r="A547" s="98" t="s">
        <v>3591</v>
      </c>
      <c r="B547" s="98">
        <v>2</v>
      </c>
      <c r="C547" s="122">
        <v>0.0026130296514470337</v>
      </c>
      <c r="D547" s="98" t="s">
        <v>2947</v>
      </c>
      <c r="E547" s="98" t="b">
        <v>0</v>
      </c>
      <c r="F547" s="98" t="b">
        <v>0</v>
      </c>
      <c r="G547" s="98" t="b">
        <v>0</v>
      </c>
    </row>
    <row r="548" spans="1:7" ht="15">
      <c r="A548" s="98" t="s">
        <v>3909</v>
      </c>
      <c r="B548" s="98">
        <v>2</v>
      </c>
      <c r="C548" s="122">
        <v>0.0026130296514470337</v>
      </c>
      <c r="D548" s="98" t="s">
        <v>2947</v>
      </c>
      <c r="E548" s="98" t="b">
        <v>0</v>
      </c>
      <c r="F548" s="98" t="b">
        <v>0</v>
      </c>
      <c r="G548" s="98" t="b">
        <v>0</v>
      </c>
    </row>
    <row r="549" spans="1:7" ht="15">
      <c r="A549" s="98" t="s">
        <v>3910</v>
      </c>
      <c r="B549" s="98">
        <v>2</v>
      </c>
      <c r="C549" s="122">
        <v>0.0026130296514470337</v>
      </c>
      <c r="D549" s="98" t="s">
        <v>2947</v>
      </c>
      <c r="E549" s="98" t="b">
        <v>0</v>
      </c>
      <c r="F549" s="98" t="b">
        <v>0</v>
      </c>
      <c r="G549" s="98" t="b">
        <v>0</v>
      </c>
    </row>
    <row r="550" spans="1:7" ht="15">
      <c r="A550" s="98" t="s">
        <v>3911</v>
      </c>
      <c r="B550" s="98">
        <v>2</v>
      </c>
      <c r="C550" s="122">
        <v>0.0026130296514470337</v>
      </c>
      <c r="D550" s="98" t="s">
        <v>2947</v>
      </c>
      <c r="E550" s="98" t="b">
        <v>0</v>
      </c>
      <c r="F550" s="98" t="b">
        <v>0</v>
      </c>
      <c r="G550" s="98" t="b">
        <v>0</v>
      </c>
    </row>
    <row r="551" spans="1:7" ht="15">
      <c r="A551" s="98" t="s">
        <v>3578</v>
      </c>
      <c r="B551" s="98">
        <v>2</v>
      </c>
      <c r="C551" s="122">
        <v>0.0026130296514470337</v>
      </c>
      <c r="D551" s="98" t="s">
        <v>2947</v>
      </c>
      <c r="E551" s="98" t="b">
        <v>0</v>
      </c>
      <c r="F551" s="98" t="b">
        <v>0</v>
      </c>
      <c r="G551" s="98" t="b">
        <v>0</v>
      </c>
    </row>
    <row r="552" spans="1:7" ht="15">
      <c r="A552" s="98" t="s">
        <v>3690</v>
      </c>
      <c r="B552" s="98">
        <v>2</v>
      </c>
      <c r="C552" s="122">
        <v>0.0026130296514470337</v>
      </c>
      <c r="D552" s="98" t="s">
        <v>2947</v>
      </c>
      <c r="E552" s="98" t="b">
        <v>0</v>
      </c>
      <c r="F552" s="98" t="b">
        <v>0</v>
      </c>
      <c r="G552" s="98" t="b">
        <v>0</v>
      </c>
    </row>
    <row r="553" spans="1:7" ht="15">
      <c r="A553" s="98" t="s">
        <v>3912</v>
      </c>
      <c r="B553" s="98">
        <v>2</v>
      </c>
      <c r="C553" s="122">
        <v>0.0026130296514470337</v>
      </c>
      <c r="D553" s="98" t="s">
        <v>2947</v>
      </c>
      <c r="E553" s="98" t="b">
        <v>0</v>
      </c>
      <c r="F553" s="98" t="b">
        <v>0</v>
      </c>
      <c r="G553" s="98" t="b">
        <v>0</v>
      </c>
    </row>
    <row r="554" spans="1:7" ht="15">
      <c r="A554" s="98" t="s">
        <v>3913</v>
      </c>
      <c r="B554" s="98">
        <v>2</v>
      </c>
      <c r="C554" s="122">
        <v>0.0026130296514470337</v>
      </c>
      <c r="D554" s="98" t="s">
        <v>2947</v>
      </c>
      <c r="E554" s="98" t="b">
        <v>0</v>
      </c>
      <c r="F554" s="98" t="b">
        <v>0</v>
      </c>
      <c r="G554" s="98" t="b">
        <v>0</v>
      </c>
    </row>
    <row r="555" spans="1:7" ht="15">
      <c r="A555" s="98" t="s">
        <v>3914</v>
      </c>
      <c r="B555" s="98">
        <v>2</v>
      </c>
      <c r="C555" s="122">
        <v>0.0026130296514470337</v>
      </c>
      <c r="D555" s="98" t="s">
        <v>2947</v>
      </c>
      <c r="E555" s="98" t="b">
        <v>0</v>
      </c>
      <c r="F555" s="98" t="b">
        <v>0</v>
      </c>
      <c r="G555" s="98" t="b">
        <v>0</v>
      </c>
    </row>
    <row r="556" spans="1:7" ht="15">
      <c r="A556" s="98" t="s">
        <v>3038</v>
      </c>
      <c r="B556" s="98">
        <v>11</v>
      </c>
      <c r="C556" s="122">
        <v>0.013864128230889889</v>
      </c>
      <c r="D556" s="98" t="s">
        <v>2948</v>
      </c>
      <c r="E556" s="98" t="b">
        <v>0</v>
      </c>
      <c r="F556" s="98" t="b">
        <v>0</v>
      </c>
      <c r="G556" s="98" t="b">
        <v>0</v>
      </c>
    </row>
    <row r="557" spans="1:7" ht="15">
      <c r="A557" s="98" t="s">
        <v>3074</v>
      </c>
      <c r="B557" s="98">
        <v>8</v>
      </c>
      <c r="C557" s="122">
        <v>0.027144466187806554</v>
      </c>
      <c r="D557" s="98" t="s">
        <v>2948</v>
      </c>
      <c r="E557" s="98" t="b">
        <v>0</v>
      </c>
      <c r="F557" s="98" t="b">
        <v>0</v>
      </c>
      <c r="G557" s="98" t="b">
        <v>0</v>
      </c>
    </row>
    <row r="558" spans="1:7" ht="15">
      <c r="A558" s="98" t="s">
        <v>3075</v>
      </c>
      <c r="B558" s="98">
        <v>7</v>
      </c>
      <c r="C558" s="122">
        <v>0.017767724354186228</v>
      </c>
      <c r="D558" s="98" t="s">
        <v>2948</v>
      </c>
      <c r="E558" s="98" t="b">
        <v>0</v>
      </c>
      <c r="F558" s="98" t="b">
        <v>0</v>
      </c>
      <c r="G558" s="98" t="b">
        <v>0</v>
      </c>
    </row>
    <row r="559" spans="1:7" ht="15">
      <c r="A559" s="98" t="s">
        <v>3076</v>
      </c>
      <c r="B559" s="98">
        <v>6</v>
      </c>
      <c r="C559" s="122">
        <v>0.015229478017873912</v>
      </c>
      <c r="D559" s="98" t="s">
        <v>2948</v>
      </c>
      <c r="E559" s="98" t="b">
        <v>0</v>
      </c>
      <c r="F559" s="98" t="b">
        <v>0</v>
      </c>
      <c r="G559" s="98" t="b">
        <v>0</v>
      </c>
    </row>
    <row r="560" spans="1:7" ht="15">
      <c r="A560" s="98" t="s">
        <v>3077</v>
      </c>
      <c r="B560" s="98">
        <v>6</v>
      </c>
      <c r="C560" s="122">
        <v>0.017535727902756187</v>
      </c>
      <c r="D560" s="98" t="s">
        <v>2948</v>
      </c>
      <c r="E560" s="98" t="b">
        <v>0</v>
      </c>
      <c r="F560" s="98" t="b">
        <v>0</v>
      </c>
      <c r="G560" s="98" t="b">
        <v>0</v>
      </c>
    </row>
    <row r="561" spans="1:7" ht="15">
      <c r="A561" s="98" t="s">
        <v>3078</v>
      </c>
      <c r="B561" s="98">
        <v>5</v>
      </c>
      <c r="C561" s="122">
        <v>0.014613106585630154</v>
      </c>
      <c r="D561" s="98" t="s">
        <v>2948</v>
      </c>
      <c r="E561" s="98" t="b">
        <v>0</v>
      </c>
      <c r="F561" s="98" t="b">
        <v>0</v>
      </c>
      <c r="G561" s="98" t="b">
        <v>0</v>
      </c>
    </row>
    <row r="562" spans="1:7" ht="15">
      <c r="A562" s="98" t="s">
        <v>351</v>
      </c>
      <c r="B562" s="98">
        <v>5</v>
      </c>
      <c r="C562" s="122">
        <v>0.014613106585630154</v>
      </c>
      <c r="D562" s="98" t="s">
        <v>2948</v>
      </c>
      <c r="E562" s="98" t="b">
        <v>0</v>
      </c>
      <c r="F562" s="98" t="b">
        <v>0</v>
      </c>
      <c r="G562" s="98" t="b">
        <v>0</v>
      </c>
    </row>
    <row r="563" spans="1:7" ht="15">
      <c r="A563" s="98" t="s">
        <v>3079</v>
      </c>
      <c r="B563" s="98">
        <v>5</v>
      </c>
      <c r="C563" s="122">
        <v>0.014613106585630154</v>
      </c>
      <c r="D563" s="98" t="s">
        <v>2948</v>
      </c>
      <c r="E563" s="98" t="b">
        <v>0</v>
      </c>
      <c r="F563" s="98" t="b">
        <v>0</v>
      </c>
      <c r="G563" s="98" t="b">
        <v>0</v>
      </c>
    </row>
    <row r="564" spans="1:7" ht="15">
      <c r="A564" s="98" t="s">
        <v>3080</v>
      </c>
      <c r="B564" s="98">
        <v>4</v>
      </c>
      <c r="C564" s="122">
        <v>0.013572233093903277</v>
      </c>
      <c r="D564" s="98" t="s">
        <v>2948</v>
      </c>
      <c r="E564" s="98" t="b">
        <v>0</v>
      </c>
      <c r="F564" s="98" t="b">
        <v>0</v>
      </c>
      <c r="G564" s="98" t="b">
        <v>0</v>
      </c>
    </row>
    <row r="565" spans="1:7" ht="15">
      <c r="A565" s="98" t="s">
        <v>3081</v>
      </c>
      <c r="B565" s="98">
        <v>4</v>
      </c>
      <c r="C565" s="122">
        <v>0.013572233093903277</v>
      </c>
      <c r="D565" s="98" t="s">
        <v>2948</v>
      </c>
      <c r="E565" s="98" t="b">
        <v>0</v>
      </c>
      <c r="F565" s="98" t="b">
        <v>0</v>
      </c>
      <c r="G565" s="98" t="b">
        <v>0</v>
      </c>
    </row>
    <row r="566" spans="1:7" ht="15">
      <c r="A566" s="98" t="s">
        <v>3674</v>
      </c>
      <c r="B566" s="98">
        <v>4</v>
      </c>
      <c r="C566" s="122">
        <v>0.013572233093903277</v>
      </c>
      <c r="D566" s="98" t="s">
        <v>2948</v>
      </c>
      <c r="E566" s="98" t="b">
        <v>0</v>
      </c>
      <c r="F566" s="98" t="b">
        <v>0</v>
      </c>
      <c r="G566" s="98" t="b">
        <v>0</v>
      </c>
    </row>
    <row r="567" spans="1:7" ht="15">
      <c r="A567" s="98" t="s">
        <v>3532</v>
      </c>
      <c r="B567" s="98">
        <v>4</v>
      </c>
      <c r="C567" s="122">
        <v>0.013572233093903277</v>
      </c>
      <c r="D567" s="98" t="s">
        <v>2948</v>
      </c>
      <c r="E567" s="98" t="b">
        <v>0</v>
      </c>
      <c r="F567" s="98" t="b">
        <v>0</v>
      </c>
      <c r="G567" s="98" t="b">
        <v>0</v>
      </c>
    </row>
    <row r="568" spans="1:7" ht="15">
      <c r="A568" s="98" t="s">
        <v>3600</v>
      </c>
      <c r="B568" s="98">
        <v>4</v>
      </c>
      <c r="C568" s="122">
        <v>0.013572233093903277</v>
      </c>
      <c r="D568" s="98" t="s">
        <v>2948</v>
      </c>
      <c r="E568" s="98" t="b">
        <v>0</v>
      </c>
      <c r="F568" s="98" t="b">
        <v>0</v>
      </c>
      <c r="G568" s="98" t="b">
        <v>0</v>
      </c>
    </row>
    <row r="569" spans="1:7" ht="15">
      <c r="A569" s="98" t="s">
        <v>3675</v>
      </c>
      <c r="B569" s="98">
        <v>4</v>
      </c>
      <c r="C569" s="122">
        <v>0.013572233093903277</v>
      </c>
      <c r="D569" s="98" t="s">
        <v>2948</v>
      </c>
      <c r="E569" s="98" t="b">
        <v>0</v>
      </c>
      <c r="F569" s="98" t="b">
        <v>0</v>
      </c>
      <c r="G569" s="98" t="b">
        <v>0</v>
      </c>
    </row>
    <row r="570" spans="1:7" ht="15">
      <c r="A570" s="98" t="s">
        <v>3629</v>
      </c>
      <c r="B570" s="98">
        <v>4</v>
      </c>
      <c r="C570" s="122">
        <v>0.013572233093903277</v>
      </c>
      <c r="D570" s="98" t="s">
        <v>2948</v>
      </c>
      <c r="E570" s="98" t="b">
        <v>0</v>
      </c>
      <c r="F570" s="98" t="b">
        <v>0</v>
      </c>
      <c r="G570" s="98" t="b">
        <v>0</v>
      </c>
    </row>
    <row r="571" spans="1:7" ht="15">
      <c r="A571" s="98" t="s">
        <v>3676</v>
      </c>
      <c r="B571" s="98">
        <v>4</v>
      </c>
      <c r="C571" s="122">
        <v>0.013572233093903277</v>
      </c>
      <c r="D571" s="98" t="s">
        <v>2948</v>
      </c>
      <c r="E571" s="98" t="b">
        <v>0</v>
      </c>
      <c r="F571" s="98" t="b">
        <v>0</v>
      </c>
      <c r="G571" s="98" t="b">
        <v>0</v>
      </c>
    </row>
    <row r="572" spans="1:7" ht="15">
      <c r="A572" s="98" t="s">
        <v>3677</v>
      </c>
      <c r="B572" s="98">
        <v>4</v>
      </c>
      <c r="C572" s="122">
        <v>0.013572233093903277</v>
      </c>
      <c r="D572" s="98" t="s">
        <v>2948</v>
      </c>
      <c r="E572" s="98" t="b">
        <v>0</v>
      </c>
      <c r="F572" s="98" t="b">
        <v>0</v>
      </c>
      <c r="G572" s="98" t="b">
        <v>0</v>
      </c>
    </row>
    <row r="573" spans="1:7" ht="15">
      <c r="A573" s="98" t="s">
        <v>3630</v>
      </c>
      <c r="B573" s="98">
        <v>4</v>
      </c>
      <c r="C573" s="122">
        <v>0.013572233093903277</v>
      </c>
      <c r="D573" s="98" t="s">
        <v>2948</v>
      </c>
      <c r="E573" s="98" t="b">
        <v>0</v>
      </c>
      <c r="F573" s="98" t="b">
        <v>0</v>
      </c>
      <c r="G573" s="98" t="b">
        <v>0</v>
      </c>
    </row>
    <row r="574" spans="1:7" ht="15">
      <c r="A574" s="98" t="s">
        <v>3678</v>
      </c>
      <c r="B574" s="98">
        <v>4</v>
      </c>
      <c r="C574" s="122">
        <v>0.013572233093903277</v>
      </c>
      <c r="D574" s="98" t="s">
        <v>2948</v>
      </c>
      <c r="E574" s="98" t="b">
        <v>0</v>
      </c>
      <c r="F574" s="98" t="b">
        <v>0</v>
      </c>
      <c r="G574" s="98" t="b">
        <v>0</v>
      </c>
    </row>
    <row r="575" spans="1:7" ht="15">
      <c r="A575" s="98" t="s">
        <v>3679</v>
      </c>
      <c r="B575" s="98">
        <v>4</v>
      </c>
      <c r="C575" s="122">
        <v>0.013572233093903277</v>
      </c>
      <c r="D575" s="98" t="s">
        <v>2948</v>
      </c>
      <c r="E575" s="98" t="b">
        <v>0</v>
      </c>
      <c r="F575" s="98" t="b">
        <v>0</v>
      </c>
      <c r="G575" s="98" t="b">
        <v>0</v>
      </c>
    </row>
    <row r="576" spans="1:7" ht="15">
      <c r="A576" s="98" t="s">
        <v>3680</v>
      </c>
      <c r="B576" s="98">
        <v>4</v>
      </c>
      <c r="C576" s="122">
        <v>0.013572233093903277</v>
      </c>
      <c r="D576" s="98" t="s">
        <v>2948</v>
      </c>
      <c r="E576" s="98" t="b">
        <v>0</v>
      </c>
      <c r="F576" s="98" t="b">
        <v>0</v>
      </c>
      <c r="G576" s="98" t="b">
        <v>0</v>
      </c>
    </row>
    <row r="577" spans="1:7" ht="15">
      <c r="A577" s="98" t="s">
        <v>3631</v>
      </c>
      <c r="B577" s="98">
        <v>4</v>
      </c>
      <c r="C577" s="122">
        <v>0.013572233093903277</v>
      </c>
      <c r="D577" s="98" t="s">
        <v>2948</v>
      </c>
      <c r="E577" s="98" t="b">
        <v>0</v>
      </c>
      <c r="F577" s="98" t="b">
        <v>0</v>
      </c>
      <c r="G577" s="98" t="b">
        <v>0</v>
      </c>
    </row>
    <row r="578" spans="1:7" ht="15">
      <c r="A578" s="98" t="s">
        <v>3548</v>
      </c>
      <c r="B578" s="98">
        <v>4</v>
      </c>
      <c r="C578" s="122">
        <v>0.013572233093903277</v>
      </c>
      <c r="D578" s="98" t="s">
        <v>2948</v>
      </c>
      <c r="E578" s="98" t="b">
        <v>0</v>
      </c>
      <c r="F578" s="98" t="b">
        <v>0</v>
      </c>
      <c r="G578" s="98" t="b">
        <v>0</v>
      </c>
    </row>
    <row r="579" spans="1:7" ht="15">
      <c r="A579" s="98" t="s">
        <v>3681</v>
      </c>
      <c r="B579" s="98">
        <v>4</v>
      </c>
      <c r="C579" s="122">
        <v>0.013572233093903277</v>
      </c>
      <c r="D579" s="98" t="s">
        <v>2948</v>
      </c>
      <c r="E579" s="98" t="b">
        <v>0</v>
      </c>
      <c r="F579" s="98" t="b">
        <v>0</v>
      </c>
      <c r="G579" s="98" t="b">
        <v>0</v>
      </c>
    </row>
    <row r="580" spans="1:7" ht="15">
      <c r="A580" s="98" t="s">
        <v>3682</v>
      </c>
      <c r="B580" s="98">
        <v>4</v>
      </c>
      <c r="C580" s="122">
        <v>0.013572233093903277</v>
      </c>
      <c r="D580" s="98" t="s">
        <v>2948</v>
      </c>
      <c r="E580" s="98" t="b">
        <v>0</v>
      </c>
      <c r="F580" s="98" t="b">
        <v>0</v>
      </c>
      <c r="G580" s="98" t="b">
        <v>0</v>
      </c>
    </row>
    <row r="581" spans="1:7" ht="15">
      <c r="A581" s="98" t="s">
        <v>3116</v>
      </c>
      <c r="B581" s="98">
        <v>4</v>
      </c>
      <c r="C581" s="122">
        <v>0.013572233093903277</v>
      </c>
      <c r="D581" s="98" t="s">
        <v>2948</v>
      </c>
      <c r="E581" s="98" t="b">
        <v>0</v>
      </c>
      <c r="F581" s="98" t="b">
        <v>0</v>
      </c>
      <c r="G581" s="98" t="b">
        <v>0</v>
      </c>
    </row>
    <row r="582" spans="1:7" ht="15">
      <c r="A582" s="98" t="s">
        <v>3683</v>
      </c>
      <c r="B582" s="98">
        <v>4</v>
      </c>
      <c r="C582" s="122">
        <v>0.013572233093903277</v>
      </c>
      <c r="D582" s="98" t="s">
        <v>2948</v>
      </c>
      <c r="E582" s="98" t="b">
        <v>0</v>
      </c>
      <c r="F582" s="98" t="b">
        <v>0</v>
      </c>
      <c r="G582" s="98" t="b">
        <v>0</v>
      </c>
    </row>
    <row r="583" spans="1:7" ht="15">
      <c r="A583" s="98" t="s">
        <v>3684</v>
      </c>
      <c r="B583" s="98">
        <v>4</v>
      </c>
      <c r="C583" s="122">
        <v>0.013572233093903277</v>
      </c>
      <c r="D583" s="98" t="s">
        <v>2948</v>
      </c>
      <c r="E583" s="98" t="b">
        <v>0</v>
      </c>
      <c r="F583" s="98" t="b">
        <v>0</v>
      </c>
      <c r="G583" s="98" t="b">
        <v>0</v>
      </c>
    </row>
    <row r="584" spans="1:7" ht="15">
      <c r="A584" s="98" t="s">
        <v>3587</v>
      </c>
      <c r="B584" s="98">
        <v>4</v>
      </c>
      <c r="C584" s="122">
        <v>0.013572233093903277</v>
      </c>
      <c r="D584" s="98" t="s">
        <v>2948</v>
      </c>
      <c r="E584" s="98" t="b">
        <v>0</v>
      </c>
      <c r="F584" s="98" t="b">
        <v>0</v>
      </c>
      <c r="G584" s="98" t="b">
        <v>0</v>
      </c>
    </row>
    <row r="585" spans="1:7" ht="15">
      <c r="A585" s="98" t="s">
        <v>3685</v>
      </c>
      <c r="B585" s="98">
        <v>4</v>
      </c>
      <c r="C585" s="122">
        <v>0.013572233093903277</v>
      </c>
      <c r="D585" s="98" t="s">
        <v>2948</v>
      </c>
      <c r="E585" s="98" t="b">
        <v>0</v>
      </c>
      <c r="F585" s="98" t="b">
        <v>0</v>
      </c>
      <c r="G585" s="98" t="b">
        <v>0</v>
      </c>
    </row>
    <row r="586" spans="1:7" ht="15">
      <c r="A586" s="98" t="s">
        <v>3738</v>
      </c>
      <c r="B586" s="98">
        <v>3</v>
      </c>
      <c r="C586" s="122">
        <v>0.011998670984626002</v>
      </c>
      <c r="D586" s="98" t="s">
        <v>2948</v>
      </c>
      <c r="E586" s="98" t="b">
        <v>0</v>
      </c>
      <c r="F586" s="98" t="b">
        <v>0</v>
      </c>
      <c r="G586" s="98" t="b">
        <v>0</v>
      </c>
    </row>
    <row r="587" spans="1:7" ht="15">
      <c r="A587" s="98" t="s">
        <v>3137</v>
      </c>
      <c r="B587" s="98">
        <v>3</v>
      </c>
      <c r="C587" s="122">
        <v>0.011998670984626002</v>
      </c>
      <c r="D587" s="98" t="s">
        <v>2948</v>
      </c>
      <c r="E587" s="98" t="b">
        <v>0</v>
      </c>
      <c r="F587" s="98" t="b">
        <v>0</v>
      </c>
      <c r="G587" s="98" t="b">
        <v>0</v>
      </c>
    </row>
    <row r="588" spans="1:7" ht="15">
      <c r="A588" s="98" t="s">
        <v>3739</v>
      </c>
      <c r="B588" s="98">
        <v>3</v>
      </c>
      <c r="C588" s="122">
        <v>0.011998670984626002</v>
      </c>
      <c r="D588" s="98" t="s">
        <v>2948</v>
      </c>
      <c r="E588" s="98" t="b">
        <v>0</v>
      </c>
      <c r="F588" s="98" t="b">
        <v>0</v>
      </c>
      <c r="G588" s="98" t="b">
        <v>0</v>
      </c>
    </row>
    <row r="589" spans="1:7" ht="15">
      <c r="A589" s="98" t="s">
        <v>3740</v>
      </c>
      <c r="B589" s="98">
        <v>3</v>
      </c>
      <c r="C589" s="122">
        <v>0.011998670984626002</v>
      </c>
      <c r="D589" s="98" t="s">
        <v>2948</v>
      </c>
      <c r="E589" s="98" t="b">
        <v>0</v>
      </c>
      <c r="F589" s="98" t="b">
        <v>0</v>
      </c>
      <c r="G589" s="98" t="b">
        <v>0</v>
      </c>
    </row>
    <row r="590" spans="1:7" ht="15">
      <c r="A590" s="98" t="s">
        <v>350</v>
      </c>
      <c r="B590" s="98">
        <v>2</v>
      </c>
      <c r="C590" s="122">
        <v>0.009708737864077669</v>
      </c>
      <c r="D590" s="98" t="s">
        <v>2948</v>
      </c>
      <c r="E590" s="98" t="b">
        <v>0</v>
      </c>
      <c r="F590" s="98" t="b">
        <v>0</v>
      </c>
      <c r="G590" s="98" t="b">
        <v>0</v>
      </c>
    </row>
    <row r="591" spans="1:7" ht="15">
      <c r="A591" s="98" t="s">
        <v>3859</v>
      </c>
      <c r="B591" s="98">
        <v>2</v>
      </c>
      <c r="C591" s="122">
        <v>0.009708737864077669</v>
      </c>
      <c r="D591" s="98" t="s">
        <v>2948</v>
      </c>
      <c r="E591" s="98" t="b">
        <v>0</v>
      </c>
      <c r="F591" s="98" t="b">
        <v>0</v>
      </c>
      <c r="G591" s="98" t="b">
        <v>0</v>
      </c>
    </row>
    <row r="592" spans="1:7" ht="15">
      <c r="A592" s="98" t="s">
        <v>337</v>
      </c>
      <c r="B592" s="98">
        <v>2</v>
      </c>
      <c r="C592" s="122">
        <v>0.009708737864077669</v>
      </c>
      <c r="D592" s="98" t="s">
        <v>2948</v>
      </c>
      <c r="E592" s="98" t="b">
        <v>0</v>
      </c>
      <c r="F592" s="98" t="b">
        <v>0</v>
      </c>
      <c r="G592" s="98" t="b">
        <v>0</v>
      </c>
    </row>
    <row r="593" spans="1:7" ht="15">
      <c r="A593" s="98" t="s">
        <v>386</v>
      </c>
      <c r="B593" s="98">
        <v>2</v>
      </c>
      <c r="C593" s="122">
        <v>0.009708737864077669</v>
      </c>
      <c r="D593" s="98" t="s">
        <v>2948</v>
      </c>
      <c r="E593" s="98" t="b">
        <v>0</v>
      </c>
      <c r="F593" s="98" t="b">
        <v>0</v>
      </c>
      <c r="G593" s="98" t="b">
        <v>0</v>
      </c>
    </row>
    <row r="594" spans="1:7" ht="15">
      <c r="A594" s="98" t="s">
        <v>385</v>
      </c>
      <c r="B594" s="98">
        <v>2</v>
      </c>
      <c r="C594" s="122">
        <v>0.009708737864077669</v>
      </c>
      <c r="D594" s="98" t="s">
        <v>2948</v>
      </c>
      <c r="E594" s="98" t="b">
        <v>0</v>
      </c>
      <c r="F594" s="98" t="b">
        <v>0</v>
      </c>
      <c r="G594" s="98" t="b">
        <v>0</v>
      </c>
    </row>
    <row r="595" spans="1:7" ht="15">
      <c r="A595" s="98" t="s">
        <v>3083</v>
      </c>
      <c r="B595" s="98">
        <v>39</v>
      </c>
      <c r="C595" s="122">
        <v>0.03559444528726693</v>
      </c>
      <c r="D595" s="98" t="s">
        <v>2949</v>
      </c>
      <c r="E595" s="98" t="b">
        <v>0</v>
      </c>
      <c r="F595" s="98" t="b">
        <v>0</v>
      </c>
      <c r="G595" s="98" t="b">
        <v>0</v>
      </c>
    </row>
    <row r="596" spans="1:7" ht="15">
      <c r="A596" s="98" t="s">
        <v>3084</v>
      </c>
      <c r="B596" s="98">
        <v>36</v>
      </c>
      <c r="C596" s="122">
        <v>0.034808729014636795</v>
      </c>
      <c r="D596" s="98" t="s">
        <v>2949</v>
      </c>
      <c r="E596" s="98" t="b">
        <v>0</v>
      </c>
      <c r="F596" s="98" t="b">
        <v>0</v>
      </c>
      <c r="G596" s="98" t="b">
        <v>0</v>
      </c>
    </row>
    <row r="597" spans="1:7" ht="15">
      <c r="A597" s="98" t="s">
        <v>3038</v>
      </c>
      <c r="B597" s="98">
        <v>18</v>
      </c>
      <c r="C597" s="122">
        <v>0.013156598273384413</v>
      </c>
      <c r="D597" s="98" t="s">
        <v>2949</v>
      </c>
      <c r="E597" s="98" t="b">
        <v>0</v>
      </c>
      <c r="F597" s="98" t="b">
        <v>0</v>
      </c>
      <c r="G597" s="98" t="b">
        <v>0</v>
      </c>
    </row>
    <row r="598" spans="1:7" ht="15">
      <c r="A598" s="98" t="s">
        <v>3085</v>
      </c>
      <c r="B598" s="98">
        <v>13</v>
      </c>
      <c r="C598" s="122">
        <v>0.011864815095755642</v>
      </c>
      <c r="D598" s="98" t="s">
        <v>2949</v>
      </c>
      <c r="E598" s="98" t="b">
        <v>0</v>
      </c>
      <c r="F598" s="98" t="b">
        <v>0</v>
      </c>
      <c r="G598" s="98" t="b">
        <v>0</v>
      </c>
    </row>
    <row r="599" spans="1:7" ht="15">
      <c r="A599" s="98" t="s">
        <v>3086</v>
      </c>
      <c r="B599" s="98">
        <v>12</v>
      </c>
      <c r="C599" s="122">
        <v>0.011602909671545597</v>
      </c>
      <c r="D599" s="98" t="s">
        <v>2949</v>
      </c>
      <c r="E599" s="98" t="b">
        <v>0</v>
      </c>
      <c r="F599" s="98" t="b">
        <v>0</v>
      </c>
      <c r="G599" s="98" t="b">
        <v>0</v>
      </c>
    </row>
    <row r="600" spans="1:7" ht="15">
      <c r="A600" s="98" t="s">
        <v>3087</v>
      </c>
      <c r="B600" s="98">
        <v>12</v>
      </c>
      <c r="C600" s="122">
        <v>0.011602909671545597</v>
      </c>
      <c r="D600" s="98" t="s">
        <v>2949</v>
      </c>
      <c r="E600" s="98" t="b">
        <v>0</v>
      </c>
      <c r="F600" s="98" t="b">
        <v>0</v>
      </c>
      <c r="G600" s="98" t="b">
        <v>0</v>
      </c>
    </row>
    <row r="601" spans="1:7" ht="15">
      <c r="A601" s="98" t="s">
        <v>3088</v>
      </c>
      <c r="B601" s="98">
        <v>12</v>
      </c>
      <c r="C601" s="122">
        <v>0.011602909671545597</v>
      </c>
      <c r="D601" s="98" t="s">
        <v>2949</v>
      </c>
      <c r="E601" s="98" t="b">
        <v>0</v>
      </c>
      <c r="F601" s="98" t="b">
        <v>0</v>
      </c>
      <c r="G601" s="98" t="b">
        <v>0</v>
      </c>
    </row>
    <row r="602" spans="1:7" ht="15">
      <c r="A602" s="98" t="s">
        <v>3089</v>
      </c>
      <c r="B602" s="98">
        <v>12</v>
      </c>
      <c r="C602" s="122">
        <v>0.011602909671545597</v>
      </c>
      <c r="D602" s="98" t="s">
        <v>2949</v>
      </c>
      <c r="E602" s="98" t="b">
        <v>0</v>
      </c>
      <c r="F602" s="98" t="b">
        <v>0</v>
      </c>
      <c r="G602" s="98" t="b">
        <v>0</v>
      </c>
    </row>
    <row r="603" spans="1:7" ht="15">
      <c r="A603" s="98" t="s">
        <v>3090</v>
      </c>
      <c r="B603" s="98">
        <v>12</v>
      </c>
      <c r="C603" s="122">
        <v>0.011602909671545597</v>
      </c>
      <c r="D603" s="98" t="s">
        <v>2949</v>
      </c>
      <c r="E603" s="98" t="b">
        <v>0</v>
      </c>
      <c r="F603" s="98" t="b">
        <v>0</v>
      </c>
      <c r="G603" s="98" t="b">
        <v>0</v>
      </c>
    </row>
    <row r="604" spans="1:7" ht="15">
      <c r="A604" s="98" t="s">
        <v>3091</v>
      </c>
      <c r="B604" s="98">
        <v>12</v>
      </c>
      <c r="C604" s="122">
        <v>0.011602909671545597</v>
      </c>
      <c r="D604" s="98" t="s">
        <v>2949</v>
      </c>
      <c r="E604" s="98" t="b">
        <v>0</v>
      </c>
      <c r="F604" s="98" t="b">
        <v>0</v>
      </c>
      <c r="G604" s="98" t="b">
        <v>0</v>
      </c>
    </row>
    <row r="605" spans="1:7" ht="15">
      <c r="A605" s="98" t="s">
        <v>3570</v>
      </c>
      <c r="B605" s="98">
        <v>12</v>
      </c>
      <c r="C605" s="122">
        <v>0.011602909671545597</v>
      </c>
      <c r="D605" s="98" t="s">
        <v>2949</v>
      </c>
      <c r="E605" s="98" t="b">
        <v>0</v>
      </c>
      <c r="F605" s="98" t="b">
        <v>0</v>
      </c>
      <c r="G605" s="98" t="b">
        <v>0</v>
      </c>
    </row>
    <row r="606" spans="1:7" ht="15">
      <c r="A606" s="98" t="s">
        <v>3571</v>
      </c>
      <c r="B606" s="98">
        <v>12</v>
      </c>
      <c r="C606" s="122">
        <v>0.011602909671545597</v>
      </c>
      <c r="D606" s="98" t="s">
        <v>2949</v>
      </c>
      <c r="E606" s="98" t="b">
        <v>0</v>
      </c>
      <c r="F606" s="98" t="b">
        <v>0</v>
      </c>
      <c r="G606" s="98" t="b">
        <v>0</v>
      </c>
    </row>
    <row r="607" spans="1:7" ht="15">
      <c r="A607" s="98" t="s">
        <v>3572</v>
      </c>
      <c r="B607" s="98">
        <v>12</v>
      </c>
      <c r="C607" s="122">
        <v>0.011602909671545597</v>
      </c>
      <c r="D607" s="98" t="s">
        <v>2949</v>
      </c>
      <c r="E607" s="98" t="b">
        <v>0</v>
      </c>
      <c r="F607" s="98" t="b">
        <v>0</v>
      </c>
      <c r="G607" s="98" t="b">
        <v>0</v>
      </c>
    </row>
    <row r="608" spans="1:7" ht="15">
      <c r="A608" s="98" t="s">
        <v>3573</v>
      </c>
      <c r="B608" s="98">
        <v>12</v>
      </c>
      <c r="C608" s="122">
        <v>0.011602909671545597</v>
      </c>
      <c r="D608" s="98" t="s">
        <v>2949</v>
      </c>
      <c r="E608" s="98" t="b">
        <v>0</v>
      </c>
      <c r="F608" s="98" t="b">
        <v>0</v>
      </c>
      <c r="G608" s="98" t="b">
        <v>0</v>
      </c>
    </row>
    <row r="609" spans="1:7" ht="15">
      <c r="A609" s="98" t="s">
        <v>3574</v>
      </c>
      <c r="B609" s="98">
        <v>12</v>
      </c>
      <c r="C609" s="122">
        <v>0.011602909671545597</v>
      </c>
      <c r="D609" s="98" t="s">
        <v>2949</v>
      </c>
      <c r="E609" s="98" t="b">
        <v>0</v>
      </c>
      <c r="F609" s="98" t="b">
        <v>0</v>
      </c>
      <c r="G609" s="98" t="b">
        <v>0</v>
      </c>
    </row>
    <row r="610" spans="1:7" ht="15">
      <c r="A610" s="98" t="s">
        <v>3575</v>
      </c>
      <c r="B610" s="98">
        <v>12</v>
      </c>
      <c r="C610" s="122">
        <v>0.011602909671545597</v>
      </c>
      <c r="D610" s="98" t="s">
        <v>2949</v>
      </c>
      <c r="E610" s="98" t="b">
        <v>0</v>
      </c>
      <c r="F610" s="98" t="b">
        <v>0</v>
      </c>
      <c r="G610" s="98" t="b">
        <v>0</v>
      </c>
    </row>
    <row r="611" spans="1:7" ht="15">
      <c r="A611" s="98" t="s">
        <v>3598</v>
      </c>
      <c r="B611" s="98">
        <v>7</v>
      </c>
      <c r="C611" s="122">
        <v>0.009324654836587105</v>
      </c>
      <c r="D611" s="98" t="s">
        <v>2949</v>
      </c>
      <c r="E611" s="98" t="b">
        <v>0</v>
      </c>
      <c r="F611" s="98" t="b">
        <v>0</v>
      </c>
      <c r="G611" s="98" t="b">
        <v>0</v>
      </c>
    </row>
    <row r="612" spans="1:7" ht="15">
      <c r="A612" s="98" t="s">
        <v>3064</v>
      </c>
      <c r="B612" s="98">
        <v>6</v>
      </c>
      <c r="C612" s="122">
        <v>0.0093603744149766</v>
      </c>
      <c r="D612" s="98" t="s">
        <v>2949</v>
      </c>
      <c r="E612" s="98" t="b">
        <v>0</v>
      </c>
      <c r="F612" s="98" t="b">
        <v>0</v>
      </c>
      <c r="G612" s="98" t="b">
        <v>0</v>
      </c>
    </row>
    <row r="613" spans="1:7" ht="15">
      <c r="A613" s="98" t="s">
        <v>3606</v>
      </c>
      <c r="B613" s="98">
        <v>6</v>
      </c>
      <c r="C613" s="122">
        <v>0.008619208305326446</v>
      </c>
      <c r="D613" s="98" t="s">
        <v>2949</v>
      </c>
      <c r="E613" s="98" t="b">
        <v>0</v>
      </c>
      <c r="F613" s="98" t="b">
        <v>0</v>
      </c>
      <c r="G613" s="98" t="b">
        <v>0</v>
      </c>
    </row>
    <row r="614" spans="1:7" ht="15">
      <c r="A614" s="98" t="s">
        <v>3604</v>
      </c>
      <c r="B614" s="98">
        <v>6</v>
      </c>
      <c r="C614" s="122">
        <v>0.008619208305326446</v>
      </c>
      <c r="D614" s="98" t="s">
        <v>2949</v>
      </c>
      <c r="E614" s="98" t="b">
        <v>0</v>
      </c>
      <c r="F614" s="98" t="b">
        <v>0</v>
      </c>
      <c r="G614" s="98" t="b">
        <v>0</v>
      </c>
    </row>
    <row r="615" spans="1:7" ht="15">
      <c r="A615" s="98" t="s">
        <v>3607</v>
      </c>
      <c r="B615" s="98">
        <v>6</v>
      </c>
      <c r="C615" s="122">
        <v>0.008619208305326446</v>
      </c>
      <c r="D615" s="98" t="s">
        <v>2949</v>
      </c>
      <c r="E615" s="98" t="b">
        <v>0</v>
      </c>
      <c r="F615" s="98" t="b">
        <v>0</v>
      </c>
      <c r="G615" s="98" t="b">
        <v>0</v>
      </c>
    </row>
    <row r="616" spans="1:7" ht="15">
      <c r="A616" s="98" t="s">
        <v>3605</v>
      </c>
      <c r="B616" s="98">
        <v>6</v>
      </c>
      <c r="C616" s="122">
        <v>0.008619208305326446</v>
      </c>
      <c r="D616" s="98" t="s">
        <v>2949</v>
      </c>
      <c r="E616" s="98" t="b">
        <v>0</v>
      </c>
      <c r="F616" s="98" t="b">
        <v>0</v>
      </c>
      <c r="G616" s="98" t="b">
        <v>0</v>
      </c>
    </row>
    <row r="617" spans="1:7" ht="15">
      <c r="A617" s="98" t="s">
        <v>3603</v>
      </c>
      <c r="B617" s="98">
        <v>6</v>
      </c>
      <c r="C617" s="122">
        <v>0.008619208305326446</v>
      </c>
      <c r="D617" s="98" t="s">
        <v>2949</v>
      </c>
      <c r="E617" s="98" t="b">
        <v>0</v>
      </c>
      <c r="F617" s="98" t="b">
        <v>0</v>
      </c>
      <c r="G617" s="98" t="b">
        <v>0</v>
      </c>
    </row>
    <row r="618" spans="1:7" ht="15">
      <c r="A618" s="98" t="s">
        <v>3552</v>
      </c>
      <c r="B618" s="98">
        <v>5</v>
      </c>
      <c r="C618" s="122">
        <v>0.009530801479066743</v>
      </c>
      <c r="D618" s="98" t="s">
        <v>2949</v>
      </c>
      <c r="E618" s="98" t="b">
        <v>0</v>
      </c>
      <c r="F618" s="98" t="b">
        <v>0</v>
      </c>
      <c r="G618" s="98" t="b">
        <v>0</v>
      </c>
    </row>
    <row r="619" spans="1:7" ht="15">
      <c r="A619" s="98" t="s">
        <v>3066</v>
      </c>
      <c r="B619" s="98">
        <v>5</v>
      </c>
      <c r="C619" s="122">
        <v>0.01090436824237159</v>
      </c>
      <c r="D619" s="98" t="s">
        <v>2949</v>
      </c>
      <c r="E619" s="98" t="b">
        <v>0</v>
      </c>
      <c r="F619" s="98" t="b">
        <v>0</v>
      </c>
      <c r="G619" s="98" t="b">
        <v>0</v>
      </c>
    </row>
    <row r="620" spans="1:7" ht="15">
      <c r="A620" s="98" t="s">
        <v>3618</v>
      </c>
      <c r="B620" s="98">
        <v>5</v>
      </c>
      <c r="C620" s="122">
        <v>0.0078003120124804995</v>
      </c>
      <c r="D620" s="98" t="s">
        <v>2949</v>
      </c>
      <c r="E620" s="98" t="b">
        <v>0</v>
      </c>
      <c r="F620" s="98" t="b">
        <v>0</v>
      </c>
      <c r="G620" s="98" t="b">
        <v>0</v>
      </c>
    </row>
    <row r="621" spans="1:7" ht="15">
      <c r="A621" s="98" t="s">
        <v>3608</v>
      </c>
      <c r="B621" s="98">
        <v>5</v>
      </c>
      <c r="C621" s="122">
        <v>0.0078003120124804995</v>
      </c>
      <c r="D621" s="98" t="s">
        <v>2949</v>
      </c>
      <c r="E621" s="98" t="b">
        <v>0</v>
      </c>
      <c r="F621" s="98" t="b">
        <v>0</v>
      </c>
      <c r="G621" s="98" t="b">
        <v>0</v>
      </c>
    </row>
    <row r="622" spans="1:7" ht="15">
      <c r="A622" s="98" t="s">
        <v>3115</v>
      </c>
      <c r="B622" s="98">
        <v>4</v>
      </c>
      <c r="C622" s="122">
        <v>0.007624641183253394</v>
      </c>
      <c r="D622" s="98" t="s">
        <v>2949</v>
      </c>
      <c r="E622" s="98" t="b">
        <v>0</v>
      </c>
      <c r="F622" s="98" t="b">
        <v>0</v>
      </c>
      <c r="G622" s="98" t="b">
        <v>0</v>
      </c>
    </row>
    <row r="623" spans="1:7" ht="15">
      <c r="A623" s="98" t="s">
        <v>3075</v>
      </c>
      <c r="B623" s="98">
        <v>4</v>
      </c>
      <c r="C623" s="122">
        <v>0.006844992280861507</v>
      </c>
      <c r="D623" s="98" t="s">
        <v>2949</v>
      </c>
      <c r="E623" s="98" t="b">
        <v>0</v>
      </c>
      <c r="F623" s="98" t="b">
        <v>0</v>
      </c>
      <c r="G623" s="98" t="b">
        <v>0</v>
      </c>
    </row>
    <row r="624" spans="1:7" ht="15">
      <c r="A624" s="98" t="s">
        <v>3666</v>
      </c>
      <c r="B624" s="98">
        <v>4</v>
      </c>
      <c r="C624" s="122">
        <v>0.006844992280861507</v>
      </c>
      <c r="D624" s="98" t="s">
        <v>2949</v>
      </c>
      <c r="E624" s="98" t="b">
        <v>0</v>
      </c>
      <c r="F624" s="98" t="b">
        <v>0</v>
      </c>
      <c r="G624" s="98" t="b">
        <v>0</v>
      </c>
    </row>
    <row r="625" spans="1:7" ht="15">
      <c r="A625" s="98" t="s">
        <v>3071</v>
      </c>
      <c r="B625" s="98">
        <v>3</v>
      </c>
      <c r="C625" s="122">
        <v>0.006542620945422953</v>
      </c>
      <c r="D625" s="98" t="s">
        <v>2949</v>
      </c>
      <c r="E625" s="98" t="b">
        <v>0</v>
      </c>
      <c r="F625" s="98" t="b">
        <v>0</v>
      </c>
      <c r="G625" s="98" t="b">
        <v>0</v>
      </c>
    </row>
    <row r="626" spans="1:7" ht="15">
      <c r="A626" s="98" t="s">
        <v>3788</v>
      </c>
      <c r="B626" s="98">
        <v>3</v>
      </c>
      <c r="C626" s="122">
        <v>0.005718480887440046</v>
      </c>
      <c r="D626" s="98" t="s">
        <v>2949</v>
      </c>
      <c r="E626" s="98" t="b">
        <v>0</v>
      </c>
      <c r="F626" s="98" t="b">
        <v>0</v>
      </c>
      <c r="G626" s="98" t="b">
        <v>0</v>
      </c>
    </row>
    <row r="627" spans="1:7" ht="15">
      <c r="A627" s="98" t="s">
        <v>3789</v>
      </c>
      <c r="B627" s="98">
        <v>3</v>
      </c>
      <c r="C627" s="122">
        <v>0.005718480887440046</v>
      </c>
      <c r="D627" s="98" t="s">
        <v>2949</v>
      </c>
      <c r="E627" s="98" t="b">
        <v>0</v>
      </c>
      <c r="F627" s="98" t="b">
        <v>0</v>
      </c>
      <c r="G627" s="98" t="b">
        <v>0</v>
      </c>
    </row>
    <row r="628" spans="1:7" ht="15">
      <c r="A628" s="98" t="s">
        <v>3727</v>
      </c>
      <c r="B628" s="98">
        <v>3</v>
      </c>
      <c r="C628" s="122">
        <v>0.005718480887440046</v>
      </c>
      <c r="D628" s="98" t="s">
        <v>2949</v>
      </c>
      <c r="E628" s="98" t="b">
        <v>0</v>
      </c>
      <c r="F628" s="98" t="b">
        <v>0</v>
      </c>
      <c r="G628" s="98" t="b">
        <v>0</v>
      </c>
    </row>
    <row r="629" spans="1:7" ht="15">
      <c r="A629" s="98" t="s">
        <v>3728</v>
      </c>
      <c r="B629" s="98">
        <v>3</v>
      </c>
      <c r="C629" s="122">
        <v>0.005718480887440046</v>
      </c>
      <c r="D629" s="98" t="s">
        <v>2949</v>
      </c>
      <c r="E629" s="98" t="b">
        <v>0</v>
      </c>
      <c r="F629" s="98" t="b">
        <v>0</v>
      </c>
      <c r="G629" s="98" t="b">
        <v>0</v>
      </c>
    </row>
    <row r="630" spans="1:7" ht="15">
      <c r="A630" s="98" t="s">
        <v>3729</v>
      </c>
      <c r="B630" s="98">
        <v>3</v>
      </c>
      <c r="C630" s="122">
        <v>0.005718480887440046</v>
      </c>
      <c r="D630" s="98" t="s">
        <v>2949</v>
      </c>
      <c r="E630" s="98" t="b">
        <v>0</v>
      </c>
      <c r="F630" s="98" t="b">
        <v>0</v>
      </c>
      <c r="G630" s="98" t="b">
        <v>0</v>
      </c>
    </row>
    <row r="631" spans="1:7" ht="15">
      <c r="A631" s="98" t="s">
        <v>3730</v>
      </c>
      <c r="B631" s="98">
        <v>3</v>
      </c>
      <c r="C631" s="122">
        <v>0.005718480887440046</v>
      </c>
      <c r="D631" s="98" t="s">
        <v>2949</v>
      </c>
      <c r="E631" s="98" t="b">
        <v>0</v>
      </c>
      <c r="F631" s="98" t="b">
        <v>0</v>
      </c>
      <c r="G631" s="98" t="b">
        <v>0</v>
      </c>
    </row>
    <row r="632" spans="1:7" ht="15">
      <c r="A632" s="98" t="s">
        <v>3724</v>
      </c>
      <c r="B632" s="98">
        <v>3</v>
      </c>
      <c r="C632" s="122">
        <v>0.005718480887440046</v>
      </c>
      <c r="D632" s="98" t="s">
        <v>2949</v>
      </c>
      <c r="E632" s="98" t="b">
        <v>0</v>
      </c>
      <c r="F632" s="98" t="b">
        <v>0</v>
      </c>
      <c r="G632" s="98" t="b">
        <v>0</v>
      </c>
    </row>
    <row r="633" spans="1:7" ht="15">
      <c r="A633" s="98" t="s">
        <v>3725</v>
      </c>
      <c r="B633" s="98">
        <v>3</v>
      </c>
      <c r="C633" s="122">
        <v>0.005718480887440046</v>
      </c>
      <c r="D633" s="98" t="s">
        <v>2949</v>
      </c>
      <c r="E633" s="98" t="b">
        <v>0</v>
      </c>
      <c r="F633" s="98" t="b">
        <v>0</v>
      </c>
      <c r="G633" s="98" t="b">
        <v>0</v>
      </c>
    </row>
    <row r="634" spans="1:7" ht="15">
      <c r="A634" s="98" t="s">
        <v>3726</v>
      </c>
      <c r="B634" s="98">
        <v>3</v>
      </c>
      <c r="C634" s="122">
        <v>0.005718480887440046</v>
      </c>
      <c r="D634" s="98" t="s">
        <v>2949</v>
      </c>
      <c r="E634" s="98" t="b">
        <v>0</v>
      </c>
      <c r="F634" s="98" t="b">
        <v>0</v>
      </c>
      <c r="G634" s="98" t="b">
        <v>0</v>
      </c>
    </row>
    <row r="635" spans="1:7" ht="15">
      <c r="A635" s="98" t="s">
        <v>3072</v>
      </c>
      <c r="B635" s="98">
        <v>3</v>
      </c>
      <c r="C635" s="122">
        <v>0.006542620945422953</v>
      </c>
      <c r="D635" s="98" t="s">
        <v>2949</v>
      </c>
      <c r="E635" s="98" t="b">
        <v>0</v>
      </c>
      <c r="F635" s="98" t="b">
        <v>0</v>
      </c>
      <c r="G635" s="98" t="b">
        <v>0</v>
      </c>
    </row>
    <row r="636" spans="1:7" ht="15">
      <c r="A636" s="98" t="s">
        <v>3078</v>
      </c>
      <c r="B636" s="98">
        <v>2</v>
      </c>
      <c r="C636" s="122">
        <v>0.004361747296948636</v>
      </c>
      <c r="D636" s="98" t="s">
        <v>2949</v>
      </c>
      <c r="E636" s="98" t="b">
        <v>0</v>
      </c>
      <c r="F636" s="98" t="b">
        <v>0</v>
      </c>
      <c r="G636" s="98" t="b">
        <v>0</v>
      </c>
    </row>
    <row r="637" spans="1:7" ht="15">
      <c r="A637" s="98" t="s">
        <v>3532</v>
      </c>
      <c r="B637" s="98">
        <v>2</v>
      </c>
      <c r="C637" s="122">
        <v>0.004361747296948636</v>
      </c>
      <c r="D637" s="98" t="s">
        <v>2949</v>
      </c>
      <c r="E637" s="98" t="b">
        <v>0</v>
      </c>
      <c r="F637" s="98" t="b">
        <v>0</v>
      </c>
      <c r="G637" s="98" t="b">
        <v>0</v>
      </c>
    </row>
    <row r="638" spans="1:7" ht="15">
      <c r="A638" s="98" t="s">
        <v>3671</v>
      </c>
      <c r="B638" s="98">
        <v>2</v>
      </c>
      <c r="C638" s="122">
        <v>0.005300998453466517</v>
      </c>
      <c r="D638" s="98" t="s">
        <v>2949</v>
      </c>
      <c r="E638" s="98" t="b">
        <v>0</v>
      </c>
      <c r="F638" s="98" t="b">
        <v>0</v>
      </c>
      <c r="G638" s="98" t="b">
        <v>0</v>
      </c>
    </row>
    <row r="639" spans="1:7" ht="15">
      <c r="A639" s="98" t="s">
        <v>3687</v>
      </c>
      <c r="B639" s="98">
        <v>2</v>
      </c>
      <c r="C639" s="122">
        <v>0.004361747296948636</v>
      </c>
      <c r="D639" s="98" t="s">
        <v>2949</v>
      </c>
      <c r="E639" s="98" t="b">
        <v>0</v>
      </c>
      <c r="F639" s="98" t="b">
        <v>0</v>
      </c>
      <c r="G639" s="98" t="b">
        <v>0</v>
      </c>
    </row>
    <row r="640" spans="1:7" ht="15">
      <c r="A640" s="98" t="s">
        <v>3069</v>
      </c>
      <c r="B640" s="98">
        <v>2</v>
      </c>
      <c r="C640" s="122">
        <v>0.004361747296948636</v>
      </c>
      <c r="D640" s="98" t="s">
        <v>2949</v>
      </c>
      <c r="E640" s="98" t="b">
        <v>0</v>
      </c>
      <c r="F640" s="98" t="b">
        <v>0</v>
      </c>
      <c r="G640" s="98" t="b">
        <v>0</v>
      </c>
    </row>
    <row r="641" spans="1:7" ht="15">
      <c r="A641" s="98" t="s">
        <v>3900</v>
      </c>
      <c r="B641" s="98">
        <v>2</v>
      </c>
      <c r="C641" s="122">
        <v>0.004361747296948636</v>
      </c>
      <c r="D641" s="98" t="s">
        <v>2949</v>
      </c>
      <c r="E641" s="98" t="b">
        <v>0</v>
      </c>
      <c r="F641" s="98" t="b">
        <v>0</v>
      </c>
      <c r="G641" s="98" t="b">
        <v>0</v>
      </c>
    </row>
    <row r="642" spans="1:7" ht="15">
      <c r="A642" s="98" t="s">
        <v>3853</v>
      </c>
      <c r="B642" s="98">
        <v>2</v>
      </c>
      <c r="C642" s="122">
        <v>0.004361747296948636</v>
      </c>
      <c r="D642" s="98" t="s">
        <v>2949</v>
      </c>
      <c r="E642" s="98" t="b">
        <v>0</v>
      </c>
      <c r="F642" s="98" t="b">
        <v>0</v>
      </c>
      <c r="G642" s="98" t="b">
        <v>0</v>
      </c>
    </row>
    <row r="643" spans="1:7" ht="15">
      <c r="A643" s="98" t="s">
        <v>3854</v>
      </c>
      <c r="B643" s="98">
        <v>2</v>
      </c>
      <c r="C643" s="122">
        <v>0.004361747296948636</v>
      </c>
      <c r="D643" s="98" t="s">
        <v>2949</v>
      </c>
      <c r="E643" s="98" t="b">
        <v>0</v>
      </c>
      <c r="F643" s="98" t="b">
        <v>0</v>
      </c>
      <c r="G643" s="98" t="b">
        <v>0</v>
      </c>
    </row>
    <row r="644" spans="1:7" ht="15">
      <c r="A644" s="98" t="s">
        <v>3855</v>
      </c>
      <c r="B644" s="98">
        <v>2</v>
      </c>
      <c r="C644" s="122">
        <v>0.004361747296948636</v>
      </c>
      <c r="D644" s="98" t="s">
        <v>2949</v>
      </c>
      <c r="E644" s="98" t="b">
        <v>0</v>
      </c>
      <c r="F644" s="98" t="b">
        <v>0</v>
      </c>
      <c r="G644" s="98" t="b">
        <v>0</v>
      </c>
    </row>
    <row r="645" spans="1:7" ht="15">
      <c r="A645" s="98" t="s">
        <v>3856</v>
      </c>
      <c r="B645" s="98">
        <v>2</v>
      </c>
      <c r="C645" s="122">
        <v>0.004361747296948636</v>
      </c>
      <c r="D645" s="98" t="s">
        <v>2949</v>
      </c>
      <c r="E645" s="98" t="b">
        <v>0</v>
      </c>
      <c r="F645" s="98" t="b">
        <v>0</v>
      </c>
      <c r="G645" s="98" t="b">
        <v>0</v>
      </c>
    </row>
    <row r="646" spans="1:7" ht="15">
      <c r="A646" s="98" t="s">
        <v>3857</v>
      </c>
      <c r="B646" s="98">
        <v>2</v>
      </c>
      <c r="C646" s="122">
        <v>0.004361747296948636</v>
      </c>
      <c r="D646" s="98" t="s">
        <v>2949</v>
      </c>
      <c r="E646" s="98" t="b">
        <v>0</v>
      </c>
      <c r="F646" s="98" t="b">
        <v>0</v>
      </c>
      <c r="G646" s="98" t="b">
        <v>0</v>
      </c>
    </row>
    <row r="647" spans="1:7" ht="15">
      <c r="A647" s="98" t="s">
        <v>3898</v>
      </c>
      <c r="B647" s="98">
        <v>2</v>
      </c>
      <c r="C647" s="122">
        <v>0.005300998453466517</v>
      </c>
      <c r="D647" s="98" t="s">
        <v>2949</v>
      </c>
      <c r="E647" s="98" t="b">
        <v>0</v>
      </c>
      <c r="F647" s="98" t="b">
        <v>0</v>
      </c>
      <c r="G647" s="98" t="b">
        <v>0</v>
      </c>
    </row>
    <row r="648" spans="1:7" ht="15">
      <c r="A648" s="98" t="s">
        <v>3577</v>
      </c>
      <c r="B648" s="98">
        <v>2</v>
      </c>
      <c r="C648" s="122">
        <v>0.004361747296948636</v>
      </c>
      <c r="D648" s="98" t="s">
        <v>2949</v>
      </c>
      <c r="E648" s="98" t="b">
        <v>0</v>
      </c>
      <c r="F648" s="98" t="b">
        <v>0</v>
      </c>
      <c r="G648" s="98" t="b">
        <v>0</v>
      </c>
    </row>
    <row r="649" spans="1:7" ht="15">
      <c r="A649" s="98" t="s">
        <v>3889</v>
      </c>
      <c r="B649" s="98">
        <v>2</v>
      </c>
      <c r="C649" s="122">
        <v>0.004361747296948636</v>
      </c>
      <c r="D649" s="98" t="s">
        <v>2949</v>
      </c>
      <c r="E649" s="98" t="b">
        <v>0</v>
      </c>
      <c r="F649" s="98" t="b">
        <v>0</v>
      </c>
      <c r="G649" s="98" t="b">
        <v>0</v>
      </c>
    </row>
    <row r="650" spans="1:7" ht="15">
      <c r="A650" s="98" t="s">
        <v>3590</v>
      </c>
      <c r="B650" s="98">
        <v>2</v>
      </c>
      <c r="C650" s="122">
        <v>0.004361747296948636</v>
      </c>
      <c r="D650" s="98" t="s">
        <v>2949</v>
      </c>
      <c r="E650" s="98" t="b">
        <v>0</v>
      </c>
      <c r="F650" s="98" t="b">
        <v>0</v>
      </c>
      <c r="G650" s="98" t="b">
        <v>0</v>
      </c>
    </row>
    <row r="651" spans="1:7" ht="15">
      <c r="A651" s="98" t="s">
        <v>3891</v>
      </c>
      <c r="B651" s="98">
        <v>2</v>
      </c>
      <c r="C651" s="122">
        <v>0.004361747296948636</v>
      </c>
      <c r="D651" s="98" t="s">
        <v>2949</v>
      </c>
      <c r="E651" s="98" t="b">
        <v>0</v>
      </c>
      <c r="F651" s="98" t="b">
        <v>0</v>
      </c>
      <c r="G651" s="98" t="b">
        <v>0</v>
      </c>
    </row>
    <row r="652" spans="1:7" ht="15">
      <c r="A652" s="98" t="s">
        <v>3112</v>
      </c>
      <c r="B652" s="98">
        <v>2</v>
      </c>
      <c r="C652" s="122">
        <v>0.004361747296948636</v>
      </c>
      <c r="D652" s="98" t="s">
        <v>2949</v>
      </c>
      <c r="E652" s="98" t="b">
        <v>0</v>
      </c>
      <c r="F652" s="98" t="b">
        <v>0</v>
      </c>
      <c r="G652" s="98" t="b">
        <v>0</v>
      </c>
    </row>
    <row r="653" spans="1:7" ht="15">
      <c r="A653" s="98" t="s">
        <v>3065</v>
      </c>
      <c r="B653" s="98">
        <v>2</v>
      </c>
      <c r="C653" s="122">
        <v>0.004361747296948636</v>
      </c>
      <c r="D653" s="98" t="s">
        <v>2949</v>
      </c>
      <c r="E653" s="98" t="b">
        <v>0</v>
      </c>
      <c r="F653" s="98" t="b">
        <v>0</v>
      </c>
      <c r="G653" s="98" t="b">
        <v>0</v>
      </c>
    </row>
    <row r="654" spans="1:7" ht="15">
      <c r="A654" s="98" t="s">
        <v>3135</v>
      </c>
      <c r="B654" s="98">
        <v>2</v>
      </c>
      <c r="C654" s="122">
        <v>0.005300998453466517</v>
      </c>
      <c r="D654" s="98" t="s">
        <v>2949</v>
      </c>
      <c r="E654" s="98" t="b">
        <v>0</v>
      </c>
      <c r="F654" s="98" t="b">
        <v>0</v>
      </c>
      <c r="G654" s="98" t="b">
        <v>0</v>
      </c>
    </row>
    <row r="655" spans="1:7" ht="15">
      <c r="A655" s="98" t="s">
        <v>3067</v>
      </c>
      <c r="B655" s="98">
        <v>2</v>
      </c>
      <c r="C655" s="122">
        <v>0.005300998453466517</v>
      </c>
      <c r="D655" s="98" t="s">
        <v>2949</v>
      </c>
      <c r="E655" s="98" t="b">
        <v>0</v>
      </c>
      <c r="F655" s="98" t="b">
        <v>0</v>
      </c>
      <c r="G655" s="98" t="b">
        <v>0</v>
      </c>
    </row>
    <row r="656" spans="1:7" ht="15">
      <c r="A656" s="98" t="s">
        <v>3888</v>
      </c>
      <c r="B656" s="98">
        <v>2</v>
      </c>
      <c r="C656" s="122">
        <v>0.004361747296948636</v>
      </c>
      <c r="D656" s="98" t="s">
        <v>2949</v>
      </c>
      <c r="E656" s="98" t="b">
        <v>0</v>
      </c>
      <c r="F656" s="98" t="b">
        <v>0</v>
      </c>
      <c r="G656" s="98" t="b">
        <v>0</v>
      </c>
    </row>
    <row r="657" spans="1:7" ht="15">
      <c r="A657" s="98" t="s">
        <v>3578</v>
      </c>
      <c r="B657" s="98">
        <v>2</v>
      </c>
      <c r="C657" s="122">
        <v>0.005300998453466517</v>
      </c>
      <c r="D657" s="98" t="s">
        <v>2949</v>
      </c>
      <c r="E657" s="98" t="b">
        <v>0</v>
      </c>
      <c r="F657" s="98" t="b">
        <v>0</v>
      </c>
      <c r="G657" s="98" t="b">
        <v>0</v>
      </c>
    </row>
    <row r="658" spans="1:7" ht="15">
      <c r="A658" s="98" t="s">
        <v>3588</v>
      </c>
      <c r="B658" s="98">
        <v>2</v>
      </c>
      <c r="C658" s="122">
        <v>0.004361747296948636</v>
      </c>
      <c r="D658" s="98" t="s">
        <v>2949</v>
      </c>
      <c r="E658" s="98" t="b">
        <v>0</v>
      </c>
      <c r="F658" s="98" t="b">
        <v>0</v>
      </c>
      <c r="G658" s="98" t="b">
        <v>0</v>
      </c>
    </row>
    <row r="659" spans="1:7" ht="15">
      <c r="A659" s="98" t="s">
        <v>3567</v>
      </c>
      <c r="B659" s="98">
        <v>2</v>
      </c>
      <c r="C659" s="122">
        <v>0.004361747296948636</v>
      </c>
      <c r="D659" s="98" t="s">
        <v>2949</v>
      </c>
      <c r="E659" s="98" t="b">
        <v>0</v>
      </c>
      <c r="F659" s="98" t="b">
        <v>0</v>
      </c>
      <c r="G659" s="98" t="b">
        <v>0</v>
      </c>
    </row>
    <row r="660" spans="1:7" ht="15">
      <c r="A660" s="98" t="s">
        <v>3846</v>
      </c>
      <c r="B660" s="98">
        <v>2</v>
      </c>
      <c r="C660" s="122">
        <v>0.004361747296948636</v>
      </c>
      <c r="D660" s="98" t="s">
        <v>2949</v>
      </c>
      <c r="E660" s="98" t="b">
        <v>0</v>
      </c>
      <c r="F660" s="98" t="b">
        <v>0</v>
      </c>
      <c r="G660" s="98" t="b">
        <v>0</v>
      </c>
    </row>
    <row r="661" spans="1:7" ht="15">
      <c r="A661" s="98" t="s">
        <v>3847</v>
      </c>
      <c r="B661" s="98">
        <v>2</v>
      </c>
      <c r="C661" s="122">
        <v>0.004361747296948636</v>
      </c>
      <c r="D661" s="98" t="s">
        <v>2949</v>
      </c>
      <c r="E661" s="98" t="b">
        <v>0</v>
      </c>
      <c r="F661" s="98" t="b">
        <v>0</v>
      </c>
      <c r="G661" s="98" t="b">
        <v>0</v>
      </c>
    </row>
    <row r="662" spans="1:7" ht="15">
      <c r="A662" s="98" t="s">
        <v>3848</v>
      </c>
      <c r="B662" s="98">
        <v>2</v>
      </c>
      <c r="C662" s="122">
        <v>0.004361747296948636</v>
      </c>
      <c r="D662" s="98" t="s">
        <v>2949</v>
      </c>
      <c r="E662" s="98" t="b">
        <v>0</v>
      </c>
      <c r="F662" s="98" t="b">
        <v>0</v>
      </c>
      <c r="G662" s="98" t="b">
        <v>0</v>
      </c>
    </row>
    <row r="663" spans="1:7" ht="15">
      <c r="A663" s="98" t="s">
        <v>3851</v>
      </c>
      <c r="B663" s="98">
        <v>2</v>
      </c>
      <c r="C663" s="122">
        <v>0.004361747296948636</v>
      </c>
      <c r="D663" s="98" t="s">
        <v>2949</v>
      </c>
      <c r="E663" s="98" t="b">
        <v>0</v>
      </c>
      <c r="F663" s="98" t="b">
        <v>0</v>
      </c>
      <c r="G663" s="98" t="b">
        <v>0</v>
      </c>
    </row>
    <row r="664" spans="1:7" ht="15">
      <c r="A664" s="98" t="s">
        <v>3850</v>
      </c>
      <c r="B664" s="98">
        <v>2</v>
      </c>
      <c r="C664" s="122">
        <v>0.004361747296948636</v>
      </c>
      <c r="D664" s="98" t="s">
        <v>2949</v>
      </c>
      <c r="E664" s="98" t="b">
        <v>0</v>
      </c>
      <c r="F664" s="98" t="b">
        <v>0</v>
      </c>
      <c r="G664" s="98" t="b">
        <v>0</v>
      </c>
    </row>
    <row r="665" spans="1:7" ht="15">
      <c r="A665" s="98" t="s">
        <v>3849</v>
      </c>
      <c r="B665" s="98">
        <v>2</v>
      </c>
      <c r="C665" s="122">
        <v>0.004361747296948636</v>
      </c>
      <c r="D665" s="98" t="s">
        <v>2949</v>
      </c>
      <c r="E665" s="98" t="b">
        <v>0</v>
      </c>
      <c r="F665" s="98" t="b">
        <v>0</v>
      </c>
      <c r="G665" s="98" t="b">
        <v>0</v>
      </c>
    </row>
    <row r="666" spans="1:7" ht="15">
      <c r="A666" s="98" t="s">
        <v>3093</v>
      </c>
      <c r="B666" s="98">
        <v>17</v>
      </c>
      <c r="C666" s="122">
        <v>0.015746739969271024</v>
      </c>
      <c r="D666" s="98" t="s">
        <v>2950</v>
      </c>
      <c r="E666" s="98" t="b">
        <v>0</v>
      </c>
      <c r="F666" s="98" t="b">
        <v>0</v>
      </c>
      <c r="G666" s="98" t="b">
        <v>0</v>
      </c>
    </row>
    <row r="667" spans="1:7" ht="15">
      <c r="A667" s="98" t="s">
        <v>3094</v>
      </c>
      <c r="B667" s="98">
        <v>16</v>
      </c>
      <c r="C667" s="122">
        <v>0.015395957075906557</v>
      </c>
      <c r="D667" s="98" t="s">
        <v>2950</v>
      </c>
      <c r="E667" s="98" t="b">
        <v>0</v>
      </c>
      <c r="F667" s="98" t="b">
        <v>0</v>
      </c>
      <c r="G667" s="98" t="b">
        <v>0</v>
      </c>
    </row>
    <row r="668" spans="1:7" ht="15">
      <c r="A668" s="98" t="s">
        <v>3095</v>
      </c>
      <c r="B668" s="98">
        <v>16</v>
      </c>
      <c r="C668" s="122">
        <v>0.015395957075906557</v>
      </c>
      <c r="D668" s="98" t="s">
        <v>2950</v>
      </c>
      <c r="E668" s="98" t="b">
        <v>0</v>
      </c>
      <c r="F668" s="98" t="b">
        <v>0</v>
      </c>
      <c r="G668" s="98" t="b">
        <v>0</v>
      </c>
    </row>
    <row r="669" spans="1:7" ht="15">
      <c r="A669" s="98" t="s">
        <v>3096</v>
      </c>
      <c r="B669" s="98">
        <v>16</v>
      </c>
      <c r="C669" s="122">
        <v>0.015395957075906557</v>
      </c>
      <c r="D669" s="98" t="s">
        <v>2950</v>
      </c>
      <c r="E669" s="98" t="b">
        <v>0</v>
      </c>
      <c r="F669" s="98" t="b">
        <v>0</v>
      </c>
      <c r="G669" s="98" t="b">
        <v>0</v>
      </c>
    </row>
    <row r="670" spans="1:7" ht="15">
      <c r="A670" s="98" t="s">
        <v>3097</v>
      </c>
      <c r="B670" s="98">
        <v>16</v>
      </c>
      <c r="C670" s="122">
        <v>0.015395957075906557</v>
      </c>
      <c r="D670" s="98" t="s">
        <v>2950</v>
      </c>
      <c r="E670" s="98" t="b">
        <v>0</v>
      </c>
      <c r="F670" s="98" t="b">
        <v>1</v>
      </c>
      <c r="G670" s="98" t="b">
        <v>0</v>
      </c>
    </row>
    <row r="671" spans="1:7" ht="15">
      <c r="A671" s="98" t="s">
        <v>3098</v>
      </c>
      <c r="B671" s="98">
        <v>16</v>
      </c>
      <c r="C671" s="122">
        <v>0.015395957075906557</v>
      </c>
      <c r="D671" s="98" t="s">
        <v>2950</v>
      </c>
      <c r="E671" s="98" t="b">
        <v>0</v>
      </c>
      <c r="F671" s="98" t="b">
        <v>0</v>
      </c>
      <c r="G671" s="98" t="b">
        <v>0</v>
      </c>
    </row>
    <row r="672" spans="1:7" ht="15">
      <c r="A672" s="98" t="s">
        <v>3099</v>
      </c>
      <c r="B672" s="98">
        <v>16</v>
      </c>
      <c r="C672" s="122">
        <v>0.015395957075906557</v>
      </c>
      <c r="D672" s="98" t="s">
        <v>2950</v>
      </c>
      <c r="E672" s="98" t="b">
        <v>0</v>
      </c>
      <c r="F672" s="98" t="b">
        <v>0</v>
      </c>
      <c r="G672" s="98" t="b">
        <v>0</v>
      </c>
    </row>
    <row r="673" spans="1:7" ht="15">
      <c r="A673" s="98" t="s">
        <v>3100</v>
      </c>
      <c r="B673" s="98">
        <v>16</v>
      </c>
      <c r="C673" s="122">
        <v>0.015395957075906557</v>
      </c>
      <c r="D673" s="98" t="s">
        <v>2950</v>
      </c>
      <c r="E673" s="98" t="b">
        <v>0</v>
      </c>
      <c r="F673" s="98" t="b">
        <v>0</v>
      </c>
      <c r="G673" s="98" t="b">
        <v>0</v>
      </c>
    </row>
    <row r="674" spans="1:7" ht="15">
      <c r="A674" s="98" t="s">
        <v>3101</v>
      </c>
      <c r="B674" s="98">
        <v>16</v>
      </c>
      <c r="C674" s="122">
        <v>0.015395957075906557</v>
      </c>
      <c r="D674" s="98" t="s">
        <v>2950</v>
      </c>
      <c r="E674" s="98" t="b">
        <v>0</v>
      </c>
      <c r="F674" s="98" t="b">
        <v>0</v>
      </c>
      <c r="G674" s="98" t="b">
        <v>0</v>
      </c>
    </row>
    <row r="675" spans="1:7" ht="15">
      <c r="A675" s="98" t="s">
        <v>3102</v>
      </c>
      <c r="B675" s="98">
        <v>16</v>
      </c>
      <c r="C675" s="122">
        <v>0.015395957075906557</v>
      </c>
      <c r="D675" s="98" t="s">
        <v>2950</v>
      </c>
      <c r="E675" s="98" t="b">
        <v>0</v>
      </c>
      <c r="F675" s="98" t="b">
        <v>0</v>
      </c>
      <c r="G675" s="98" t="b">
        <v>0</v>
      </c>
    </row>
    <row r="676" spans="1:7" ht="15">
      <c r="A676" s="98" t="s">
        <v>3567</v>
      </c>
      <c r="B676" s="98">
        <v>12</v>
      </c>
      <c r="C676" s="122">
        <v>0.01359514381690205</v>
      </c>
      <c r="D676" s="98" t="s">
        <v>2950</v>
      </c>
      <c r="E676" s="98" t="b">
        <v>0</v>
      </c>
      <c r="F676" s="98" t="b">
        <v>0</v>
      </c>
      <c r="G676" s="98" t="b">
        <v>0</v>
      </c>
    </row>
    <row r="677" spans="1:7" ht="15">
      <c r="A677" s="98" t="s">
        <v>3589</v>
      </c>
      <c r="B677" s="98">
        <v>8</v>
      </c>
      <c r="C677" s="122">
        <v>0.010987923845756352</v>
      </c>
      <c r="D677" s="98" t="s">
        <v>2950</v>
      </c>
      <c r="E677" s="98" t="b">
        <v>0</v>
      </c>
      <c r="F677" s="98" t="b">
        <v>0</v>
      </c>
      <c r="G677" s="98" t="b">
        <v>0</v>
      </c>
    </row>
    <row r="678" spans="1:7" ht="15">
      <c r="A678" s="98" t="s">
        <v>3588</v>
      </c>
      <c r="B678" s="98">
        <v>8</v>
      </c>
      <c r="C678" s="122">
        <v>0.010987923845756352</v>
      </c>
      <c r="D678" s="98" t="s">
        <v>2950</v>
      </c>
      <c r="E678" s="98" t="b">
        <v>0</v>
      </c>
      <c r="F678" s="98" t="b">
        <v>0</v>
      </c>
      <c r="G678" s="98" t="b">
        <v>0</v>
      </c>
    </row>
    <row r="679" spans="1:7" ht="15">
      <c r="A679" s="98" t="s">
        <v>3594</v>
      </c>
      <c r="B679" s="98">
        <v>7</v>
      </c>
      <c r="C679" s="122">
        <v>0.010169001164003757</v>
      </c>
      <c r="D679" s="98" t="s">
        <v>2950</v>
      </c>
      <c r="E679" s="98" t="b">
        <v>0</v>
      </c>
      <c r="F679" s="98" t="b">
        <v>0</v>
      </c>
      <c r="G679" s="98" t="b">
        <v>0</v>
      </c>
    </row>
    <row r="680" spans="1:7" ht="15">
      <c r="A680" s="98" t="s">
        <v>3595</v>
      </c>
      <c r="B680" s="98">
        <v>7</v>
      </c>
      <c r="C680" s="122">
        <v>0.010169001164003757</v>
      </c>
      <c r="D680" s="98" t="s">
        <v>2950</v>
      </c>
      <c r="E680" s="98" t="b">
        <v>0</v>
      </c>
      <c r="F680" s="98" t="b">
        <v>0</v>
      </c>
      <c r="G680" s="98" t="b">
        <v>0</v>
      </c>
    </row>
    <row r="681" spans="1:7" ht="15">
      <c r="A681" s="98" t="s">
        <v>3593</v>
      </c>
      <c r="B681" s="98">
        <v>7</v>
      </c>
      <c r="C681" s="122">
        <v>0.010169001164003757</v>
      </c>
      <c r="D681" s="98" t="s">
        <v>2950</v>
      </c>
      <c r="E681" s="98" t="b">
        <v>0</v>
      </c>
      <c r="F681" s="98" t="b">
        <v>0</v>
      </c>
      <c r="G681" s="98" t="b">
        <v>0</v>
      </c>
    </row>
    <row r="682" spans="1:7" ht="15">
      <c r="A682" s="98" t="s">
        <v>3596</v>
      </c>
      <c r="B682" s="98">
        <v>7</v>
      </c>
      <c r="C682" s="122">
        <v>0.010169001164003757</v>
      </c>
      <c r="D682" s="98" t="s">
        <v>2950</v>
      </c>
      <c r="E682" s="98" t="b">
        <v>0</v>
      </c>
      <c r="F682" s="98" t="b">
        <v>0</v>
      </c>
      <c r="G682" s="98" t="b">
        <v>0</v>
      </c>
    </row>
    <row r="683" spans="1:7" ht="15">
      <c r="A683" s="98" t="s">
        <v>3602</v>
      </c>
      <c r="B683" s="98">
        <v>6</v>
      </c>
      <c r="C683" s="122">
        <v>0.01070840186516957</v>
      </c>
      <c r="D683" s="98" t="s">
        <v>2950</v>
      </c>
      <c r="E683" s="98" t="b">
        <v>0</v>
      </c>
      <c r="F683" s="98" t="b">
        <v>0</v>
      </c>
      <c r="G683" s="98" t="b">
        <v>0</v>
      </c>
    </row>
    <row r="684" spans="1:7" ht="15">
      <c r="A684" s="98" t="s">
        <v>3614</v>
      </c>
      <c r="B684" s="98">
        <v>5</v>
      </c>
      <c r="C684" s="122">
        <v>0.008261714580209228</v>
      </c>
      <c r="D684" s="98" t="s">
        <v>2950</v>
      </c>
      <c r="E684" s="98" t="b">
        <v>0</v>
      </c>
      <c r="F684" s="98" t="b">
        <v>0</v>
      </c>
      <c r="G684" s="98" t="b">
        <v>0</v>
      </c>
    </row>
    <row r="685" spans="1:7" ht="15">
      <c r="A685" s="98" t="s">
        <v>3615</v>
      </c>
      <c r="B685" s="98">
        <v>5</v>
      </c>
      <c r="C685" s="122">
        <v>0.008261714580209228</v>
      </c>
      <c r="D685" s="98" t="s">
        <v>2950</v>
      </c>
      <c r="E685" s="98" t="b">
        <v>0</v>
      </c>
      <c r="F685" s="98" t="b">
        <v>0</v>
      </c>
      <c r="G685" s="98" t="b">
        <v>0</v>
      </c>
    </row>
    <row r="686" spans="1:7" ht="15">
      <c r="A686" s="98" t="s">
        <v>3616</v>
      </c>
      <c r="B686" s="98">
        <v>5</v>
      </c>
      <c r="C686" s="122">
        <v>0.008261714580209228</v>
      </c>
      <c r="D686" s="98" t="s">
        <v>2950</v>
      </c>
      <c r="E686" s="98" t="b">
        <v>0</v>
      </c>
      <c r="F686" s="98" t="b">
        <v>0</v>
      </c>
      <c r="G686" s="98" t="b">
        <v>0</v>
      </c>
    </row>
    <row r="687" spans="1:7" ht="15">
      <c r="A687" s="98" t="s">
        <v>3617</v>
      </c>
      <c r="B687" s="98">
        <v>5</v>
      </c>
      <c r="C687" s="122">
        <v>0.008261714580209228</v>
      </c>
      <c r="D687" s="98" t="s">
        <v>2950</v>
      </c>
      <c r="E687" s="98" t="b">
        <v>0</v>
      </c>
      <c r="F687" s="98" t="b">
        <v>0</v>
      </c>
      <c r="G687" s="98" t="b">
        <v>0</v>
      </c>
    </row>
    <row r="688" spans="1:7" ht="15">
      <c r="A688" s="98" t="s">
        <v>3620</v>
      </c>
      <c r="B688" s="98">
        <v>5</v>
      </c>
      <c r="C688" s="122">
        <v>0.008261714580209228</v>
      </c>
      <c r="D688" s="98" t="s">
        <v>2950</v>
      </c>
      <c r="E688" s="98" t="b">
        <v>0</v>
      </c>
      <c r="F688" s="98" t="b">
        <v>0</v>
      </c>
      <c r="G688" s="98" t="b">
        <v>0</v>
      </c>
    </row>
    <row r="689" spans="1:7" ht="15">
      <c r="A689" s="98" t="s">
        <v>3619</v>
      </c>
      <c r="B689" s="98">
        <v>5</v>
      </c>
      <c r="C689" s="122">
        <v>0.008261714580209228</v>
      </c>
      <c r="D689" s="98" t="s">
        <v>2950</v>
      </c>
      <c r="E689" s="98" t="b">
        <v>0</v>
      </c>
      <c r="F689" s="98" t="b">
        <v>0</v>
      </c>
      <c r="G689" s="98" t="b">
        <v>0</v>
      </c>
    </row>
    <row r="690" spans="1:7" ht="15">
      <c r="A690" s="98" t="s">
        <v>3633</v>
      </c>
      <c r="B690" s="98">
        <v>4</v>
      </c>
      <c r="C690" s="122">
        <v>0.007138934576779713</v>
      </c>
      <c r="D690" s="98" t="s">
        <v>2950</v>
      </c>
      <c r="E690" s="98" t="b">
        <v>0</v>
      </c>
      <c r="F690" s="98" t="b">
        <v>0</v>
      </c>
      <c r="G690" s="98" t="b">
        <v>0</v>
      </c>
    </row>
    <row r="691" spans="1:7" ht="15">
      <c r="A691" s="98" t="s">
        <v>3634</v>
      </c>
      <c r="B691" s="98">
        <v>4</v>
      </c>
      <c r="C691" s="122">
        <v>0.007138934576779713</v>
      </c>
      <c r="D691" s="98" t="s">
        <v>2950</v>
      </c>
      <c r="E691" s="98" t="b">
        <v>0</v>
      </c>
      <c r="F691" s="98" t="b">
        <v>0</v>
      </c>
      <c r="G691" s="98" t="b">
        <v>0</v>
      </c>
    </row>
    <row r="692" spans="1:7" ht="15">
      <c r="A692" s="98" t="s">
        <v>3635</v>
      </c>
      <c r="B692" s="98">
        <v>4</v>
      </c>
      <c r="C692" s="122">
        <v>0.007138934576779713</v>
      </c>
      <c r="D692" s="98" t="s">
        <v>2950</v>
      </c>
      <c r="E692" s="98" t="b">
        <v>0</v>
      </c>
      <c r="F692" s="98" t="b">
        <v>0</v>
      </c>
      <c r="G692" s="98" t="b">
        <v>0</v>
      </c>
    </row>
    <row r="693" spans="1:7" ht="15">
      <c r="A693" s="98" t="s">
        <v>3636</v>
      </c>
      <c r="B693" s="98">
        <v>4</v>
      </c>
      <c r="C693" s="122">
        <v>0.008783907230681249</v>
      </c>
      <c r="D693" s="98" t="s">
        <v>2950</v>
      </c>
      <c r="E693" s="98" t="b">
        <v>0</v>
      </c>
      <c r="F693" s="98" t="b">
        <v>0</v>
      </c>
      <c r="G693" s="98" t="b">
        <v>0</v>
      </c>
    </row>
    <row r="694" spans="1:7" ht="15">
      <c r="A694" s="98" t="s">
        <v>3637</v>
      </c>
      <c r="B694" s="98">
        <v>4</v>
      </c>
      <c r="C694" s="122">
        <v>0.008783907230681249</v>
      </c>
      <c r="D694" s="98" t="s">
        <v>2950</v>
      </c>
      <c r="E694" s="98" t="b">
        <v>0</v>
      </c>
      <c r="F694" s="98" t="b">
        <v>0</v>
      </c>
      <c r="G694" s="98" t="b">
        <v>0</v>
      </c>
    </row>
    <row r="695" spans="1:7" ht="15">
      <c r="A695" s="98" t="s">
        <v>3638</v>
      </c>
      <c r="B695" s="98">
        <v>4</v>
      </c>
      <c r="C695" s="122">
        <v>0.007138934576779713</v>
      </c>
      <c r="D695" s="98" t="s">
        <v>2950</v>
      </c>
      <c r="E695" s="98" t="b">
        <v>0</v>
      </c>
      <c r="F695" s="98" t="b">
        <v>0</v>
      </c>
      <c r="G695" s="98" t="b">
        <v>0</v>
      </c>
    </row>
    <row r="696" spans="1:7" ht="15">
      <c r="A696" s="98" t="s">
        <v>3639</v>
      </c>
      <c r="B696" s="98">
        <v>4</v>
      </c>
      <c r="C696" s="122">
        <v>0.007138934576779713</v>
      </c>
      <c r="D696" s="98" t="s">
        <v>2950</v>
      </c>
      <c r="E696" s="98" t="b">
        <v>0</v>
      </c>
      <c r="F696" s="98" t="b">
        <v>0</v>
      </c>
      <c r="G696" s="98" t="b">
        <v>0</v>
      </c>
    </row>
    <row r="697" spans="1:7" ht="15">
      <c r="A697" s="98" t="s">
        <v>3640</v>
      </c>
      <c r="B697" s="98">
        <v>4</v>
      </c>
      <c r="C697" s="122">
        <v>0.007138934576779713</v>
      </c>
      <c r="D697" s="98" t="s">
        <v>2950</v>
      </c>
      <c r="E697" s="98" t="b">
        <v>0</v>
      </c>
      <c r="F697" s="98" t="b">
        <v>0</v>
      </c>
      <c r="G697" s="98" t="b">
        <v>0</v>
      </c>
    </row>
    <row r="698" spans="1:7" ht="15">
      <c r="A698" s="98" t="s">
        <v>3641</v>
      </c>
      <c r="B698" s="98">
        <v>4</v>
      </c>
      <c r="C698" s="122">
        <v>0.007138934576779713</v>
      </c>
      <c r="D698" s="98" t="s">
        <v>2950</v>
      </c>
      <c r="E698" s="98" t="b">
        <v>0</v>
      </c>
      <c r="F698" s="98" t="b">
        <v>0</v>
      </c>
      <c r="G698" s="98" t="b">
        <v>0</v>
      </c>
    </row>
    <row r="699" spans="1:7" ht="15">
      <c r="A699" s="98" t="s">
        <v>3642</v>
      </c>
      <c r="B699" s="98">
        <v>4</v>
      </c>
      <c r="C699" s="122">
        <v>0.007138934576779713</v>
      </c>
      <c r="D699" s="98" t="s">
        <v>2950</v>
      </c>
      <c r="E699" s="98" t="b">
        <v>0</v>
      </c>
      <c r="F699" s="98" t="b">
        <v>0</v>
      </c>
      <c r="G699" s="98" t="b">
        <v>0</v>
      </c>
    </row>
    <row r="700" spans="1:7" ht="15">
      <c r="A700" s="98" t="s">
        <v>3643</v>
      </c>
      <c r="B700" s="98">
        <v>4</v>
      </c>
      <c r="C700" s="122">
        <v>0.007138934576779713</v>
      </c>
      <c r="D700" s="98" t="s">
        <v>2950</v>
      </c>
      <c r="E700" s="98" t="b">
        <v>0</v>
      </c>
      <c r="F700" s="98" t="b">
        <v>0</v>
      </c>
      <c r="G700" s="98" t="b">
        <v>0</v>
      </c>
    </row>
    <row r="701" spans="1:7" ht="15">
      <c r="A701" s="98" t="s">
        <v>3644</v>
      </c>
      <c r="B701" s="98">
        <v>4</v>
      </c>
      <c r="C701" s="122">
        <v>0.007138934576779713</v>
      </c>
      <c r="D701" s="98" t="s">
        <v>2950</v>
      </c>
      <c r="E701" s="98" t="b">
        <v>0</v>
      </c>
      <c r="F701" s="98" t="b">
        <v>0</v>
      </c>
      <c r="G701" s="98" t="b">
        <v>0</v>
      </c>
    </row>
    <row r="702" spans="1:7" ht="15">
      <c r="A702" s="98" t="s">
        <v>3645</v>
      </c>
      <c r="B702" s="98">
        <v>4</v>
      </c>
      <c r="C702" s="122">
        <v>0.007138934576779713</v>
      </c>
      <c r="D702" s="98" t="s">
        <v>2950</v>
      </c>
      <c r="E702" s="98" t="b">
        <v>0</v>
      </c>
      <c r="F702" s="98" t="b">
        <v>0</v>
      </c>
      <c r="G702" s="98" t="b">
        <v>0</v>
      </c>
    </row>
    <row r="703" spans="1:7" ht="15">
      <c r="A703" s="98" t="s">
        <v>3646</v>
      </c>
      <c r="B703" s="98">
        <v>4</v>
      </c>
      <c r="C703" s="122">
        <v>0.007138934576779713</v>
      </c>
      <c r="D703" s="98" t="s">
        <v>2950</v>
      </c>
      <c r="E703" s="98" t="b">
        <v>0</v>
      </c>
      <c r="F703" s="98" t="b">
        <v>0</v>
      </c>
      <c r="G703" s="98" t="b">
        <v>0</v>
      </c>
    </row>
    <row r="704" spans="1:7" ht="15">
      <c r="A704" s="98" t="s">
        <v>3647</v>
      </c>
      <c r="B704" s="98">
        <v>4</v>
      </c>
      <c r="C704" s="122">
        <v>0.007138934576779713</v>
      </c>
      <c r="D704" s="98" t="s">
        <v>2950</v>
      </c>
      <c r="E704" s="98" t="b">
        <v>0</v>
      </c>
      <c r="F704" s="98" t="b">
        <v>0</v>
      </c>
      <c r="G704" s="98" t="b">
        <v>0</v>
      </c>
    </row>
    <row r="705" spans="1:7" ht="15">
      <c r="A705" s="98" t="s">
        <v>3648</v>
      </c>
      <c r="B705" s="98">
        <v>4</v>
      </c>
      <c r="C705" s="122">
        <v>0.007138934576779713</v>
      </c>
      <c r="D705" s="98" t="s">
        <v>2950</v>
      </c>
      <c r="E705" s="98" t="b">
        <v>0</v>
      </c>
      <c r="F705" s="98" t="b">
        <v>0</v>
      </c>
      <c r="G705" s="98" t="b">
        <v>0</v>
      </c>
    </row>
    <row r="706" spans="1:7" ht="15">
      <c r="A706" s="98" t="s">
        <v>3649</v>
      </c>
      <c r="B706" s="98">
        <v>4</v>
      </c>
      <c r="C706" s="122">
        <v>0.007138934576779713</v>
      </c>
      <c r="D706" s="98" t="s">
        <v>2950</v>
      </c>
      <c r="E706" s="98" t="b">
        <v>0</v>
      </c>
      <c r="F706" s="98" t="b">
        <v>0</v>
      </c>
      <c r="G706" s="98" t="b">
        <v>0</v>
      </c>
    </row>
    <row r="707" spans="1:7" ht="15">
      <c r="A707" s="98" t="s">
        <v>3650</v>
      </c>
      <c r="B707" s="98">
        <v>4</v>
      </c>
      <c r="C707" s="122">
        <v>0.007138934576779713</v>
      </c>
      <c r="D707" s="98" t="s">
        <v>2950</v>
      </c>
      <c r="E707" s="98" t="b">
        <v>0</v>
      </c>
      <c r="F707" s="98" t="b">
        <v>0</v>
      </c>
      <c r="G707" s="98" t="b">
        <v>0</v>
      </c>
    </row>
    <row r="708" spans="1:7" ht="15">
      <c r="A708" s="98" t="s">
        <v>3651</v>
      </c>
      <c r="B708" s="98">
        <v>4</v>
      </c>
      <c r="C708" s="122">
        <v>0.007138934576779713</v>
      </c>
      <c r="D708" s="98" t="s">
        <v>2950</v>
      </c>
      <c r="E708" s="98" t="b">
        <v>0</v>
      </c>
      <c r="F708" s="98" t="b">
        <v>0</v>
      </c>
      <c r="G708" s="98" t="b">
        <v>0</v>
      </c>
    </row>
    <row r="709" spans="1:7" ht="15">
      <c r="A709" s="98" t="s">
        <v>3652</v>
      </c>
      <c r="B709" s="98">
        <v>4</v>
      </c>
      <c r="C709" s="122">
        <v>0.007138934576779713</v>
      </c>
      <c r="D709" s="98" t="s">
        <v>2950</v>
      </c>
      <c r="E709" s="98" t="b">
        <v>0</v>
      </c>
      <c r="F709" s="98" t="b">
        <v>0</v>
      </c>
      <c r="G709" s="98" t="b">
        <v>0</v>
      </c>
    </row>
    <row r="710" spans="1:7" ht="15">
      <c r="A710" s="98" t="s">
        <v>3653</v>
      </c>
      <c r="B710" s="98">
        <v>4</v>
      </c>
      <c r="C710" s="122">
        <v>0.007138934576779713</v>
      </c>
      <c r="D710" s="98" t="s">
        <v>2950</v>
      </c>
      <c r="E710" s="98" t="b">
        <v>0</v>
      </c>
      <c r="F710" s="98" t="b">
        <v>0</v>
      </c>
      <c r="G710" s="98" t="b">
        <v>0</v>
      </c>
    </row>
    <row r="711" spans="1:7" ht="15">
      <c r="A711" s="98" t="s">
        <v>3654</v>
      </c>
      <c r="B711" s="98">
        <v>4</v>
      </c>
      <c r="C711" s="122">
        <v>0.007138934576779713</v>
      </c>
      <c r="D711" s="98" t="s">
        <v>2950</v>
      </c>
      <c r="E711" s="98" t="b">
        <v>0</v>
      </c>
      <c r="F711" s="98" t="b">
        <v>0</v>
      </c>
      <c r="G711" s="98" t="b">
        <v>0</v>
      </c>
    </row>
    <row r="712" spans="1:7" ht="15">
      <c r="A712" s="98" t="s">
        <v>3655</v>
      </c>
      <c r="B712" s="98">
        <v>4</v>
      </c>
      <c r="C712" s="122">
        <v>0.007138934576779713</v>
      </c>
      <c r="D712" s="98" t="s">
        <v>2950</v>
      </c>
      <c r="E712" s="98" t="b">
        <v>0</v>
      </c>
      <c r="F712" s="98" t="b">
        <v>0</v>
      </c>
      <c r="G712" s="98" t="b">
        <v>0</v>
      </c>
    </row>
    <row r="713" spans="1:7" ht="15">
      <c r="A713" s="98" t="s">
        <v>3656</v>
      </c>
      <c r="B713" s="98">
        <v>4</v>
      </c>
      <c r="C713" s="122">
        <v>0.007138934576779713</v>
      </c>
      <c r="D713" s="98" t="s">
        <v>2950</v>
      </c>
      <c r="E713" s="98" t="b">
        <v>0</v>
      </c>
      <c r="F713" s="98" t="b">
        <v>0</v>
      </c>
      <c r="G713" s="98" t="b">
        <v>0</v>
      </c>
    </row>
    <row r="714" spans="1:7" ht="15">
      <c r="A714" s="98" t="s">
        <v>3657</v>
      </c>
      <c r="B714" s="98">
        <v>4</v>
      </c>
      <c r="C714" s="122">
        <v>0.007138934576779713</v>
      </c>
      <c r="D714" s="98" t="s">
        <v>2950</v>
      </c>
      <c r="E714" s="98" t="b">
        <v>0</v>
      </c>
      <c r="F714" s="98" t="b">
        <v>0</v>
      </c>
      <c r="G714" s="98" t="b">
        <v>0</v>
      </c>
    </row>
    <row r="715" spans="1:7" ht="15">
      <c r="A715" s="98" t="s">
        <v>3658</v>
      </c>
      <c r="B715" s="98">
        <v>4</v>
      </c>
      <c r="C715" s="122">
        <v>0.007138934576779713</v>
      </c>
      <c r="D715" s="98" t="s">
        <v>2950</v>
      </c>
      <c r="E715" s="98" t="b">
        <v>0</v>
      </c>
      <c r="F715" s="98" t="b">
        <v>0</v>
      </c>
      <c r="G715" s="98" t="b">
        <v>0</v>
      </c>
    </row>
    <row r="716" spans="1:7" ht="15">
      <c r="A716" s="98" t="s">
        <v>3659</v>
      </c>
      <c r="B716" s="98">
        <v>4</v>
      </c>
      <c r="C716" s="122">
        <v>0.007138934576779713</v>
      </c>
      <c r="D716" s="98" t="s">
        <v>2950</v>
      </c>
      <c r="E716" s="98" t="b">
        <v>0</v>
      </c>
      <c r="F716" s="98" t="b">
        <v>0</v>
      </c>
      <c r="G716" s="98" t="b">
        <v>0</v>
      </c>
    </row>
    <row r="717" spans="1:7" ht="15">
      <c r="A717" s="98" t="s">
        <v>3660</v>
      </c>
      <c r="B717" s="98">
        <v>4</v>
      </c>
      <c r="C717" s="122">
        <v>0.007138934576779713</v>
      </c>
      <c r="D717" s="98" t="s">
        <v>2950</v>
      </c>
      <c r="E717" s="98" t="b">
        <v>0</v>
      </c>
      <c r="F717" s="98" t="b">
        <v>0</v>
      </c>
      <c r="G717" s="98" t="b">
        <v>0</v>
      </c>
    </row>
    <row r="718" spans="1:7" ht="15">
      <c r="A718" s="98" t="s">
        <v>3610</v>
      </c>
      <c r="B718" s="98">
        <v>4</v>
      </c>
      <c r="C718" s="122">
        <v>0.007138934576779713</v>
      </c>
      <c r="D718" s="98" t="s">
        <v>2950</v>
      </c>
      <c r="E718" s="98" t="b">
        <v>0</v>
      </c>
      <c r="F718" s="98" t="b">
        <v>0</v>
      </c>
      <c r="G718" s="98" t="b">
        <v>0</v>
      </c>
    </row>
    <row r="719" spans="1:7" ht="15">
      <c r="A719" s="98" t="s">
        <v>3611</v>
      </c>
      <c r="B719" s="98">
        <v>4</v>
      </c>
      <c r="C719" s="122">
        <v>0.007138934576779713</v>
      </c>
      <c r="D719" s="98" t="s">
        <v>2950</v>
      </c>
      <c r="E719" s="98" t="b">
        <v>0</v>
      </c>
      <c r="F719" s="98" t="b">
        <v>0</v>
      </c>
      <c r="G719" s="98" t="b">
        <v>0</v>
      </c>
    </row>
    <row r="720" spans="1:7" ht="15">
      <c r="A720" s="98" t="s">
        <v>3612</v>
      </c>
      <c r="B720" s="98">
        <v>4</v>
      </c>
      <c r="C720" s="122">
        <v>0.007138934576779713</v>
      </c>
      <c r="D720" s="98" t="s">
        <v>2950</v>
      </c>
      <c r="E720" s="98" t="b">
        <v>0</v>
      </c>
      <c r="F720" s="98" t="b">
        <v>0</v>
      </c>
      <c r="G720" s="98" t="b">
        <v>0</v>
      </c>
    </row>
    <row r="721" spans="1:7" ht="15">
      <c r="A721" s="98" t="s">
        <v>3613</v>
      </c>
      <c r="B721" s="98">
        <v>4</v>
      </c>
      <c r="C721" s="122">
        <v>0.007138934576779713</v>
      </c>
      <c r="D721" s="98" t="s">
        <v>2950</v>
      </c>
      <c r="E721" s="98" t="b">
        <v>0</v>
      </c>
      <c r="F721" s="98" t="b">
        <v>0</v>
      </c>
      <c r="G721" s="98" t="b">
        <v>0</v>
      </c>
    </row>
    <row r="722" spans="1:7" ht="15">
      <c r="A722" s="98" t="s">
        <v>3622</v>
      </c>
      <c r="B722" s="98">
        <v>4</v>
      </c>
      <c r="C722" s="122">
        <v>0.007138934576779713</v>
      </c>
      <c r="D722" s="98" t="s">
        <v>2950</v>
      </c>
      <c r="E722" s="98" t="b">
        <v>0</v>
      </c>
      <c r="F722" s="98" t="b">
        <v>0</v>
      </c>
      <c r="G722" s="98" t="b">
        <v>0</v>
      </c>
    </row>
    <row r="723" spans="1:7" ht="15">
      <c r="A723" s="98" t="s">
        <v>3623</v>
      </c>
      <c r="B723" s="98">
        <v>4</v>
      </c>
      <c r="C723" s="122">
        <v>0.007138934576779713</v>
      </c>
      <c r="D723" s="98" t="s">
        <v>2950</v>
      </c>
      <c r="E723" s="98" t="b">
        <v>0</v>
      </c>
      <c r="F723" s="98" t="b">
        <v>0</v>
      </c>
      <c r="G723" s="98" t="b">
        <v>0</v>
      </c>
    </row>
    <row r="724" spans="1:7" ht="15">
      <c r="A724" s="98" t="s">
        <v>3624</v>
      </c>
      <c r="B724" s="98">
        <v>4</v>
      </c>
      <c r="C724" s="122">
        <v>0.007138934576779713</v>
      </c>
      <c r="D724" s="98" t="s">
        <v>2950</v>
      </c>
      <c r="E724" s="98" t="b">
        <v>0</v>
      </c>
      <c r="F724" s="98" t="b">
        <v>0</v>
      </c>
      <c r="G724" s="98" t="b">
        <v>0</v>
      </c>
    </row>
    <row r="725" spans="1:7" ht="15">
      <c r="A725" s="98" t="s">
        <v>3672</v>
      </c>
      <c r="B725" s="98">
        <v>4</v>
      </c>
      <c r="C725" s="122">
        <v>0.007138934576779713</v>
      </c>
      <c r="D725" s="98" t="s">
        <v>2950</v>
      </c>
      <c r="E725" s="98" t="b">
        <v>0</v>
      </c>
      <c r="F725" s="98" t="b">
        <v>0</v>
      </c>
      <c r="G725" s="98" t="b">
        <v>0</v>
      </c>
    </row>
    <row r="726" spans="1:7" ht="15">
      <c r="A726" s="98" t="s">
        <v>3668</v>
      </c>
      <c r="B726" s="98">
        <v>4</v>
      </c>
      <c r="C726" s="122">
        <v>0.007138934576779713</v>
      </c>
      <c r="D726" s="98" t="s">
        <v>2950</v>
      </c>
      <c r="E726" s="98" t="b">
        <v>0</v>
      </c>
      <c r="F726" s="98" t="b">
        <v>0</v>
      </c>
      <c r="G726" s="98" t="b">
        <v>0</v>
      </c>
    </row>
    <row r="727" spans="1:7" ht="15">
      <c r="A727" s="98" t="s">
        <v>3669</v>
      </c>
      <c r="B727" s="98">
        <v>4</v>
      </c>
      <c r="C727" s="122">
        <v>0.007138934576779713</v>
      </c>
      <c r="D727" s="98" t="s">
        <v>2950</v>
      </c>
      <c r="E727" s="98" t="b">
        <v>0</v>
      </c>
      <c r="F727" s="98" t="b">
        <v>0</v>
      </c>
      <c r="G727" s="98" t="b">
        <v>0</v>
      </c>
    </row>
    <row r="728" spans="1:7" ht="15">
      <c r="A728" s="98" t="s">
        <v>3670</v>
      </c>
      <c r="B728" s="98">
        <v>4</v>
      </c>
      <c r="C728" s="122">
        <v>0.007138934576779713</v>
      </c>
      <c r="D728" s="98" t="s">
        <v>2950</v>
      </c>
      <c r="E728" s="98" t="b">
        <v>0</v>
      </c>
      <c r="F728" s="98" t="b">
        <v>0</v>
      </c>
      <c r="G728" s="98" t="b">
        <v>0</v>
      </c>
    </row>
    <row r="729" spans="1:7" ht="15">
      <c r="A729" s="98" t="s">
        <v>3621</v>
      </c>
      <c r="B729" s="98">
        <v>4</v>
      </c>
      <c r="C729" s="122">
        <v>0.007138934576779713</v>
      </c>
      <c r="D729" s="98" t="s">
        <v>2950</v>
      </c>
      <c r="E729" s="98" t="b">
        <v>0</v>
      </c>
      <c r="F729" s="98" t="b">
        <v>0</v>
      </c>
      <c r="G729" s="98" t="b">
        <v>0</v>
      </c>
    </row>
    <row r="730" spans="1:7" ht="15">
      <c r="A730" s="98" t="s">
        <v>3693</v>
      </c>
      <c r="B730" s="98">
        <v>3</v>
      </c>
      <c r="C730" s="122">
        <v>0.005866244935077818</v>
      </c>
      <c r="D730" s="98" t="s">
        <v>2950</v>
      </c>
      <c r="E730" s="98" t="b">
        <v>0</v>
      </c>
      <c r="F730" s="98" t="b">
        <v>0</v>
      </c>
      <c r="G730" s="98" t="b">
        <v>0</v>
      </c>
    </row>
    <row r="731" spans="1:7" ht="15">
      <c r="A731" s="98" t="s">
        <v>3694</v>
      </c>
      <c r="B731" s="98">
        <v>3</v>
      </c>
      <c r="C731" s="122">
        <v>0.005866244935077818</v>
      </c>
      <c r="D731" s="98" t="s">
        <v>2950</v>
      </c>
      <c r="E731" s="98" t="b">
        <v>0</v>
      </c>
      <c r="F731" s="98" t="b">
        <v>0</v>
      </c>
      <c r="G731" s="98" t="b">
        <v>0</v>
      </c>
    </row>
    <row r="732" spans="1:7" ht="15">
      <c r="A732" s="98" t="s">
        <v>3695</v>
      </c>
      <c r="B732" s="98">
        <v>3</v>
      </c>
      <c r="C732" s="122">
        <v>0.005866244935077818</v>
      </c>
      <c r="D732" s="98" t="s">
        <v>2950</v>
      </c>
      <c r="E732" s="98" t="b">
        <v>0</v>
      </c>
      <c r="F732" s="98" t="b">
        <v>0</v>
      </c>
      <c r="G732" s="98" t="b">
        <v>0</v>
      </c>
    </row>
    <row r="733" spans="1:7" ht="15">
      <c r="A733" s="98" t="s">
        <v>3696</v>
      </c>
      <c r="B733" s="98">
        <v>3</v>
      </c>
      <c r="C733" s="122">
        <v>0.005866244935077818</v>
      </c>
      <c r="D733" s="98" t="s">
        <v>2950</v>
      </c>
      <c r="E733" s="98" t="b">
        <v>0</v>
      </c>
      <c r="F733" s="98" t="b">
        <v>0</v>
      </c>
      <c r="G733" s="98" t="b">
        <v>0</v>
      </c>
    </row>
    <row r="734" spans="1:7" ht="15">
      <c r="A734" s="98" t="s">
        <v>3697</v>
      </c>
      <c r="B734" s="98">
        <v>3</v>
      </c>
      <c r="C734" s="122">
        <v>0.005866244935077818</v>
      </c>
      <c r="D734" s="98" t="s">
        <v>2950</v>
      </c>
      <c r="E734" s="98" t="b">
        <v>0</v>
      </c>
      <c r="F734" s="98" t="b">
        <v>0</v>
      </c>
      <c r="G734" s="98" t="b">
        <v>0</v>
      </c>
    </row>
    <row r="735" spans="1:7" ht="15">
      <c r="A735" s="98" t="s">
        <v>3698</v>
      </c>
      <c r="B735" s="98">
        <v>3</v>
      </c>
      <c r="C735" s="122">
        <v>0.005866244935077818</v>
      </c>
      <c r="D735" s="98" t="s">
        <v>2950</v>
      </c>
      <c r="E735" s="98" t="b">
        <v>0</v>
      </c>
      <c r="F735" s="98" t="b">
        <v>0</v>
      </c>
      <c r="G735" s="98" t="b">
        <v>0</v>
      </c>
    </row>
    <row r="736" spans="1:7" ht="15">
      <c r="A736" s="98" t="s">
        <v>3743</v>
      </c>
      <c r="B736" s="98">
        <v>3</v>
      </c>
      <c r="C736" s="122">
        <v>0.005866244935077818</v>
      </c>
      <c r="D736" s="98" t="s">
        <v>2950</v>
      </c>
      <c r="E736" s="98" t="b">
        <v>0</v>
      </c>
      <c r="F736" s="98" t="b">
        <v>0</v>
      </c>
      <c r="G736" s="98" t="b">
        <v>0</v>
      </c>
    </row>
    <row r="737" spans="1:7" ht="15">
      <c r="A737" s="98" t="s">
        <v>3744</v>
      </c>
      <c r="B737" s="98">
        <v>3</v>
      </c>
      <c r="C737" s="122">
        <v>0.005866244935077818</v>
      </c>
      <c r="D737" s="98" t="s">
        <v>2950</v>
      </c>
      <c r="E737" s="98" t="b">
        <v>0</v>
      </c>
      <c r="F737" s="98" t="b">
        <v>0</v>
      </c>
      <c r="G737" s="98" t="b">
        <v>0</v>
      </c>
    </row>
    <row r="738" spans="1:7" ht="15">
      <c r="A738" s="98" t="s">
        <v>3745</v>
      </c>
      <c r="B738" s="98">
        <v>3</v>
      </c>
      <c r="C738" s="122">
        <v>0.005866244935077818</v>
      </c>
      <c r="D738" s="98" t="s">
        <v>2950</v>
      </c>
      <c r="E738" s="98" t="b">
        <v>0</v>
      </c>
      <c r="F738" s="98" t="b">
        <v>0</v>
      </c>
      <c r="G738" s="98" t="b">
        <v>0</v>
      </c>
    </row>
    <row r="739" spans="1:7" ht="15">
      <c r="A739" s="98" t="s">
        <v>3746</v>
      </c>
      <c r="B739" s="98">
        <v>3</v>
      </c>
      <c r="C739" s="122">
        <v>0.005866244935077818</v>
      </c>
      <c r="D739" s="98" t="s">
        <v>2950</v>
      </c>
      <c r="E739" s="98" t="b">
        <v>0</v>
      </c>
      <c r="F739" s="98" t="b">
        <v>0</v>
      </c>
      <c r="G739" s="98" t="b">
        <v>0</v>
      </c>
    </row>
    <row r="740" spans="1:7" ht="15">
      <c r="A740" s="98" t="s">
        <v>3747</v>
      </c>
      <c r="B740" s="98">
        <v>3</v>
      </c>
      <c r="C740" s="122">
        <v>0.005866244935077818</v>
      </c>
      <c r="D740" s="98" t="s">
        <v>2950</v>
      </c>
      <c r="E740" s="98" t="b">
        <v>0</v>
      </c>
      <c r="F740" s="98" t="b">
        <v>0</v>
      </c>
      <c r="G740" s="98" t="b">
        <v>0</v>
      </c>
    </row>
    <row r="741" spans="1:7" ht="15">
      <c r="A741" s="98" t="s">
        <v>3748</v>
      </c>
      <c r="B741" s="98">
        <v>3</v>
      </c>
      <c r="C741" s="122">
        <v>0.005866244935077818</v>
      </c>
      <c r="D741" s="98" t="s">
        <v>2950</v>
      </c>
      <c r="E741" s="98" t="b">
        <v>0</v>
      </c>
      <c r="F741" s="98" t="b">
        <v>0</v>
      </c>
      <c r="G741" s="98" t="b">
        <v>0</v>
      </c>
    </row>
    <row r="742" spans="1:7" ht="15">
      <c r="A742" s="98" t="s">
        <v>3699</v>
      </c>
      <c r="B742" s="98">
        <v>3</v>
      </c>
      <c r="C742" s="122">
        <v>0.005866244935077818</v>
      </c>
      <c r="D742" s="98" t="s">
        <v>2950</v>
      </c>
      <c r="E742" s="98" t="b">
        <v>0</v>
      </c>
      <c r="F742" s="98" t="b">
        <v>0</v>
      </c>
      <c r="G742" s="98" t="b">
        <v>0</v>
      </c>
    </row>
    <row r="743" spans="1:7" ht="15">
      <c r="A743" s="98" t="s">
        <v>3700</v>
      </c>
      <c r="B743" s="98">
        <v>3</v>
      </c>
      <c r="C743" s="122">
        <v>0.005866244935077818</v>
      </c>
      <c r="D743" s="98" t="s">
        <v>2950</v>
      </c>
      <c r="E743" s="98" t="b">
        <v>0</v>
      </c>
      <c r="F743" s="98" t="b">
        <v>0</v>
      </c>
      <c r="G743" s="98" t="b">
        <v>0</v>
      </c>
    </row>
    <row r="744" spans="1:7" ht="15">
      <c r="A744" s="98" t="s">
        <v>3701</v>
      </c>
      <c r="B744" s="98">
        <v>3</v>
      </c>
      <c r="C744" s="122">
        <v>0.005866244935077818</v>
      </c>
      <c r="D744" s="98" t="s">
        <v>2950</v>
      </c>
      <c r="E744" s="98" t="b">
        <v>0</v>
      </c>
      <c r="F744" s="98" t="b">
        <v>0</v>
      </c>
      <c r="G744" s="98" t="b">
        <v>0</v>
      </c>
    </row>
    <row r="745" spans="1:7" ht="15">
      <c r="A745" s="98" t="s">
        <v>3702</v>
      </c>
      <c r="B745" s="98">
        <v>3</v>
      </c>
      <c r="C745" s="122">
        <v>0.005866244935077818</v>
      </c>
      <c r="D745" s="98" t="s">
        <v>2950</v>
      </c>
      <c r="E745" s="98" t="b">
        <v>0</v>
      </c>
      <c r="F745" s="98" t="b">
        <v>0</v>
      </c>
      <c r="G745" s="98" t="b">
        <v>0</v>
      </c>
    </row>
    <row r="746" spans="1:7" ht="15">
      <c r="A746" s="98" t="s">
        <v>3703</v>
      </c>
      <c r="B746" s="98">
        <v>3</v>
      </c>
      <c r="C746" s="122">
        <v>0.005866244935077818</v>
      </c>
      <c r="D746" s="98" t="s">
        <v>2950</v>
      </c>
      <c r="E746" s="98" t="b">
        <v>0</v>
      </c>
      <c r="F746" s="98" t="b">
        <v>0</v>
      </c>
      <c r="G746" s="98" t="b">
        <v>0</v>
      </c>
    </row>
    <row r="747" spans="1:7" ht="15">
      <c r="A747" s="98" t="s">
        <v>3731</v>
      </c>
      <c r="B747" s="98">
        <v>3</v>
      </c>
      <c r="C747" s="122">
        <v>0.005866244935077818</v>
      </c>
      <c r="D747" s="98" t="s">
        <v>2950</v>
      </c>
      <c r="E747" s="98" t="b">
        <v>0</v>
      </c>
      <c r="F747" s="98" t="b">
        <v>0</v>
      </c>
      <c r="G747" s="98" t="b">
        <v>0</v>
      </c>
    </row>
    <row r="748" spans="1:7" ht="15">
      <c r="A748" s="98" t="s">
        <v>3732</v>
      </c>
      <c r="B748" s="98">
        <v>3</v>
      </c>
      <c r="C748" s="122">
        <v>0.005866244935077818</v>
      </c>
      <c r="D748" s="98" t="s">
        <v>2950</v>
      </c>
      <c r="E748" s="98" t="b">
        <v>0</v>
      </c>
      <c r="F748" s="98" t="b">
        <v>0</v>
      </c>
      <c r="G748" s="98" t="b">
        <v>0</v>
      </c>
    </row>
    <row r="749" spans="1:7" ht="15">
      <c r="A749" s="98" t="s">
        <v>3733</v>
      </c>
      <c r="B749" s="98">
        <v>3</v>
      </c>
      <c r="C749" s="122">
        <v>0.005866244935077818</v>
      </c>
      <c r="D749" s="98" t="s">
        <v>2950</v>
      </c>
      <c r="E749" s="98" t="b">
        <v>0</v>
      </c>
      <c r="F749" s="98" t="b">
        <v>0</v>
      </c>
      <c r="G749" s="98" t="b">
        <v>0</v>
      </c>
    </row>
    <row r="750" spans="1:7" ht="15">
      <c r="A750" s="98" t="s">
        <v>3734</v>
      </c>
      <c r="B750" s="98">
        <v>3</v>
      </c>
      <c r="C750" s="122">
        <v>0.005866244935077818</v>
      </c>
      <c r="D750" s="98" t="s">
        <v>2950</v>
      </c>
      <c r="E750" s="98" t="b">
        <v>0</v>
      </c>
      <c r="F750" s="98" t="b">
        <v>0</v>
      </c>
      <c r="G750" s="98" t="b">
        <v>0</v>
      </c>
    </row>
    <row r="751" spans="1:7" ht="15">
      <c r="A751" s="98" t="s">
        <v>3735</v>
      </c>
      <c r="B751" s="98">
        <v>3</v>
      </c>
      <c r="C751" s="122">
        <v>0.005866244935077818</v>
      </c>
      <c r="D751" s="98" t="s">
        <v>2950</v>
      </c>
      <c r="E751" s="98" t="b">
        <v>0</v>
      </c>
      <c r="F751" s="98" t="b">
        <v>0</v>
      </c>
      <c r="G751" s="98" t="b">
        <v>0</v>
      </c>
    </row>
    <row r="752" spans="1:7" ht="15">
      <c r="A752" s="98" t="s">
        <v>3736</v>
      </c>
      <c r="B752" s="98">
        <v>3</v>
      </c>
      <c r="C752" s="122">
        <v>0.005866244935077818</v>
      </c>
      <c r="D752" s="98" t="s">
        <v>2950</v>
      </c>
      <c r="E752" s="98" t="b">
        <v>0</v>
      </c>
      <c r="F752" s="98" t="b">
        <v>0</v>
      </c>
      <c r="G752" s="98" t="b">
        <v>0</v>
      </c>
    </row>
    <row r="753" spans="1:7" ht="15">
      <c r="A753" s="98" t="s">
        <v>3737</v>
      </c>
      <c r="B753" s="98">
        <v>3</v>
      </c>
      <c r="C753" s="122">
        <v>0.005866244935077818</v>
      </c>
      <c r="D753" s="98" t="s">
        <v>2950</v>
      </c>
      <c r="E753" s="98" t="b">
        <v>0</v>
      </c>
      <c r="F753" s="98" t="b">
        <v>0</v>
      </c>
      <c r="G753" s="98" t="b">
        <v>0</v>
      </c>
    </row>
    <row r="754" spans="1:7" ht="15">
      <c r="A754" s="98" t="s">
        <v>3704</v>
      </c>
      <c r="B754" s="98">
        <v>3</v>
      </c>
      <c r="C754" s="122">
        <v>0.005866244935077818</v>
      </c>
      <c r="D754" s="98" t="s">
        <v>2950</v>
      </c>
      <c r="E754" s="98" t="b">
        <v>0</v>
      </c>
      <c r="F754" s="98" t="b">
        <v>0</v>
      </c>
      <c r="G754" s="98" t="b">
        <v>0</v>
      </c>
    </row>
    <row r="755" spans="1:7" ht="15">
      <c r="A755" s="98" t="s">
        <v>3705</v>
      </c>
      <c r="B755" s="98">
        <v>3</v>
      </c>
      <c r="C755" s="122">
        <v>0.005866244935077818</v>
      </c>
      <c r="D755" s="98" t="s">
        <v>2950</v>
      </c>
      <c r="E755" s="98" t="b">
        <v>0</v>
      </c>
      <c r="F755" s="98" t="b">
        <v>0</v>
      </c>
      <c r="G755" s="98" t="b">
        <v>0</v>
      </c>
    </row>
    <row r="756" spans="1:7" ht="15">
      <c r="A756" s="98" t="s">
        <v>3661</v>
      </c>
      <c r="B756" s="98">
        <v>3</v>
      </c>
      <c r="C756" s="122">
        <v>0.005866244935077818</v>
      </c>
      <c r="D756" s="98" t="s">
        <v>2950</v>
      </c>
      <c r="E756" s="98" t="b">
        <v>0</v>
      </c>
      <c r="F756" s="98" t="b">
        <v>0</v>
      </c>
      <c r="G756" s="98" t="b">
        <v>0</v>
      </c>
    </row>
    <row r="757" spans="1:7" ht="15">
      <c r="A757" s="98" t="s">
        <v>3706</v>
      </c>
      <c r="B757" s="98">
        <v>3</v>
      </c>
      <c r="C757" s="122">
        <v>0.005866244935077818</v>
      </c>
      <c r="D757" s="98" t="s">
        <v>2950</v>
      </c>
      <c r="E757" s="98" t="b">
        <v>0</v>
      </c>
      <c r="F757" s="98" t="b">
        <v>0</v>
      </c>
      <c r="G757" s="98" t="b">
        <v>0</v>
      </c>
    </row>
    <row r="758" spans="1:7" ht="15">
      <c r="A758" s="98" t="s">
        <v>3707</v>
      </c>
      <c r="B758" s="98">
        <v>3</v>
      </c>
      <c r="C758" s="122">
        <v>0.005866244935077818</v>
      </c>
      <c r="D758" s="98" t="s">
        <v>2950</v>
      </c>
      <c r="E758" s="98" t="b">
        <v>0</v>
      </c>
      <c r="F758" s="98" t="b">
        <v>0</v>
      </c>
      <c r="G758" s="98" t="b">
        <v>0</v>
      </c>
    </row>
    <row r="759" spans="1:7" ht="15">
      <c r="A759" s="98" t="s">
        <v>3708</v>
      </c>
      <c r="B759" s="98">
        <v>3</v>
      </c>
      <c r="C759" s="122">
        <v>0.005866244935077818</v>
      </c>
      <c r="D759" s="98" t="s">
        <v>2950</v>
      </c>
      <c r="E759" s="98" t="b">
        <v>0</v>
      </c>
      <c r="F759" s="98" t="b">
        <v>0</v>
      </c>
      <c r="G759" s="98" t="b">
        <v>0</v>
      </c>
    </row>
    <row r="760" spans="1:7" ht="15">
      <c r="A760" s="98" t="s">
        <v>3709</v>
      </c>
      <c r="B760" s="98">
        <v>3</v>
      </c>
      <c r="C760" s="122">
        <v>0.005866244935077818</v>
      </c>
      <c r="D760" s="98" t="s">
        <v>2950</v>
      </c>
      <c r="E760" s="98" t="b">
        <v>0</v>
      </c>
      <c r="F760" s="98" t="b">
        <v>0</v>
      </c>
      <c r="G760" s="98" t="b">
        <v>0</v>
      </c>
    </row>
    <row r="761" spans="1:7" ht="15">
      <c r="A761" s="98" t="s">
        <v>3662</v>
      </c>
      <c r="B761" s="98">
        <v>3</v>
      </c>
      <c r="C761" s="122">
        <v>0.005866244935077818</v>
      </c>
      <c r="D761" s="98" t="s">
        <v>2950</v>
      </c>
      <c r="E761" s="98" t="b">
        <v>0</v>
      </c>
      <c r="F761" s="98" t="b">
        <v>0</v>
      </c>
      <c r="G761" s="98" t="b">
        <v>0</v>
      </c>
    </row>
    <row r="762" spans="1:7" ht="15">
      <c r="A762" s="98" t="s">
        <v>3710</v>
      </c>
      <c r="B762" s="98">
        <v>3</v>
      </c>
      <c r="C762" s="122">
        <v>0.005866244935077818</v>
      </c>
      <c r="D762" s="98" t="s">
        <v>2950</v>
      </c>
      <c r="E762" s="98" t="b">
        <v>0</v>
      </c>
      <c r="F762" s="98" t="b">
        <v>0</v>
      </c>
      <c r="G762" s="98" t="b">
        <v>0</v>
      </c>
    </row>
    <row r="763" spans="1:7" ht="15">
      <c r="A763" s="98" t="s">
        <v>3711</v>
      </c>
      <c r="B763" s="98">
        <v>3</v>
      </c>
      <c r="C763" s="122">
        <v>0.005866244935077818</v>
      </c>
      <c r="D763" s="98" t="s">
        <v>2950</v>
      </c>
      <c r="E763" s="98" t="b">
        <v>0</v>
      </c>
      <c r="F763" s="98" t="b">
        <v>0</v>
      </c>
      <c r="G763" s="98" t="b">
        <v>0</v>
      </c>
    </row>
    <row r="764" spans="1:7" ht="15">
      <c r="A764" s="98" t="s">
        <v>3712</v>
      </c>
      <c r="B764" s="98">
        <v>3</v>
      </c>
      <c r="C764" s="122">
        <v>0.005866244935077818</v>
      </c>
      <c r="D764" s="98" t="s">
        <v>2950</v>
      </c>
      <c r="E764" s="98" t="b">
        <v>0</v>
      </c>
      <c r="F764" s="98" t="b">
        <v>0</v>
      </c>
      <c r="G764" s="98" t="b">
        <v>0</v>
      </c>
    </row>
    <row r="765" spans="1:7" ht="15">
      <c r="A765" s="98" t="s">
        <v>3713</v>
      </c>
      <c r="B765" s="98">
        <v>3</v>
      </c>
      <c r="C765" s="122">
        <v>0.005866244935077818</v>
      </c>
      <c r="D765" s="98" t="s">
        <v>2950</v>
      </c>
      <c r="E765" s="98" t="b">
        <v>0</v>
      </c>
      <c r="F765" s="98" t="b">
        <v>0</v>
      </c>
      <c r="G765" s="98" t="b">
        <v>0</v>
      </c>
    </row>
    <row r="766" spans="1:7" ht="15">
      <c r="A766" s="98" t="s">
        <v>3714</v>
      </c>
      <c r="B766" s="98">
        <v>3</v>
      </c>
      <c r="C766" s="122">
        <v>0.005866244935077818</v>
      </c>
      <c r="D766" s="98" t="s">
        <v>2950</v>
      </c>
      <c r="E766" s="98" t="b">
        <v>0</v>
      </c>
      <c r="F766" s="98" t="b">
        <v>0</v>
      </c>
      <c r="G766" s="98" t="b">
        <v>0</v>
      </c>
    </row>
    <row r="767" spans="1:7" ht="15">
      <c r="A767" s="98" t="s">
        <v>3715</v>
      </c>
      <c r="B767" s="98">
        <v>3</v>
      </c>
      <c r="C767" s="122">
        <v>0.005866244935077818</v>
      </c>
      <c r="D767" s="98" t="s">
        <v>2950</v>
      </c>
      <c r="E767" s="98" t="b">
        <v>0</v>
      </c>
      <c r="F767" s="98" t="b">
        <v>0</v>
      </c>
      <c r="G767" s="98" t="b">
        <v>0</v>
      </c>
    </row>
    <row r="768" spans="1:7" ht="15">
      <c r="A768" s="98" t="s">
        <v>3716</v>
      </c>
      <c r="B768" s="98">
        <v>3</v>
      </c>
      <c r="C768" s="122">
        <v>0.005866244935077818</v>
      </c>
      <c r="D768" s="98" t="s">
        <v>2950</v>
      </c>
      <c r="E768" s="98" t="b">
        <v>0</v>
      </c>
      <c r="F768" s="98" t="b">
        <v>0</v>
      </c>
      <c r="G768" s="98" t="b">
        <v>0</v>
      </c>
    </row>
    <row r="769" spans="1:7" ht="15">
      <c r="A769" s="98" t="s">
        <v>3717</v>
      </c>
      <c r="B769" s="98">
        <v>3</v>
      </c>
      <c r="C769" s="122">
        <v>0.005866244935077818</v>
      </c>
      <c r="D769" s="98" t="s">
        <v>2950</v>
      </c>
      <c r="E769" s="98" t="b">
        <v>0</v>
      </c>
      <c r="F769" s="98" t="b">
        <v>0</v>
      </c>
      <c r="G769" s="98" t="b">
        <v>0</v>
      </c>
    </row>
    <row r="770" spans="1:7" ht="15">
      <c r="A770" s="98" t="s">
        <v>3718</v>
      </c>
      <c r="B770" s="98">
        <v>3</v>
      </c>
      <c r="C770" s="122">
        <v>0.005866244935077818</v>
      </c>
      <c r="D770" s="98" t="s">
        <v>2950</v>
      </c>
      <c r="E770" s="98" t="b">
        <v>0</v>
      </c>
      <c r="F770" s="98" t="b">
        <v>0</v>
      </c>
      <c r="G770" s="98" t="b">
        <v>0</v>
      </c>
    </row>
    <row r="771" spans="1:7" ht="15">
      <c r="A771" s="98" t="s">
        <v>3719</v>
      </c>
      <c r="B771" s="98">
        <v>3</v>
      </c>
      <c r="C771" s="122">
        <v>0.005866244935077818</v>
      </c>
      <c r="D771" s="98" t="s">
        <v>2950</v>
      </c>
      <c r="E771" s="98" t="b">
        <v>0</v>
      </c>
      <c r="F771" s="98" t="b">
        <v>0</v>
      </c>
      <c r="G771" s="98" t="b">
        <v>0</v>
      </c>
    </row>
    <row r="772" spans="1:7" ht="15">
      <c r="A772" s="98" t="s">
        <v>3663</v>
      </c>
      <c r="B772" s="98">
        <v>3</v>
      </c>
      <c r="C772" s="122">
        <v>0.005866244935077818</v>
      </c>
      <c r="D772" s="98" t="s">
        <v>2950</v>
      </c>
      <c r="E772" s="98" t="b">
        <v>0</v>
      </c>
      <c r="F772" s="98" t="b">
        <v>0</v>
      </c>
      <c r="G772" s="98" t="b">
        <v>0</v>
      </c>
    </row>
    <row r="773" spans="1:7" ht="15">
      <c r="A773" s="98" t="s">
        <v>3802</v>
      </c>
      <c r="B773" s="98">
        <v>2</v>
      </c>
      <c r="C773" s="122">
        <v>0.0043919536153406245</v>
      </c>
      <c r="D773" s="98" t="s">
        <v>2950</v>
      </c>
      <c r="E773" s="98" t="b">
        <v>0</v>
      </c>
      <c r="F773" s="98" t="b">
        <v>0</v>
      </c>
      <c r="G773" s="98" t="b">
        <v>0</v>
      </c>
    </row>
    <row r="774" spans="1:7" ht="15">
      <c r="A774" s="98" t="s">
        <v>3803</v>
      </c>
      <c r="B774" s="98">
        <v>2</v>
      </c>
      <c r="C774" s="122">
        <v>0.0043919536153406245</v>
      </c>
      <c r="D774" s="98" t="s">
        <v>2950</v>
      </c>
      <c r="E774" s="98" t="b">
        <v>0</v>
      </c>
      <c r="F774" s="98" t="b">
        <v>0</v>
      </c>
      <c r="G774" s="98" t="b">
        <v>0</v>
      </c>
    </row>
    <row r="775" spans="1:7" ht="15">
      <c r="A775" s="98" t="s">
        <v>3804</v>
      </c>
      <c r="B775" s="98">
        <v>2</v>
      </c>
      <c r="C775" s="122">
        <v>0.0043919536153406245</v>
      </c>
      <c r="D775" s="98" t="s">
        <v>2950</v>
      </c>
      <c r="E775" s="98" t="b">
        <v>0</v>
      </c>
      <c r="F775" s="98" t="b">
        <v>0</v>
      </c>
      <c r="G775" s="98" t="b">
        <v>0</v>
      </c>
    </row>
    <row r="776" spans="1:7" ht="15">
      <c r="A776" s="98" t="s">
        <v>3805</v>
      </c>
      <c r="B776" s="98">
        <v>2</v>
      </c>
      <c r="C776" s="122">
        <v>0.0043919536153406245</v>
      </c>
      <c r="D776" s="98" t="s">
        <v>2950</v>
      </c>
      <c r="E776" s="98" t="b">
        <v>0</v>
      </c>
      <c r="F776" s="98" t="b">
        <v>0</v>
      </c>
      <c r="G776" s="98" t="b">
        <v>0</v>
      </c>
    </row>
    <row r="777" spans="1:7" ht="15">
      <c r="A777" s="98" t="s">
        <v>3806</v>
      </c>
      <c r="B777" s="98">
        <v>2</v>
      </c>
      <c r="C777" s="122">
        <v>0.0043919536153406245</v>
      </c>
      <c r="D777" s="98" t="s">
        <v>2950</v>
      </c>
      <c r="E777" s="98" t="b">
        <v>0</v>
      </c>
      <c r="F777" s="98" t="b">
        <v>0</v>
      </c>
      <c r="G777" s="98" t="b">
        <v>0</v>
      </c>
    </row>
    <row r="778" spans="1:7" ht="15">
      <c r="A778" s="98" t="s">
        <v>3807</v>
      </c>
      <c r="B778" s="98">
        <v>2</v>
      </c>
      <c r="C778" s="122">
        <v>0.0043919536153406245</v>
      </c>
      <c r="D778" s="98" t="s">
        <v>2950</v>
      </c>
      <c r="E778" s="98" t="b">
        <v>0</v>
      </c>
      <c r="F778" s="98" t="b">
        <v>0</v>
      </c>
      <c r="G778" s="98" t="b">
        <v>0</v>
      </c>
    </row>
    <row r="779" spans="1:7" ht="15">
      <c r="A779" s="98" t="s">
        <v>3808</v>
      </c>
      <c r="B779" s="98">
        <v>2</v>
      </c>
      <c r="C779" s="122">
        <v>0.0043919536153406245</v>
      </c>
      <c r="D779" s="98" t="s">
        <v>2950</v>
      </c>
      <c r="E779" s="98" t="b">
        <v>0</v>
      </c>
      <c r="F779" s="98" t="b">
        <v>0</v>
      </c>
      <c r="G779" s="98" t="b">
        <v>0</v>
      </c>
    </row>
    <row r="780" spans="1:7" ht="15">
      <c r="A780" s="98" t="s">
        <v>3809</v>
      </c>
      <c r="B780" s="98">
        <v>2</v>
      </c>
      <c r="C780" s="122">
        <v>0.0043919536153406245</v>
      </c>
      <c r="D780" s="98" t="s">
        <v>2950</v>
      </c>
      <c r="E780" s="98" t="b">
        <v>0</v>
      </c>
      <c r="F780" s="98" t="b">
        <v>0</v>
      </c>
      <c r="G780" s="98" t="b">
        <v>0</v>
      </c>
    </row>
    <row r="781" spans="1:7" ht="15">
      <c r="A781" s="98" t="s">
        <v>3810</v>
      </c>
      <c r="B781" s="98">
        <v>2</v>
      </c>
      <c r="C781" s="122">
        <v>0.0043919536153406245</v>
      </c>
      <c r="D781" s="98" t="s">
        <v>2950</v>
      </c>
      <c r="E781" s="98" t="b">
        <v>0</v>
      </c>
      <c r="F781" s="98" t="b">
        <v>0</v>
      </c>
      <c r="G781" s="98" t="b">
        <v>0</v>
      </c>
    </row>
    <row r="782" spans="1:7" ht="15">
      <c r="A782" s="98" t="s">
        <v>3811</v>
      </c>
      <c r="B782" s="98">
        <v>2</v>
      </c>
      <c r="C782" s="122">
        <v>0.0043919536153406245</v>
      </c>
      <c r="D782" s="98" t="s">
        <v>2950</v>
      </c>
      <c r="E782" s="98" t="b">
        <v>0</v>
      </c>
      <c r="F782" s="98" t="b">
        <v>0</v>
      </c>
      <c r="G782" s="98" t="b">
        <v>0</v>
      </c>
    </row>
    <row r="783" spans="1:7" ht="15">
      <c r="A783" s="98" t="s">
        <v>3812</v>
      </c>
      <c r="B783" s="98">
        <v>2</v>
      </c>
      <c r="C783" s="122">
        <v>0.0043919536153406245</v>
      </c>
      <c r="D783" s="98" t="s">
        <v>2950</v>
      </c>
      <c r="E783" s="98" t="b">
        <v>0</v>
      </c>
      <c r="F783" s="98" t="b">
        <v>0</v>
      </c>
      <c r="G783" s="98" t="b">
        <v>0</v>
      </c>
    </row>
    <row r="784" spans="1:7" ht="15">
      <c r="A784" s="98" t="s">
        <v>3813</v>
      </c>
      <c r="B784" s="98">
        <v>2</v>
      </c>
      <c r="C784" s="122">
        <v>0.0043919536153406245</v>
      </c>
      <c r="D784" s="98" t="s">
        <v>2950</v>
      </c>
      <c r="E784" s="98" t="b">
        <v>0</v>
      </c>
      <c r="F784" s="98" t="b">
        <v>0</v>
      </c>
      <c r="G784" s="98" t="b">
        <v>0</v>
      </c>
    </row>
    <row r="785" spans="1:7" ht="15">
      <c r="A785" s="98" t="s">
        <v>3814</v>
      </c>
      <c r="B785" s="98">
        <v>2</v>
      </c>
      <c r="C785" s="122">
        <v>0.0043919536153406245</v>
      </c>
      <c r="D785" s="98" t="s">
        <v>2950</v>
      </c>
      <c r="E785" s="98" t="b">
        <v>0</v>
      </c>
      <c r="F785" s="98" t="b">
        <v>0</v>
      </c>
      <c r="G785" s="98" t="b">
        <v>0</v>
      </c>
    </row>
    <row r="786" spans="1:7" ht="15">
      <c r="A786" s="98" t="s">
        <v>3815</v>
      </c>
      <c r="B786" s="98">
        <v>2</v>
      </c>
      <c r="C786" s="122">
        <v>0.0043919536153406245</v>
      </c>
      <c r="D786" s="98" t="s">
        <v>2950</v>
      </c>
      <c r="E786" s="98" t="b">
        <v>0</v>
      </c>
      <c r="F786" s="98" t="b">
        <v>0</v>
      </c>
      <c r="G786" s="98" t="b">
        <v>0</v>
      </c>
    </row>
    <row r="787" spans="1:7" ht="15">
      <c r="A787" s="98" t="s">
        <v>3816</v>
      </c>
      <c r="B787" s="98">
        <v>2</v>
      </c>
      <c r="C787" s="122">
        <v>0.0043919536153406245</v>
      </c>
      <c r="D787" s="98" t="s">
        <v>2950</v>
      </c>
      <c r="E787" s="98" t="b">
        <v>0</v>
      </c>
      <c r="F787" s="98" t="b">
        <v>0</v>
      </c>
      <c r="G787" s="98" t="b">
        <v>0</v>
      </c>
    </row>
    <row r="788" spans="1:7" ht="15">
      <c r="A788" s="98" t="s">
        <v>3817</v>
      </c>
      <c r="B788" s="98">
        <v>2</v>
      </c>
      <c r="C788" s="122">
        <v>0.0043919536153406245</v>
      </c>
      <c r="D788" s="98" t="s">
        <v>2950</v>
      </c>
      <c r="E788" s="98" t="b">
        <v>0</v>
      </c>
      <c r="F788" s="98" t="b">
        <v>0</v>
      </c>
      <c r="G788" s="98" t="b">
        <v>0</v>
      </c>
    </row>
    <row r="789" spans="1:7" ht="15">
      <c r="A789" s="98" t="s">
        <v>3818</v>
      </c>
      <c r="B789" s="98">
        <v>2</v>
      </c>
      <c r="C789" s="122">
        <v>0.0043919536153406245</v>
      </c>
      <c r="D789" s="98" t="s">
        <v>2950</v>
      </c>
      <c r="E789" s="98" t="b">
        <v>0</v>
      </c>
      <c r="F789" s="98" t="b">
        <v>0</v>
      </c>
      <c r="G789" s="98" t="b">
        <v>0</v>
      </c>
    </row>
    <row r="790" spans="1:7" ht="15">
      <c r="A790" s="98" t="s">
        <v>3819</v>
      </c>
      <c r="B790" s="98">
        <v>2</v>
      </c>
      <c r="C790" s="122">
        <v>0.0043919536153406245</v>
      </c>
      <c r="D790" s="98" t="s">
        <v>2950</v>
      </c>
      <c r="E790" s="98" t="b">
        <v>0</v>
      </c>
      <c r="F790" s="98" t="b">
        <v>0</v>
      </c>
      <c r="G790" s="98" t="b">
        <v>0</v>
      </c>
    </row>
    <row r="791" spans="1:7" ht="15">
      <c r="A791" s="98" t="s">
        <v>3820</v>
      </c>
      <c r="B791" s="98">
        <v>2</v>
      </c>
      <c r="C791" s="122">
        <v>0.0043919536153406245</v>
      </c>
      <c r="D791" s="98" t="s">
        <v>2950</v>
      </c>
      <c r="E791" s="98" t="b">
        <v>0</v>
      </c>
      <c r="F791" s="98" t="b">
        <v>0</v>
      </c>
      <c r="G791" s="98" t="b">
        <v>0</v>
      </c>
    </row>
    <row r="792" spans="1:7" ht="15">
      <c r="A792" s="98" t="s">
        <v>3821</v>
      </c>
      <c r="B792" s="98">
        <v>2</v>
      </c>
      <c r="C792" s="122">
        <v>0.0043919536153406245</v>
      </c>
      <c r="D792" s="98" t="s">
        <v>2950</v>
      </c>
      <c r="E792" s="98" t="b">
        <v>0</v>
      </c>
      <c r="F792" s="98" t="b">
        <v>0</v>
      </c>
      <c r="G792" s="98" t="b">
        <v>0</v>
      </c>
    </row>
    <row r="793" spans="1:7" ht="15">
      <c r="A793" s="98" t="s">
        <v>3822</v>
      </c>
      <c r="B793" s="98">
        <v>2</v>
      </c>
      <c r="C793" s="122">
        <v>0.0043919536153406245</v>
      </c>
      <c r="D793" s="98" t="s">
        <v>2950</v>
      </c>
      <c r="E793" s="98" t="b">
        <v>0</v>
      </c>
      <c r="F793" s="98" t="b">
        <v>0</v>
      </c>
      <c r="G793" s="98" t="b">
        <v>0</v>
      </c>
    </row>
    <row r="794" spans="1:7" ht="15">
      <c r="A794" s="98" t="s">
        <v>3823</v>
      </c>
      <c r="B794" s="98">
        <v>2</v>
      </c>
      <c r="C794" s="122">
        <v>0.0043919536153406245</v>
      </c>
      <c r="D794" s="98" t="s">
        <v>2950</v>
      </c>
      <c r="E794" s="98" t="b">
        <v>0</v>
      </c>
      <c r="F794" s="98" t="b">
        <v>0</v>
      </c>
      <c r="G794" s="98" t="b">
        <v>0</v>
      </c>
    </row>
    <row r="795" spans="1:7" ht="15">
      <c r="A795" s="98" t="s">
        <v>3824</v>
      </c>
      <c r="B795" s="98">
        <v>2</v>
      </c>
      <c r="C795" s="122">
        <v>0.0043919536153406245</v>
      </c>
      <c r="D795" s="98" t="s">
        <v>2950</v>
      </c>
      <c r="E795" s="98" t="b">
        <v>0</v>
      </c>
      <c r="F795" s="98" t="b">
        <v>0</v>
      </c>
      <c r="G795" s="98" t="b">
        <v>0</v>
      </c>
    </row>
    <row r="796" spans="1:7" ht="15">
      <c r="A796" s="98" t="s">
        <v>3825</v>
      </c>
      <c r="B796" s="98">
        <v>2</v>
      </c>
      <c r="C796" s="122">
        <v>0.0043919536153406245</v>
      </c>
      <c r="D796" s="98" t="s">
        <v>2950</v>
      </c>
      <c r="E796" s="98" t="b">
        <v>0</v>
      </c>
      <c r="F796" s="98" t="b">
        <v>0</v>
      </c>
      <c r="G796" s="98" t="b">
        <v>0</v>
      </c>
    </row>
    <row r="797" spans="1:7" ht="15">
      <c r="A797" s="98" t="s">
        <v>3826</v>
      </c>
      <c r="B797" s="98">
        <v>2</v>
      </c>
      <c r="C797" s="122">
        <v>0.0043919536153406245</v>
      </c>
      <c r="D797" s="98" t="s">
        <v>2950</v>
      </c>
      <c r="E797" s="98" t="b">
        <v>0</v>
      </c>
      <c r="F797" s="98" t="b">
        <v>0</v>
      </c>
      <c r="G797" s="98" t="b">
        <v>0</v>
      </c>
    </row>
    <row r="798" spans="1:7" ht="15">
      <c r="A798" s="98" t="s">
        <v>3827</v>
      </c>
      <c r="B798" s="98">
        <v>2</v>
      </c>
      <c r="C798" s="122">
        <v>0.0043919536153406245</v>
      </c>
      <c r="D798" s="98" t="s">
        <v>2950</v>
      </c>
      <c r="E798" s="98" t="b">
        <v>0</v>
      </c>
      <c r="F798" s="98" t="b">
        <v>0</v>
      </c>
      <c r="G798" s="98" t="b">
        <v>0</v>
      </c>
    </row>
    <row r="799" spans="1:7" ht="15">
      <c r="A799" s="98" t="s">
        <v>3749</v>
      </c>
      <c r="B799" s="98">
        <v>2</v>
      </c>
      <c r="C799" s="122">
        <v>0.0043919536153406245</v>
      </c>
      <c r="D799" s="98" t="s">
        <v>2950</v>
      </c>
      <c r="E799" s="98" t="b">
        <v>0</v>
      </c>
      <c r="F799" s="98" t="b">
        <v>0</v>
      </c>
      <c r="G799" s="98" t="b">
        <v>0</v>
      </c>
    </row>
    <row r="800" spans="1:7" ht="15">
      <c r="A800" s="98" t="s">
        <v>3750</v>
      </c>
      <c r="B800" s="98">
        <v>2</v>
      </c>
      <c r="C800" s="122">
        <v>0.0043919536153406245</v>
      </c>
      <c r="D800" s="98" t="s">
        <v>2950</v>
      </c>
      <c r="E800" s="98" t="b">
        <v>0</v>
      </c>
      <c r="F800" s="98" t="b">
        <v>0</v>
      </c>
      <c r="G800" s="98" t="b">
        <v>0</v>
      </c>
    </row>
    <row r="801" spans="1:7" ht="15">
      <c r="A801" s="98" t="s">
        <v>3751</v>
      </c>
      <c r="B801" s="98">
        <v>2</v>
      </c>
      <c r="C801" s="122">
        <v>0.0043919536153406245</v>
      </c>
      <c r="D801" s="98" t="s">
        <v>2950</v>
      </c>
      <c r="E801" s="98" t="b">
        <v>0</v>
      </c>
      <c r="F801" s="98" t="b">
        <v>0</v>
      </c>
      <c r="G801" s="98" t="b">
        <v>0</v>
      </c>
    </row>
    <row r="802" spans="1:7" ht="15">
      <c r="A802" s="98" t="s">
        <v>3752</v>
      </c>
      <c r="B802" s="98">
        <v>2</v>
      </c>
      <c r="C802" s="122">
        <v>0.0043919536153406245</v>
      </c>
      <c r="D802" s="98" t="s">
        <v>2950</v>
      </c>
      <c r="E802" s="98" t="b">
        <v>0</v>
      </c>
      <c r="F802" s="98" t="b">
        <v>0</v>
      </c>
      <c r="G802" s="98" t="b">
        <v>0</v>
      </c>
    </row>
    <row r="803" spans="1:7" ht="15">
      <c r="A803" s="98" t="s">
        <v>3753</v>
      </c>
      <c r="B803" s="98">
        <v>2</v>
      </c>
      <c r="C803" s="122">
        <v>0.0043919536153406245</v>
      </c>
      <c r="D803" s="98" t="s">
        <v>2950</v>
      </c>
      <c r="E803" s="98" t="b">
        <v>0</v>
      </c>
      <c r="F803" s="98" t="b">
        <v>0</v>
      </c>
      <c r="G803" s="98" t="b">
        <v>0</v>
      </c>
    </row>
    <row r="804" spans="1:7" ht="15">
      <c r="A804" s="98" t="s">
        <v>3754</v>
      </c>
      <c r="B804" s="98">
        <v>2</v>
      </c>
      <c r="C804" s="122">
        <v>0.0043919536153406245</v>
      </c>
      <c r="D804" s="98" t="s">
        <v>2950</v>
      </c>
      <c r="E804" s="98" t="b">
        <v>0</v>
      </c>
      <c r="F804" s="98" t="b">
        <v>0</v>
      </c>
      <c r="G804" s="98" t="b">
        <v>0</v>
      </c>
    </row>
    <row r="805" spans="1:7" ht="15">
      <c r="A805" s="98" t="s">
        <v>3869</v>
      </c>
      <c r="B805" s="98">
        <v>2</v>
      </c>
      <c r="C805" s="122">
        <v>0.0043919536153406245</v>
      </c>
      <c r="D805" s="98" t="s">
        <v>2950</v>
      </c>
      <c r="E805" s="98" t="b">
        <v>0</v>
      </c>
      <c r="F805" s="98" t="b">
        <v>0</v>
      </c>
      <c r="G805" s="98" t="b">
        <v>0</v>
      </c>
    </row>
    <row r="806" spans="1:7" ht="15">
      <c r="A806" s="98" t="s">
        <v>3870</v>
      </c>
      <c r="B806" s="98">
        <v>2</v>
      </c>
      <c r="C806" s="122">
        <v>0.0043919536153406245</v>
      </c>
      <c r="D806" s="98" t="s">
        <v>2950</v>
      </c>
      <c r="E806" s="98" t="b">
        <v>0</v>
      </c>
      <c r="F806" s="98" t="b">
        <v>0</v>
      </c>
      <c r="G806" s="98" t="b">
        <v>0</v>
      </c>
    </row>
    <row r="807" spans="1:7" ht="15">
      <c r="A807" s="98" t="s">
        <v>3871</v>
      </c>
      <c r="B807" s="98">
        <v>2</v>
      </c>
      <c r="C807" s="122">
        <v>0.0043919536153406245</v>
      </c>
      <c r="D807" s="98" t="s">
        <v>2950</v>
      </c>
      <c r="E807" s="98" t="b">
        <v>0</v>
      </c>
      <c r="F807" s="98" t="b">
        <v>0</v>
      </c>
      <c r="G807" s="98" t="b">
        <v>0</v>
      </c>
    </row>
    <row r="808" spans="1:7" ht="15">
      <c r="A808" s="98" t="s">
        <v>3872</v>
      </c>
      <c r="B808" s="98">
        <v>2</v>
      </c>
      <c r="C808" s="122">
        <v>0.0043919536153406245</v>
      </c>
      <c r="D808" s="98" t="s">
        <v>2950</v>
      </c>
      <c r="E808" s="98" t="b">
        <v>0</v>
      </c>
      <c r="F808" s="98" t="b">
        <v>0</v>
      </c>
      <c r="G808" s="98" t="b">
        <v>0</v>
      </c>
    </row>
    <row r="809" spans="1:7" ht="15">
      <c r="A809" s="98" t="s">
        <v>3865</v>
      </c>
      <c r="B809" s="98">
        <v>2</v>
      </c>
      <c r="C809" s="122">
        <v>0.0043919536153406245</v>
      </c>
      <c r="D809" s="98" t="s">
        <v>2950</v>
      </c>
      <c r="E809" s="98" t="b">
        <v>0</v>
      </c>
      <c r="F809" s="98" t="b">
        <v>0</v>
      </c>
      <c r="G809" s="98" t="b">
        <v>0</v>
      </c>
    </row>
    <row r="810" spans="1:7" ht="15">
      <c r="A810" s="98" t="s">
        <v>3866</v>
      </c>
      <c r="B810" s="98">
        <v>2</v>
      </c>
      <c r="C810" s="122">
        <v>0.0043919536153406245</v>
      </c>
      <c r="D810" s="98" t="s">
        <v>2950</v>
      </c>
      <c r="E810" s="98" t="b">
        <v>0</v>
      </c>
      <c r="F810" s="98" t="b">
        <v>0</v>
      </c>
      <c r="G810" s="98" t="b">
        <v>0</v>
      </c>
    </row>
    <row r="811" spans="1:7" ht="15">
      <c r="A811" s="98" t="s">
        <v>3867</v>
      </c>
      <c r="B811" s="98">
        <v>2</v>
      </c>
      <c r="C811" s="122">
        <v>0.0043919536153406245</v>
      </c>
      <c r="D811" s="98" t="s">
        <v>2950</v>
      </c>
      <c r="E811" s="98" t="b">
        <v>0</v>
      </c>
      <c r="F811" s="98" t="b">
        <v>0</v>
      </c>
      <c r="G811" s="98" t="b">
        <v>0</v>
      </c>
    </row>
    <row r="812" spans="1:7" ht="15">
      <c r="A812" s="98" t="s">
        <v>3868</v>
      </c>
      <c r="B812" s="98">
        <v>2</v>
      </c>
      <c r="C812" s="122">
        <v>0.0043919536153406245</v>
      </c>
      <c r="D812" s="98" t="s">
        <v>2950</v>
      </c>
      <c r="E812" s="98" t="b">
        <v>0</v>
      </c>
      <c r="F812" s="98" t="b">
        <v>0</v>
      </c>
      <c r="G812" s="98" t="b">
        <v>0</v>
      </c>
    </row>
    <row r="813" spans="1:7" ht="15">
      <c r="A813" s="98" t="s">
        <v>3828</v>
      </c>
      <c r="B813" s="98">
        <v>2</v>
      </c>
      <c r="C813" s="122">
        <v>0.0043919536153406245</v>
      </c>
      <c r="D813" s="98" t="s">
        <v>2950</v>
      </c>
      <c r="E813" s="98" t="b">
        <v>0</v>
      </c>
      <c r="F813" s="98" t="b">
        <v>0</v>
      </c>
      <c r="G813" s="98" t="b">
        <v>0</v>
      </c>
    </row>
    <row r="814" spans="1:7" ht="15">
      <c r="A814" s="98" t="s">
        <v>3829</v>
      </c>
      <c r="B814" s="98">
        <v>2</v>
      </c>
      <c r="C814" s="122">
        <v>0.0043919536153406245</v>
      </c>
      <c r="D814" s="98" t="s">
        <v>2950</v>
      </c>
      <c r="E814" s="98" t="b">
        <v>0</v>
      </c>
      <c r="F814" s="98" t="b">
        <v>0</v>
      </c>
      <c r="G814" s="98" t="b">
        <v>0</v>
      </c>
    </row>
    <row r="815" spans="1:7" ht="15">
      <c r="A815" s="98" t="s">
        <v>3830</v>
      </c>
      <c r="B815" s="98">
        <v>2</v>
      </c>
      <c r="C815" s="122">
        <v>0.0043919536153406245</v>
      </c>
      <c r="D815" s="98" t="s">
        <v>2950</v>
      </c>
      <c r="E815" s="98" t="b">
        <v>0</v>
      </c>
      <c r="F815" s="98" t="b">
        <v>0</v>
      </c>
      <c r="G815" s="98" t="b">
        <v>0</v>
      </c>
    </row>
    <row r="816" spans="1:7" ht="15">
      <c r="A816" s="98" t="s">
        <v>3831</v>
      </c>
      <c r="B816" s="98">
        <v>2</v>
      </c>
      <c r="C816" s="122">
        <v>0.0043919536153406245</v>
      </c>
      <c r="D816" s="98" t="s">
        <v>2950</v>
      </c>
      <c r="E816" s="98" t="b">
        <v>0</v>
      </c>
      <c r="F816" s="98" t="b">
        <v>0</v>
      </c>
      <c r="G816" s="98" t="b">
        <v>0</v>
      </c>
    </row>
    <row r="817" spans="1:7" ht="15">
      <c r="A817" s="98" t="s">
        <v>3271</v>
      </c>
      <c r="B817" s="98">
        <v>2</v>
      </c>
      <c r="C817" s="122">
        <v>0.0043919536153406245</v>
      </c>
      <c r="D817" s="98" t="s">
        <v>2950</v>
      </c>
      <c r="E817" s="98" t="b">
        <v>0</v>
      </c>
      <c r="F817" s="98" t="b">
        <v>0</v>
      </c>
      <c r="G817" s="98" t="b">
        <v>0</v>
      </c>
    </row>
    <row r="818" spans="1:7" ht="15">
      <c r="A818" s="98" t="s">
        <v>3832</v>
      </c>
      <c r="B818" s="98">
        <v>2</v>
      </c>
      <c r="C818" s="122">
        <v>0.0043919536153406245</v>
      </c>
      <c r="D818" s="98" t="s">
        <v>2950</v>
      </c>
      <c r="E818" s="98" t="b">
        <v>0</v>
      </c>
      <c r="F818" s="98" t="b">
        <v>0</v>
      </c>
      <c r="G818" s="98" t="b">
        <v>0</v>
      </c>
    </row>
    <row r="819" spans="1:7" ht="15">
      <c r="A819" s="98" t="s">
        <v>3833</v>
      </c>
      <c r="B819" s="98">
        <v>2</v>
      </c>
      <c r="C819" s="122">
        <v>0.0043919536153406245</v>
      </c>
      <c r="D819" s="98" t="s">
        <v>2950</v>
      </c>
      <c r="E819" s="98" t="b">
        <v>0</v>
      </c>
      <c r="F819" s="98" t="b">
        <v>0</v>
      </c>
      <c r="G819" s="98" t="b">
        <v>0</v>
      </c>
    </row>
    <row r="820" spans="1:7" ht="15">
      <c r="A820" s="98" t="s">
        <v>3834</v>
      </c>
      <c r="B820" s="98">
        <v>2</v>
      </c>
      <c r="C820" s="122">
        <v>0.0043919536153406245</v>
      </c>
      <c r="D820" s="98" t="s">
        <v>2950</v>
      </c>
      <c r="E820" s="98" t="b">
        <v>0</v>
      </c>
      <c r="F820" s="98" t="b">
        <v>0</v>
      </c>
      <c r="G820" s="98" t="b">
        <v>0</v>
      </c>
    </row>
    <row r="821" spans="1:7" ht="15">
      <c r="A821" s="98" t="s">
        <v>3835</v>
      </c>
      <c r="B821" s="98">
        <v>2</v>
      </c>
      <c r="C821" s="122">
        <v>0.0043919536153406245</v>
      </c>
      <c r="D821" s="98" t="s">
        <v>2950</v>
      </c>
      <c r="E821" s="98" t="b">
        <v>0</v>
      </c>
      <c r="F821" s="98" t="b">
        <v>0</v>
      </c>
      <c r="G821" s="98" t="b">
        <v>0</v>
      </c>
    </row>
    <row r="822" spans="1:7" ht="15">
      <c r="A822" s="98" t="s">
        <v>3836</v>
      </c>
      <c r="B822" s="98">
        <v>2</v>
      </c>
      <c r="C822" s="122">
        <v>0.0043919536153406245</v>
      </c>
      <c r="D822" s="98" t="s">
        <v>2950</v>
      </c>
      <c r="E822" s="98" t="b">
        <v>0</v>
      </c>
      <c r="F822" s="98" t="b">
        <v>0</v>
      </c>
      <c r="G822" s="98" t="b">
        <v>0</v>
      </c>
    </row>
    <row r="823" spans="1:7" ht="15">
      <c r="A823" s="98" t="s">
        <v>3837</v>
      </c>
      <c r="B823" s="98">
        <v>2</v>
      </c>
      <c r="C823" s="122">
        <v>0.0043919536153406245</v>
      </c>
      <c r="D823" s="98" t="s">
        <v>2950</v>
      </c>
      <c r="E823" s="98" t="b">
        <v>0</v>
      </c>
      <c r="F823" s="98" t="b">
        <v>0</v>
      </c>
      <c r="G823" s="98" t="b">
        <v>0</v>
      </c>
    </row>
    <row r="824" spans="1:7" ht="15">
      <c r="A824" s="98" t="s">
        <v>3838</v>
      </c>
      <c r="B824" s="98">
        <v>2</v>
      </c>
      <c r="C824" s="122">
        <v>0.0043919536153406245</v>
      </c>
      <c r="D824" s="98" t="s">
        <v>2950</v>
      </c>
      <c r="E824" s="98" t="b">
        <v>0</v>
      </c>
      <c r="F824" s="98" t="b">
        <v>0</v>
      </c>
      <c r="G824" s="98" t="b">
        <v>0</v>
      </c>
    </row>
    <row r="825" spans="1:7" ht="15">
      <c r="A825" s="98" t="s">
        <v>3918</v>
      </c>
      <c r="B825" s="98">
        <v>2</v>
      </c>
      <c r="C825" s="122">
        <v>0.0043919536153406245</v>
      </c>
      <c r="D825" s="98" t="s">
        <v>2950</v>
      </c>
      <c r="E825" s="98" t="b">
        <v>0</v>
      </c>
      <c r="F825" s="98" t="b">
        <v>0</v>
      </c>
      <c r="G825" s="98" t="b">
        <v>0</v>
      </c>
    </row>
    <row r="826" spans="1:7" ht="15">
      <c r="A826" s="98" t="s">
        <v>3919</v>
      </c>
      <c r="B826" s="98">
        <v>2</v>
      </c>
      <c r="C826" s="122">
        <v>0.0043919536153406245</v>
      </c>
      <c r="D826" s="98" t="s">
        <v>2950</v>
      </c>
      <c r="E826" s="98" t="b">
        <v>0</v>
      </c>
      <c r="F826" s="98" t="b">
        <v>0</v>
      </c>
      <c r="G826" s="98" t="b">
        <v>0</v>
      </c>
    </row>
    <row r="827" spans="1:7" ht="15">
      <c r="A827" s="98" t="s">
        <v>3920</v>
      </c>
      <c r="B827" s="98">
        <v>2</v>
      </c>
      <c r="C827" s="122">
        <v>0.0043919536153406245</v>
      </c>
      <c r="D827" s="98" t="s">
        <v>2950</v>
      </c>
      <c r="E827" s="98" t="b">
        <v>0</v>
      </c>
      <c r="F827" s="98" t="b">
        <v>0</v>
      </c>
      <c r="G827" s="98" t="b">
        <v>0</v>
      </c>
    </row>
    <row r="828" spans="1:7" ht="15">
      <c r="A828" s="98" t="s">
        <v>3921</v>
      </c>
      <c r="B828" s="98">
        <v>2</v>
      </c>
      <c r="C828" s="122">
        <v>0.0043919536153406245</v>
      </c>
      <c r="D828" s="98" t="s">
        <v>2950</v>
      </c>
      <c r="E828" s="98" t="b">
        <v>0</v>
      </c>
      <c r="F828" s="98" t="b">
        <v>0</v>
      </c>
      <c r="G828" s="98" t="b">
        <v>0</v>
      </c>
    </row>
    <row r="829" spans="1:7" ht="15">
      <c r="A829" s="98" t="s">
        <v>3075</v>
      </c>
      <c r="B829" s="98">
        <v>8</v>
      </c>
      <c r="C829" s="122">
        <v>0</v>
      </c>
      <c r="D829" s="98" t="s">
        <v>2951</v>
      </c>
      <c r="E829" s="98" t="b">
        <v>0</v>
      </c>
      <c r="F829" s="98" t="b">
        <v>0</v>
      </c>
      <c r="G829" s="98" t="b">
        <v>0</v>
      </c>
    </row>
    <row r="830" spans="1:7" ht="15">
      <c r="A830" s="98" t="s">
        <v>3104</v>
      </c>
      <c r="B830" s="98">
        <v>7</v>
      </c>
      <c r="C830" s="122">
        <v>0.01175742815801915</v>
      </c>
      <c r="D830" s="98" t="s">
        <v>2951</v>
      </c>
      <c r="E830" s="98" t="b">
        <v>0</v>
      </c>
      <c r="F830" s="98" t="b">
        <v>0</v>
      </c>
      <c r="G830" s="98" t="b">
        <v>0</v>
      </c>
    </row>
    <row r="831" spans="1:7" ht="15">
      <c r="A831" s="98" t="s">
        <v>3038</v>
      </c>
      <c r="B831" s="98">
        <v>7</v>
      </c>
      <c r="C831" s="122">
        <v>0</v>
      </c>
      <c r="D831" s="98" t="s">
        <v>2951</v>
      </c>
      <c r="E831" s="98" t="b">
        <v>0</v>
      </c>
      <c r="F831" s="98" t="b">
        <v>0</v>
      </c>
      <c r="G831" s="98" t="b">
        <v>0</v>
      </c>
    </row>
    <row r="832" spans="1:7" ht="15">
      <c r="A832" s="98" t="s">
        <v>3105</v>
      </c>
      <c r="B832" s="98">
        <v>5</v>
      </c>
      <c r="C832" s="122">
        <v>0.00839816297001368</v>
      </c>
      <c r="D832" s="98" t="s">
        <v>2951</v>
      </c>
      <c r="E832" s="98" t="b">
        <v>0</v>
      </c>
      <c r="F832" s="98" t="b">
        <v>0</v>
      </c>
      <c r="G832" s="98" t="b">
        <v>0</v>
      </c>
    </row>
    <row r="833" spans="1:7" ht="15">
      <c r="A833" s="98" t="s">
        <v>3106</v>
      </c>
      <c r="B833" s="98">
        <v>5</v>
      </c>
      <c r="C833" s="122">
        <v>0.00839816297001368</v>
      </c>
      <c r="D833" s="98" t="s">
        <v>2951</v>
      </c>
      <c r="E833" s="98" t="b">
        <v>0</v>
      </c>
      <c r="F833" s="98" t="b">
        <v>0</v>
      </c>
      <c r="G833" s="98" t="b">
        <v>0</v>
      </c>
    </row>
    <row r="834" spans="1:7" ht="15">
      <c r="A834" s="98" t="s">
        <v>3107</v>
      </c>
      <c r="B834" s="98">
        <v>5</v>
      </c>
      <c r="C834" s="122">
        <v>0.00839816297001368</v>
      </c>
      <c r="D834" s="98" t="s">
        <v>2951</v>
      </c>
      <c r="E834" s="98" t="b">
        <v>0</v>
      </c>
      <c r="F834" s="98" t="b">
        <v>0</v>
      </c>
      <c r="G834" s="98" t="b">
        <v>0</v>
      </c>
    </row>
    <row r="835" spans="1:7" ht="15">
      <c r="A835" s="98" t="s">
        <v>3108</v>
      </c>
      <c r="B835" s="98">
        <v>5</v>
      </c>
      <c r="C835" s="122">
        <v>0.00839816297001368</v>
      </c>
      <c r="D835" s="98" t="s">
        <v>2951</v>
      </c>
      <c r="E835" s="98" t="b">
        <v>0</v>
      </c>
      <c r="F835" s="98" t="b">
        <v>0</v>
      </c>
      <c r="G835" s="98" t="b">
        <v>0</v>
      </c>
    </row>
    <row r="836" spans="1:7" ht="15">
      <c r="A836" s="98" t="s">
        <v>3109</v>
      </c>
      <c r="B836" s="98">
        <v>5</v>
      </c>
      <c r="C836" s="122">
        <v>0.00839816297001368</v>
      </c>
      <c r="D836" s="98" t="s">
        <v>2951</v>
      </c>
      <c r="E836" s="98" t="b">
        <v>0</v>
      </c>
      <c r="F836" s="98" t="b">
        <v>0</v>
      </c>
      <c r="G836" s="98" t="b">
        <v>0</v>
      </c>
    </row>
    <row r="837" spans="1:7" ht="15">
      <c r="A837" s="98" t="s">
        <v>404</v>
      </c>
      <c r="B837" s="98">
        <v>2</v>
      </c>
      <c r="C837" s="122">
        <v>0.012507311364374153</v>
      </c>
      <c r="D837" s="98" t="s">
        <v>2951</v>
      </c>
      <c r="E837" s="98" t="b">
        <v>0</v>
      </c>
      <c r="F837" s="98" t="b">
        <v>0</v>
      </c>
      <c r="G837" s="98" t="b">
        <v>0</v>
      </c>
    </row>
    <row r="838" spans="1:7" ht="15">
      <c r="A838" s="98" t="s">
        <v>345</v>
      </c>
      <c r="B838" s="98">
        <v>2</v>
      </c>
      <c r="C838" s="122">
        <v>0.012507311364374153</v>
      </c>
      <c r="D838" s="98" t="s">
        <v>2951</v>
      </c>
      <c r="E838" s="98" t="b">
        <v>0</v>
      </c>
      <c r="F838" s="98" t="b">
        <v>0</v>
      </c>
      <c r="G838" s="98" t="b">
        <v>0</v>
      </c>
    </row>
    <row r="839" spans="1:7" ht="15">
      <c r="A839" s="98" t="s">
        <v>3901</v>
      </c>
      <c r="B839" s="98">
        <v>2</v>
      </c>
      <c r="C839" s="122">
        <v>0.012507311364374153</v>
      </c>
      <c r="D839" s="98" t="s">
        <v>2951</v>
      </c>
      <c r="E839" s="98" t="b">
        <v>0</v>
      </c>
      <c r="F839" s="98" t="b">
        <v>0</v>
      </c>
      <c r="G839" s="98" t="b">
        <v>0</v>
      </c>
    </row>
    <row r="840" spans="1:7" ht="15">
      <c r="A840" s="98" t="s">
        <v>3902</v>
      </c>
      <c r="B840" s="98">
        <v>2</v>
      </c>
      <c r="C840" s="122">
        <v>0.012507311364374153</v>
      </c>
      <c r="D840" s="98" t="s">
        <v>2951</v>
      </c>
      <c r="E840" s="98" t="b">
        <v>0</v>
      </c>
      <c r="F840" s="98" t="b">
        <v>0</v>
      </c>
      <c r="G840" s="98" t="b">
        <v>0</v>
      </c>
    </row>
    <row r="841" spans="1:7" ht="15">
      <c r="A841" s="98" t="s">
        <v>3587</v>
      </c>
      <c r="B841" s="98">
        <v>2</v>
      </c>
      <c r="C841" s="122">
        <v>0.012507311364374153</v>
      </c>
      <c r="D841" s="98" t="s">
        <v>2951</v>
      </c>
      <c r="E841" s="98" t="b">
        <v>0</v>
      </c>
      <c r="F841" s="98" t="b">
        <v>0</v>
      </c>
      <c r="G841" s="98" t="b">
        <v>0</v>
      </c>
    </row>
    <row r="842" spans="1:7" ht="15">
      <c r="A842" s="98" t="s">
        <v>3592</v>
      </c>
      <c r="B842" s="98">
        <v>2</v>
      </c>
      <c r="C842" s="122">
        <v>0.012507311364374153</v>
      </c>
      <c r="D842" s="98" t="s">
        <v>2951</v>
      </c>
      <c r="E842" s="98" t="b">
        <v>0</v>
      </c>
      <c r="F842" s="98" t="b">
        <v>0</v>
      </c>
      <c r="G842" s="98" t="b">
        <v>0</v>
      </c>
    </row>
    <row r="843" spans="1:7" ht="15">
      <c r="A843" s="98" t="s">
        <v>3903</v>
      </c>
      <c r="B843" s="98">
        <v>2</v>
      </c>
      <c r="C843" s="122">
        <v>0.012507311364374153</v>
      </c>
      <c r="D843" s="98" t="s">
        <v>2951</v>
      </c>
      <c r="E843" s="98" t="b">
        <v>0</v>
      </c>
      <c r="F843" s="98" t="b">
        <v>0</v>
      </c>
      <c r="G843" s="98" t="b">
        <v>0</v>
      </c>
    </row>
    <row r="844" spans="1:7" ht="15">
      <c r="A844" s="98" t="s">
        <v>3904</v>
      </c>
      <c r="B844" s="98">
        <v>2</v>
      </c>
      <c r="C844" s="122">
        <v>0.012507311364374153</v>
      </c>
      <c r="D844" s="98" t="s">
        <v>2951</v>
      </c>
      <c r="E844" s="98" t="b">
        <v>0</v>
      </c>
      <c r="F844" s="98" t="b">
        <v>0</v>
      </c>
      <c r="G844" s="98" t="b">
        <v>0</v>
      </c>
    </row>
    <row r="845" spans="1:7" ht="15">
      <c r="A845" s="98" t="s">
        <v>3064</v>
      </c>
      <c r="B845" s="98">
        <v>49</v>
      </c>
      <c r="C845" s="122">
        <v>0</v>
      </c>
      <c r="D845" s="98" t="s">
        <v>2952</v>
      </c>
      <c r="E845" s="98" t="b">
        <v>0</v>
      </c>
      <c r="F845" s="98" t="b">
        <v>0</v>
      </c>
      <c r="G845" s="98" t="b">
        <v>0</v>
      </c>
    </row>
    <row r="846" spans="1:7" ht="15">
      <c r="A846" s="98" t="s">
        <v>3111</v>
      </c>
      <c r="B846" s="98">
        <v>30</v>
      </c>
      <c r="C846" s="122">
        <v>0.0026821214961805597</v>
      </c>
      <c r="D846" s="98" t="s">
        <v>2952</v>
      </c>
      <c r="E846" s="98" t="b">
        <v>0</v>
      </c>
      <c r="F846" s="98" t="b">
        <v>0</v>
      </c>
      <c r="G846" s="98" t="b">
        <v>0</v>
      </c>
    </row>
    <row r="847" spans="1:7" ht="15">
      <c r="A847" s="98" t="s">
        <v>3112</v>
      </c>
      <c r="B847" s="98">
        <v>30</v>
      </c>
      <c r="C847" s="122">
        <v>0.0026821214961805597</v>
      </c>
      <c r="D847" s="98" t="s">
        <v>2952</v>
      </c>
      <c r="E847" s="98" t="b">
        <v>0</v>
      </c>
      <c r="F847" s="98" t="b">
        <v>0</v>
      </c>
      <c r="G847" s="98" t="b">
        <v>0</v>
      </c>
    </row>
    <row r="848" spans="1:7" ht="15">
      <c r="A848" s="98" t="s">
        <v>3065</v>
      </c>
      <c r="B848" s="98">
        <v>21</v>
      </c>
      <c r="C848" s="122">
        <v>0</v>
      </c>
      <c r="D848" s="98" t="s">
        <v>2952</v>
      </c>
      <c r="E848" s="98" t="b">
        <v>0</v>
      </c>
      <c r="F848" s="98" t="b">
        <v>0</v>
      </c>
      <c r="G848" s="98" t="b">
        <v>0</v>
      </c>
    </row>
    <row r="849" spans="1:7" ht="15">
      <c r="A849" s="98" t="s">
        <v>3066</v>
      </c>
      <c r="B849" s="98">
        <v>19</v>
      </c>
      <c r="C849" s="122">
        <v>0</v>
      </c>
      <c r="D849" s="98" t="s">
        <v>2952</v>
      </c>
      <c r="E849" s="98" t="b">
        <v>0</v>
      </c>
      <c r="F849" s="98" t="b">
        <v>0</v>
      </c>
      <c r="G849" s="98" t="b">
        <v>0</v>
      </c>
    </row>
    <row r="850" spans="1:7" ht="15">
      <c r="A850" s="98" t="s">
        <v>3067</v>
      </c>
      <c r="B850" s="98">
        <v>19</v>
      </c>
      <c r="C850" s="122">
        <v>0</v>
      </c>
      <c r="D850" s="98" t="s">
        <v>2952</v>
      </c>
      <c r="E850" s="98" t="b">
        <v>0</v>
      </c>
      <c r="F850" s="98" t="b">
        <v>0</v>
      </c>
      <c r="G850" s="98" t="b">
        <v>0</v>
      </c>
    </row>
    <row r="851" spans="1:7" ht="15">
      <c r="A851" s="98" t="s">
        <v>3113</v>
      </c>
      <c r="B851" s="98">
        <v>17</v>
      </c>
      <c r="C851" s="122">
        <v>0</v>
      </c>
      <c r="D851" s="98" t="s">
        <v>2952</v>
      </c>
      <c r="E851" s="98" t="b">
        <v>0</v>
      </c>
      <c r="F851" s="98" t="b">
        <v>0</v>
      </c>
      <c r="G851" s="98" t="b">
        <v>0</v>
      </c>
    </row>
    <row r="852" spans="1:7" ht="15">
      <c r="A852" s="98" t="s">
        <v>3072</v>
      </c>
      <c r="B852" s="98">
        <v>17</v>
      </c>
      <c r="C852" s="122">
        <v>0</v>
      </c>
      <c r="D852" s="98" t="s">
        <v>2952</v>
      </c>
      <c r="E852" s="98" t="b">
        <v>0</v>
      </c>
      <c r="F852" s="98" t="b">
        <v>0</v>
      </c>
      <c r="G852" s="98" t="b">
        <v>0</v>
      </c>
    </row>
    <row r="853" spans="1:7" ht="15">
      <c r="A853" s="98" t="s">
        <v>3069</v>
      </c>
      <c r="B853" s="98">
        <v>17</v>
      </c>
      <c r="C853" s="122">
        <v>0</v>
      </c>
      <c r="D853" s="98" t="s">
        <v>2952</v>
      </c>
      <c r="E853" s="98" t="b">
        <v>0</v>
      </c>
      <c r="F853" s="98" t="b">
        <v>0</v>
      </c>
      <c r="G853" s="98" t="b">
        <v>0</v>
      </c>
    </row>
    <row r="854" spans="1:7" ht="15">
      <c r="A854" s="98" t="s">
        <v>3038</v>
      </c>
      <c r="B854" s="98">
        <v>17</v>
      </c>
      <c r="C854" s="122">
        <v>0</v>
      </c>
      <c r="D854" s="98" t="s">
        <v>2952</v>
      </c>
      <c r="E854" s="98" t="b">
        <v>0</v>
      </c>
      <c r="F854" s="98" t="b">
        <v>0</v>
      </c>
      <c r="G854" s="98" t="b">
        <v>0</v>
      </c>
    </row>
    <row r="855" spans="1:7" ht="15">
      <c r="A855" s="98" t="s">
        <v>3117</v>
      </c>
      <c r="B855" s="98">
        <v>17</v>
      </c>
      <c r="C855" s="122">
        <v>0</v>
      </c>
      <c r="D855" s="98" t="s">
        <v>2952</v>
      </c>
      <c r="E855" s="98" t="b">
        <v>0</v>
      </c>
      <c r="F855" s="98" t="b">
        <v>0</v>
      </c>
      <c r="G855" s="98" t="b">
        <v>0</v>
      </c>
    </row>
    <row r="856" spans="1:7" ht="15">
      <c r="A856" s="98" t="s">
        <v>3135</v>
      </c>
      <c r="B856" s="98">
        <v>17</v>
      </c>
      <c r="C856" s="122">
        <v>0</v>
      </c>
      <c r="D856" s="98" t="s">
        <v>2952</v>
      </c>
      <c r="E856" s="98" t="b">
        <v>0</v>
      </c>
      <c r="F856" s="98" t="b">
        <v>0</v>
      </c>
      <c r="G856" s="98" t="b">
        <v>0</v>
      </c>
    </row>
    <row r="857" spans="1:7" ht="15">
      <c r="A857" s="98" t="s">
        <v>3531</v>
      </c>
      <c r="B857" s="98">
        <v>17</v>
      </c>
      <c r="C857" s="122">
        <v>0</v>
      </c>
      <c r="D857" s="98" t="s">
        <v>2952</v>
      </c>
      <c r="E857" s="98" t="b">
        <v>0</v>
      </c>
      <c r="F857" s="98" t="b">
        <v>0</v>
      </c>
      <c r="G857" s="98" t="b">
        <v>0</v>
      </c>
    </row>
    <row r="858" spans="1:7" ht="15">
      <c r="A858" s="98" t="s">
        <v>3553</v>
      </c>
      <c r="B858" s="98">
        <v>15</v>
      </c>
      <c r="C858" s="122">
        <v>0.0013410607480902799</v>
      </c>
      <c r="D858" s="98" t="s">
        <v>2952</v>
      </c>
      <c r="E858" s="98" t="b">
        <v>0</v>
      </c>
      <c r="F858" s="98" t="b">
        <v>0</v>
      </c>
      <c r="G858" s="98" t="b">
        <v>0</v>
      </c>
    </row>
    <row r="859" spans="1:7" ht="15">
      <c r="A859" s="98" t="s">
        <v>3554</v>
      </c>
      <c r="B859" s="98">
        <v>15</v>
      </c>
      <c r="C859" s="122">
        <v>0.0013410607480902799</v>
      </c>
      <c r="D859" s="98" t="s">
        <v>2952</v>
      </c>
      <c r="E859" s="98" t="b">
        <v>0</v>
      </c>
      <c r="F859" s="98" t="b">
        <v>0</v>
      </c>
      <c r="G859" s="98" t="b">
        <v>0</v>
      </c>
    </row>
    <row r="860" spans="1:7" ht="15">
      <c r="A860" s="98" t="s">
        <v>3555</v>
      </c>
      <c r="B860" s="98">
        <v>15</v>
      </c>
      <c r="C860" s="122">
        <v>0.0013410607480902799</v>
      </c>
      <c r="D860" s="98" t="s">
        <v>2952</v>
      </c>
      <c r="E860" s="98" t="b">
        <v>0</v>
      </c>
      <c r="F860" s="98" t="b">
        <v>0</v>
      </c>
      <c r="G860" s="98" t="b">
        <v>0</v>
      </c>
    </row>
    <row r="861" spans="1:7" ht="15">
      <c r="A861" s="98" t="s">
        <v>3556</v>
      </c>
      <c r="B861" s="98">
        <v>15</v>
      </c>
      <c r="C861" s="122">
        <v>0.0013410607480902799</v>
      </c>
      <c r="D861" s="98" t="s">
        <v>2952</v>
      </c>
      <c r="E861" s="98" t="b">
        <v>0</v>
      </c>
      <c r="F861" s="98" t="b">
        <v>0</v>
      </c>
      <c r="G861" s="98" t="b">
        <v>0</v>
      </c>
    </row>
    <row r="862" spans="1:7" ht="15">
      <c r="A862" s="98" t="s">
        <v>3557</v>
      </c>
      <c r="B862" s="98">
        <v>15</v>
      </c>
      <c r="C862" s="122">
        <v>0.0013410607480902799</v>
      </c>
      <c r="D862" s="98" t="s">
        <v>2952</v>
      </c>
      <c r="E862" s="98" t="b">
        <v>0</v>
      </c>
      <c r="F862" s="98" t="b">
        <v>0</v>
      </c>
      <c r="G862" s="98" t="b">
        <v>0</v>
      </c>
    </row>
    <row r="863" spans="1:7" ht="15">
      <c r="A863" s="98" t="s">
        <v>3550</v>
      </c>
      <c r="B863" s="98">
        <v>15</v>
      </c>
      <c r="C863" s="122">
        <v>0.0013410607480902799</v>
      </c>
      <c r="D863" s="98" t="s">
        <v>2952</v>
      </c>
      <c r="E863" s="98" t="b">
        <v>0</v>
      </c>
      <c r="F863" s="98" t="b">
        <v>0</v>
      </c>
      <c r="G863" s="98" t="b">
        <v>0</v>
      </c>
    </row>
    <row r="864" spans="1:7" ht="15">
      <c r="A864" s="98" t="s">
        <v>3137</v>
      </c>
      <c r="B864" s="98">
        <v>15</v>
      </c>
      <c r="C864" s="122">
        <v>0.0013410607480902799</v>
      </c>
      <c r="D864" s="98" t="s">
        <v>2952</v>
      </c>
      <c r="E864" s="98" t="b">
        <v>0</v>
      </c>
      <c r="F864" s="98" t="b">
        <v>0</v>
      </c>
      <c r="G864" s="98" t="b">
        <v>0</v>
      </c>
    </row>
    <row r="865" spans="1:7" ht="15">
      <c r="A865" s="98" t="s">
        <v>3558</v>
      </c>
      <c r="B865" s="98">
        <v>15</v>
      </c>
      <c r="C865" s="122">
        <v>0.0013410607480902799</v>
      </c>
      <c r="D865" s="98" t="s">
        <v>2952</v>
      </c>
      <c r="E865" s="98" t="b">
        <v>0</v>
      </c>
      <c r="F865" s="98" t="b">
        <v>0</v>
      </c>
      <c r="G865" s="98" t="b">
        <v>0</v>
      </c>
    </row>
    <row r="866" spans="1:7" ht="15">
      <c r="A866" s="98" t="s">
        <v>3549</v>
      </c>
      <c r="B866" s="98">
        <v>15</v>
      </c>
      <c r="C866" s="122">
        <v>0.0013410607480902799</v>
      </c>
      <c r="D866" s="98" t="s">
        <v>2952</v>
      </c>
      <c r="E866" s="98" t="b">
        <v>0</v>
      </c>
      <c r="F866" s="98" t="b">
        <v>0</v>
      </c>
      <c r="G866" s="98" t="b">
        <v>0</v>
      </c>
    </row>
    <row r="867" spans="1:7" ht="15">
      <c r="A867" s="98" t="s">
        <v>3559</v>
      </c>
      <c r="B867" s="98">
        <v>15</v>
      </c>
      <c r="C867" s="122">
        <v>0.0013410607480902799</v>
      </c>
      <c r="D867" s="98" t="s">
        <v>2952</v>
      </c>
      <c r="E867" s="98" t="b">
        <v>0</v>
      </c>
      <c r="F867" s="98" t="b">
        <v>0</v>
      </c>
      <c r="G867" s="98" t="b">
        <v>0</v>
      </c>
    </row>
    <row r="868" spans="1:7" ht="15">
      <c r="A868" s="98" t="s">
        <v>3560</v>
      </c>
      <c r="B868" s="98">
        <v>15</v>
      </c>
      <c r="C868" s="122">
        <v>0.0013410607480902799</v>
      </c>
      <c r="D868" s="98" t="s">
        <v>2952</v>
      </c>
      <c r="E868" s="98" t="b">
        <v>0</v>
      </c>
      <c r="F868" s="98" t="b">
        <v>0</v>
      </c>
      <c r="G868" s="98" t="b">
        <v>0</v>
      </c>
    </row>
    <row r="869" spans="1:7" ht="15">
      <c r="A869" s="98" t="s">
        <v>3561</v>
      </c>
      <c r="B869" s="98">
        <v>15</v>
      </c>
      <c r="C869" s="122">
        <v>0.0013410607480902799</v>
      </c>
      <c r="D869" s="98" t="s">
        <v>2952</v>
      </c>
      <c r="E869" s="98" t="b">
        <v>0</v>
      </c>
      <c r="F869" s="98" t="b">
        <v>0</v>
      </c>
      <c r="G869" s="98" t="b">
        <v>0</v>
      </c>
    </row>
    <row r="870" spans="1:7" ht="15">
      <c r="A870" s="98" t="s">
        <v>3562</v>
      </c>
      <c r="B870" s="98">
        <v>15</v>
      </c>
      <c r="C870" s="122">
        <v>0.0013410607480902799</v>
      </c>
      <c r="D870" s="98" t="s">
        <v>2952</v>
      </c>
      <c r="E870" s="98" t="b">
        <v>0</v>
      </c>
      <c r="F870" s="98" t="b">
        <v>0</v>
      </c>
      <c r="G870" s="98" t="b">
        <v>0</v>
      </c>
    </row>
    <row r="871" spans="1:7" ht="15">
      <c r="A871" s="98" t="s">
        <v>3563</v>
      </c>
      <c r="B871" s="98">
        <v>15</v>
      </c>
      <c r="C871" s="122">
        <v>0.0013410607480902799</v>
      </c>
      <c r="D871" s="98" t="s">
        <v>2952</v>
      </c>
      <c r="E871" s="98" t="b">
        <v>0</v>
      </c>
      <c r="F871" s="98" t="b">
        <v>0</v>
      </c>
      <c r="G871" s="98" t="b">
        <v>0</v>
      </c>
    </row>
    <row r="872" spans="1:7" ht="15">
      <c r="A872" s="98" t="s">
        <v>3564</v>
      </c>
      <c r="B872" s="98">
        <v>15</v>
      </c>
      <c r="C872" s="122">
        <v>0.0013410607480902799</v>
      </c>
      <c r="D872" s="98" t="s">
        <v>2952</v>
      </c>
      <c r="E872" s="98" t="b">
        <v>0</v>
      </c>
      <c r="F872" s="98" t="b">
        <v>0</v>
      </c>
      <c r="G872" s="98" t="b">
        <v>0</v>
      </c>
    </row>
    <row r="873" spans="1:7" ht="15">
      <c r="A873" s="98" t="s">
        <v>3128</v>
      </c>
      <c r="B873" s="98">
        <v>15</v>
      </c>
      <c r="C873" s="122">
        <v>0.0013410607480902799</v>
      </c>
      <c r="D873" s="98" t="s">
        <v>2952</v>
      </c>
      <c r="E873" s="98" t="b">
        <v>0</v>
      </c>
      <c r="F873" s="98" t="b">
        <v>0</v>
      </c>
      <c r="G873" s="98" t="b">
        <v>0</v>
      </c>
    </row>
    <row r="874" spans="1:7" ht="15">
      <c r="A874" s="98" t="s">
        <v>3565</v>
      </c>
      <c r="B874" s="98">
        <v>15</v>
      </c>
      <c r="C874" s="122">
        <v>0.0013410607480902799</v>
      </c>
      <c r="D874" s="98" t="s">
        <v>2952</v>
      </c>
      <c r="E874" s="98" t="b">
        <v>0</v>
      </c>
      <c r="F874" s="98" t="b">
        <v>0</v>
      </c>
      <c r="G874" s="98" t="b">
        <v>0</v>
      </c>
    </row>
    <row r="875" spans="1:7" ht="15">
      <c r="A875" s="98" t="s">
        <v>3532</v>
      </c>
      <c r="B875" s="98">
        <v>15</v>
      </c>
      <c r="C875" s="122">
        <v>0.0013410607480902799</v>
      </c>
      <c r="D875" s="98" t="s">
        <v>2952</v>
      </c>
      <c r="E875" s="98" t="b">
        <v>0</v>
      </c>
      <c r="F875" s="98" t="b">
        <v>0</v>
      </c>
      <c r="G875" s="98" t="b">
        <v>0</v>
      </c>
    </row>
    <row r="876" spans="1:7" ht="15">
      <c r="A876" s="98" t="s">
        <v>3566</v>
      </c>
      <c r="B876" s="98">
        <v>15</v>
      </c>
      <c r="C876" s="122">
        <v>0.0013410607480902799</v>
      </c>
      <c r="D876" s="98" t="s">
        <v>2952</v>
      </c>
      <c r="E876" s="98" t="b">
        <v>0</v>
      </c>
      <c r="F876" s="98" t="b">
        <v>0</v>
      </c>
      <c r="G876" s="98" t="b">
        <v>0</v>
      </c>
    </row>
    <row r="877" spans="1:7" ht="15">
      <c r="A877" s="98" t="s">
        <v>3535</v>
      </c>
      <c r="B877" s="98">
        <v>2</v>
      </c>
      <c r="C877" s="122">
        <v>0.003057299097744384</v>
      </c>
      <c r="D877" s="98" t="s">
        <v>2952</v>
      </c>
      <c r="E877" s="98" t="b">
        <v>0</v>
      </c>
      <c r="F877" s="98" t="b">
        <v>0</v>
      </c>
      <c r="G877" s="98" t="b">
        <v>0</v>
      </c>
    </row>
    <row r="878" spans="1:7" ht="15">
      <c r="A878" s="98" t="s">
        <v>3070</v>
      </c>
      <c r="B878" s="98">
        <v>2</v>
      </c>
      <c r="C878" s="122">
        <v>0.003057299097744384</v>
      </c>
      <c r="D878" s="98" t="s">
        <v>2952</v>
      </c>
      <c r="E878" s="98" t="b">
        <v>0</v>
      </c>
      <c r="F878" s="98" t="b">
        <v>0</v>
      </c>
      <c r="G878" s="98" t="b">
        <v>0</v>
      </c>
    </row>
    <row r="879" spans="1:7" ht="15">
      <c r="A879" s="98" t="s">
        <v>3536</v>
      </c>
      <c r="B879" s="98">
        <v>2</v>
      </c>
      <c r="C879" s="122">
        <v>0.003057299097744384</v>
      </c>
      <c r="D879" s="98" t="s">
        <v>2952</v>
      </c>
      <c r="E879" s="98" t="b">
        <v>0</v>
      </c>
      <c r="F879" s="98" t="b">
        <v>0</v>
      </c>
      <c r="G879" s="98" t="b">
        <v>0</v>
      </c>
    </row>
    <row r="880" spans="1:7" ht="15">
      <c r="A880" s="98" t="s">
        <v>3071</v>
      </c>
      <c r="B880" s="98">
        <v>2</v>
      </c>
      <c r="C880" s="122">
        <v>0.003057299097744384</v>
      </c>
      <c r="D880" s="98" t="s">
        <v>2952</v>
      </c>
      <c r="E880" s="98" t="b">
        <v>0</v>
      </c>
      <c r="F880" s="98" t="b">
        <v>0</v>
      </c>
      <c r="G880" s="98" t="b">
        <v>0</v>
      </c>
    </row>
    <row r="881" spans="1:7" ht="15">
      <c r="A881" s="98" t="s">
        <v>3537</v>
      </c>
      <c r="B881" s="98">
        <v>2</v>
      </c>
      <c r="C881" s="122">
        <v>0.003057299097744384</v>
      </c>
      <c r="D881" s="98" t="s">
        <v>2952</v>
      </c>
      <c r="E881" s="98" t="b">
        <v>0</v>
      </c>
      <c r="F881" s="98" t="b">
        <v>0</v>
      </c>
      <c r="G881" s="98" t="b">
        <v>0</v>
      </c>
    </row>
    <row r="882" spans="1:7" ht="15">
      <c r="A882" s="98" t="s">
        <v>3538</v>
      </c>
      <c r="B882" s="98">
        <v>2</v>
      </c>
      <c r="C882" s="122">
        <v>0.003057299097744384</v>
      </c>
      <c r="D882" s="98" t="s">
        <v>2952</v>
      </c>
      <c r="E882" s="98" t="b">
        <v>0</v>
      </c>
      <c r="F882" s="98" t="b">
        <v>0</v>
      </c>
      <c r="G882" s="98" t="b">
        <v>0</v>
      </c>
    </row>
    <row r="883" spans="1:7" ht="15">
      <c r="A883" s="98" t="s">
        <v>3534</v>
      </c>
      <c r="B883" s="98">
        <v>2</v>
      </c>
      <c r="C883" s="122">
        <v>0.003057299097744384</v>
      </c>
      <c r="D883" s="98" t="s">
        <v>2952</v>
      </c>
      <c r="E883" s="98" t="b">
        <v>0</v>
      </c>
      <c r="F883" s="98" t="b">
        <v>0</v>
      </c>
      <c r="G883" s="98" t="b">
        <v>0</v>
      </c>
    </row>
    <row r="884" spans="1:7" ht="15">
      <c r="A884" s="98" t="s">
        <v>3539</v>
      </c>
      <c r="B884" s="98">
        <v>2</v>
      </c>
      <c r="C884" s="122">
        <v>0.003057299097744384</v>
      </c>
      <c r="D884" s="98" t="s">
        <v>2952</v>
      </c>
      <c r="E884" s="98" t="b">
        <v>0</v>
      </c>
      <c r="F884" s="98" t="b">
        <v>0</v>
      </c>
      <c r="G884" s="98" t="b">
        <v>0</v>
      </c>
    </row>
    <row r="885" spans="1:7" ht="15">
      <c r="A885" s="98" t="s">
        <v>1596</v>
      </c>
      <c r="B885" s="98">
        <v>2</v>
      </c>
      <c r="C885" s="122">
        <v>0.003057299097744384</v>
      </c>
      <c r="D885" s="98" t="s">
        <v>2952</v>
      </c>
      <c r="E885" s="98" t="b">
        <v>0</v>
      </c>
      <c r="F885" s="98" t="b">
        <v>0</v>
      </c>
      <c r="G885" s="98" t="b">
        <v>0</v>
      </c>
    </row>
    <row r="886" spans="1:7" ht="15">
      <c r="A886" s="98" t="s">
        <v>3540</v>
      </c>
      <c r="B886" s="98">
        <v>2</v>
      </c>
      <c r="C886" s="122">
        <v>0.003057299097744384</v>
      </c>
      <c r="D886" s="98" t="s">
        <v>2952</v>
      </c>
      <c r="E886" s="98" t="b">
        <v>0</v>
      </c>
      <c r="F886" s="98" t="b">
        <v>0</v>
      </c>
      <c r="G886" s="98" t="b">
        <v>0</v>
      </c>
    </row>
    <row r="887" spans="1:7" ht="15">
      <c r="A887" s="98" t="s">
        <v>3541</v>
      </c>
      <c r="B887" s="98">
        <v>2</v>
      </c>
      <c r="C887" s="122">
        <v>0.003057299097744384</v>
      </c>
      <c r="D887" s="98" t="s">
        <v>2952</v>
      </c>
      <c r="E887" s="98" t="b">
        <v>0</v>
      </c>
      <c r="F887" s="98" t="b">
        <v>0</v>
      </c>
      <c r="G887" s="98" t="b">
        <v>0</v>
      </c>
    </row>
    <row r="888" spans="1:7" ht="15">
      <c r="A888" s="98" t="s">
        <v>3533</v>
      </c>
      <c r="B888" s="98">
        <v>2</v>
      </c>
      <c r="C888" s="122">
        <v>0.003057299097744384</v>
      </c>
      <c r="D888" s="98" t="s">
        <v>2952</v>
      </c>
      <c r="E888" s="98" t="b">
        <v>0</v>
      </c>
      <c r="F888" s="98" t="b">
        <v>0</v>
      </c>
      <c r="G888" s="98" t="b">
        <v>0</v>
      </c>
    </row>
    <row r="889" spans="1:7" ht="15">
      <c r="A889" s="98" t="s">
        <v>3542</v>
      </c>
      <c r="B889" s="98">
        <v>2</v>
      </c>
      <c r="C889" s="122">
        <v>0.003057299097744384</v>
      </c>
      <c r="D889" s="98" t="s">
        <v>2952</v>
      </c>
      <c r="E889" s="98" t="b">
        <v>0</v>
      </c>
      <c r="F889" s="98" t="b">
        <v>0</v>
      </c>
      <c r="G889" s="98" t="b">
        <v>0</v>
      </c>
    </row>
    <row r="890" spans="1:7" ht="15">
      <c r="A890" s="98" t="s">
        <v>3543</v>
      </c>
      <c r="B890" s="98">
        <v>2</v>
      </c>
      <c r="C890" s="122">
        <v>0.003057299097744384</v>
      </c>
      <c r="D890" s="98" t="s">
        <v>2952</v>
      </c>
      <c r="E890" s="98" t="b">
        <v>0</v>
      </c>
      <c r="F890" s="98" t="b">
        <v>0</v>
      </c>
      <c r="G890" s="98" t="b">
        <v>0</v>
      </c>
    </row>
    <row r="891" spans="1:7" ht="15">
      <c r="A891" s="98" t="s">
        <v>3544</v>
      </c>
      <c r="B891" s="98">
        <v>2</v>
      </c>
      <c r="C891" s="122">
        <v>0.003057299097744384</v>
      </c>
      <c r="D891" s="98" t="s">
        <v>2952</v>
      </c>
      <c r="E891" s="98" t="b">
        <v>0</v>
      </c>
      <c r="F891" s="98" t="b">
        <v>0</v>
      </c>
      <c r="G891" s="98" t="b">
        <v>0</v>
      </c>
    </row>
    <row r="892" spans="1:7" ht="15">
      <c r="A892" s="98" t="s">
        <v>3545</v>
      </c>
      <c r="B892" s="98">
        <v>2</v>
      </c>
      <c r="C892" s="122">
        <v>0.003057299097744384</v>
      </c>
      <c r="D892" s="98" t="s">
        <v>2952</v>
      </c>
      <c r="E892" s="98" t="b">
        <v>0</v>
      </c>
      <c r="F892" s="98" t="b">
        <v>0</v>
      </c>
      <c r="G892" s="98" t="b">
        <v>0</v>
      </c>
    </row>
    <row r="893" spans="1:7" ht="15">
      <c r="A893" s="98" t="s">
        <v>3546</v>
      </c>
      <c r="B893" s="98">
        <v>2</v>
      </c>
      <c r="C893" s="122">
        <v>0.003057299097744384</v>
      </c>
      <c r="D893" s="98" t="s">
        <v>2952</v>
      </c>
      <c r="E893" s="98" t="b">
        <v>0</v>
      </c>
      <c r="F893" s="98" t="b">
        <v>0</v>
      </c>
      <c r="G893" s="98" t="b">
        <v>0</v>
      </c>
    </row>
    <row r="894" spans="1:7" ht="15">
      <c r="A894" s="98" t="s">
        <v>3547</v>
      </c>
      <c r="B894" s="98">
        <v>2</v>
      </c>
      <c r="C894" s="122">
        <v>0.003057299097744384</v>
      </c>
      <c r="D894" s="98" t="s">
        <v>2952</v>
      </c>
      <c r="E894" s="98" t="b">
        <v>0</v>
      </c>
      <c r="F894" s="98" t="b">
        <v>0</v>
      </c>
      <c r="G894" s="98" t="b">
        <v>0</v>
      </c>
    </row>
    <row r="895" spans="1:7" ht="15">
      <c r="A895" s="98" t="s">
        <v>3064</v>
      </c>
      <c r="B895" s="98">
        <v>7</v>
      </c>
      <c r="C895" s="122">
        <v>0</v>
      </c>
      <c r="D895" s="98" t="s">
        <v>2953</v>
      </c>
      <c r="E895" s="98" t="b">
        <v>0</v>
      </c>
      <c r="F895" s="98" t="b">
        <v>0</v>
      </c>
      <c r="G895" s="98" t="b">
        <v>0</v>
      </c>
    </row>
    <row r="896" spans="1:7" ht="15">
      <c r="A896" s="98" t="s">
        <v>3115</v>
      </c>
      <c r="B896" s="98">
        <v>6</v>
      </c>
      <c r="C896" s="122">
        <v>0</v>
      </c>
      <c r="D896" s="98" t="s">
        <v>2953</v>
      </c>
      <c r="E896" s="98" t="b">
        <v>0</v>
      </c>
      <c r="F896" s="98" t="b">
        <v>0</v>
      </c>
      <c r="G896" s="98" t="b">
        <v>0</v>
      </c>
    </row>
    <row r="897" spans="1:7" ht="15">
      <c r="A897" s="98" t="s">
        <v>3116</v>
      </c>
      <c r="B897" s="98">
        <v>5</v>
      </c>
      <c r="C897" s="122">
        <v>0.004880419398761716</v>
      </c>
      <c r="D897" s="98" t="s">
        <v>2953</v>
      </c>
      <c r="E897" s="98" t="b">
        <v>0</v>
      </c>
      <c r="F897" s="98" t="b">
        <v>0</v>
      </c>
      <c r="G897" s="98" t="b">
        <v>0</v>
      </c>
    </row>
    <row r="898" spans="1:7" ht="15">
      <c r="A898" s="98" t="s">
        <v>401</v>
      </c>
      <c r="B898" s="98">
        <v>4</v>
      </c>
      <c r="C898" s="122">
        <v>0</v>
      </c>
      <c r="D898" s="98" t="s">
        <v>2953</v>
      </c>
      <c r="E898" s="98" t="b">
        <v>0</v>
      </c>
      <c r="F898" s="98" t="b">
        <v>0</v>
      </c>
      <c r="G898" s="98" t="b">
        <v>0</v>
      </c>
    </row>
    <row r="899" spans="1:7" ht="15">
      <c r="A899" s="98" t="s">
        <v>3117</v>
      </c>
      <c r="B899" s="98">
        <v>4</v>
      </c>
      <c r="C899" s="122">
        <v>0.003904335519009373</v>
      </c>
      <c r="D899" s="98" t="s">
        <v>2953</v>
      </c>
      <c r="E899" s="98" t="b">
        <v>0</v>
      </c>
      <c r="F899" s="98" t="b">
        <v>0</v>
      </c>
      <c r="G899" s="98" t="b">
        <v>0</v>
      </c>
    </row>
    <row r="900" spans="1:7" ht="15">
      <c r="A900" s="98" t="s">
        <v>3038</v>
      </c>
      <c r="B900" s="98">
        <v>4</v>
      </c>
      <c r="C900" s="122">
        <v>0</v>
      </c>
      <c r="D900" s="98" t="s">
        <v>2953</v>
      </c>
      <c r="E900" s="98" t="b">
        <v>0</v>
      </c>
      <c r="F900" s="98" t="b">
        <v>0</v>
      </c>
      <c r="G900" s="98" t="b">
        <v>0</v>
      </c>
    </row>
    <row r="901" spans="1:7" ht="15">
      <c r="A901" s="98" t="s">
        <v>3118</v>
      </c>
      <c r="B901" s="98">
        <v>4</v>
      </c>
      <c r="C901" s="122">
        <v>0.009407187364499412</v>
      </c>
      <c r="D901" s="98" t="s">
        <v>2953</v>
      </c>
      <c r="E901" s="98" t="b">
        <v>0</v>
      </c>
      <c r="F901" s="98" t="b">
        <v>0</v>
      </c>
      <c r="G901" s="98" t="b">
        <v>0</v>
      </c>
    </row>
    <row r="902" spans="1:7" ht="15">
      <c r="A902" s="98" t="s">
        <v>3119</v>
      </c>
      <c r="B902" s="98">
        <v>4</v>
      </c>
      <c r="C902" s="122">
        <v>0.009407187364499412</v>
      </c>
      <c r="D902" s="98" t="s">
        <v>2953</v>
      </c>
      <c r="E902" s="98" t="b">
        <v>0</v>
      </c>
      <c r="F902" s="98" t="b">
        <v>0</v>
      </c>
      <c r="G902" s="98" t="b">
        <v>0</v>
      </c>
    </row>
    <row r="903" spans="1:7" ht="15">
      <c r="A903" s="98" t="s">
        <v>3120</v>
      </c>
      <c r="B903" s="98">
        <v>4</v>
      </c>
      <c r="C903" s="122">
        <v>0.009407187364499412</v>
      </c>
      <c r="D903" s="98" t="s">
        <v>2953</v>
      </c>
      <c r="E903" s="98" t="b">
        <v>0</v>
      </c>
      <c r="F903" s="98" t="b">
        <v>0</v>
      </c>
      <c r="G903" s="98" t="b">
        <v>0</v>
      </c>
    </row>
    <row r="904" spans="1:7" ht="15">
      <c r="A904" s="98" t="s">
        <v>3121</v>
      </c>
      <c r="B904" s="98">
        <v>3</v>
      </c>
      <c r="C904" s="122">
        <v>0.00292825163925703</v>
      </c>
      <c r="D904" s="98" t="s">
        <v>2953</v>
      </c>
      <c r="E904" s="98" t="b">
        <v>0</v>
      </c>
      <c r="F904" s="98" t="b">
        <v>0</v>
      </c>
      <c r="G904" s="98" t="b">
        <v>0</v>
      </c>
    </row>
    <row r="905" spans="1:7" ht="15">
      <c r="A905" s="98" t="s">
        <v>3591</v>
      </c>
      <c r="B905" s="98">
        <v>3</v>
      </c>
      <c r="C905" s="122">
        <v>0.00292825163925703</v>
      </c>
      <c r="D905" s="98" t="s">
        <v>2953</v>
      </c>
      <c r="E905" s="98" t="b">
        <v>0</v>
      </c>
      <c r="F905" s="98" t="b">
        <v>0</v>
      </c>
      <c r="G905" s="98" t="b">
        <v>0</v>
      </c>
    </row>
    <row r="906" spans="1:7" ht="15">
      <c r="A906" s="98" t="s">
        <v>3599</v>
      </c>
      <c r="B906" s="98">
        <v>3</v>
      </c>
      <c r="C906" s="122">
        <v>0.00292825163925703</v>
      </c>
      <c r="D906" s="98" t="s">
        <v>2953</v>
      </c>
      <c r="E906" s="98" t="b">
        <v>0</v>
      </c>
      <c r="F906" s="98" t="b">
        <v>0</v>
      </c>
      <c r="G906" s="98" t="b">
        <v>0</v>
      </c>
    </row>
    <row r="907" spans="1:7" ht="15">
      <c r="A907" s="98" t="s">
        <v>3577</v>
      </c>
      <c r="B907" s="98">
        <v>2</v>
      </c>
      <c r="C907" s="122">
        <v>0.004703593682249706</v>
      </c>
      <c r="D907" s="98" t="s">
        <v>2953</v>
      </c>
      <c r="E907" s="98" t="b">
        <v>0</v>
      </c>
      <c r="F907" s="98" t="b">
        <v>0</v>
      </c>
      <c r="G907" s="98" t="b">
        <v>0</v>
      </c>
    </row>
    <row r="908" spans="1:7" ht="15">
      <c r="A908" s="98" t="s">
        <v>3626</v>
      </c>
      <c r="B908" s="98">
        <v>2</v>
      </c>
      <c r="C908" s="122">
        <v>0.009407187364499412</v>
      </c>
      <c r="D908" s="98" t="s">
        <v>2953</v>
      </c>
      <c r="E908" s="98" t="b">
        <v>0</v>
      </c>
      <c r="F908" s="98" t="b">
        <v>0</v>
      </c>
      <c r="G908" s="98" t="b">
        <v>0</v>
      </c>
    </row>
    <row r="909" spans="1:7" ht="15">
      <c r="A909" s="98" t="s">
        <v>3123</v>
      </c>
      <c r="B909" s="98">
        <v>2</v>
      </c>
      <c r="C909" s="122">
        <v>0.009407187364499412</v>
      </c>
      <c r="D909" s="98" t="s">
        <v>2953</v>
      </c>
      <c r="E909" s="98" t="b">
        <v>0</v>
      </c>
      <c r="F909" s="98" t="b">
        <v>0</v>
      </c>
      <c r="G909" s="98" t="b">
        <v>0</v>
      </c>
    </row>
    <row r="910" spans="1:7" ht="15">
      <c r="A910" s="98" t="s">
        <v>3761</v>
      </c>
      <c r="B910" s="98">
        <v>2</v>
      </c>
      <c r="C910" s="122">
        <v>0.009407187364499412</v>
      </c>
      <c r="D910" s="98" t="s">
        <v>2953</v>
      </c>
      <c r="E910" s="98" t="b">
        <v>0</v>
      </c>
      <c r="F910" s="98" t="b">
        <v>0</v>
      </c>
      <c r="G910" s="98" t="b">
        <v>0</v>
      </c>
    </row>
    <row r="911" spans="1:7" ht="15">
      <c r="A911" s="98" t="s">
        <v>3875</v>
      </c>
      <c r="B911" s="98">
        <v>2</v>
      </c>
      <c r="C911" s="122">
        <v>0.009407187364499412</v>
      </c>
      <c r="D911" s="98" t="s">
        <v>2953</v>
      </c>
      <c r="E911" s="98" t="b">
        <v>0</v>
      </c>
      <c r="F911" s="98" t="b">
        <v>0</v>
      </c>
      <c r="G911" s="98" t="b">
        <v>0</v>
      </c>
    </row>
    <row r="912" spans="1:7" ht="15">
      <c r="A912" s="98" t="s">
        <v>403</v>
      </c>
      <c r="B912" s="98">
        <v>2</v>
      </c>
      <c r="C912" s="122">
        <v>0.004703593682249706</v>
      </c>
      <c r="D912" s="98" t="s">
        <v>2953</v>
      </c>
      <c r="E912" s="98" t="b">
        <v>0</v>
      </c>
      <c r="F912" s="98" t="b">
        <v>0</v>
      </c>
      <c r="G912" s="98" t="b">
        <v>0</v>
      </c>
    </row>
    <row r="913" spans="1:7" ht="15">
      <c r="A913" s="98" t="s">
        <v>402</v>
      </c>
      <c r="B913" s="98">
        <v>2</v>
      </c>
      <c r="C913" s="122">
        <v>0.004703593682249706</v>
      </c>
      <c r="D913" s="98" t="s">
        <v>2953</v>
      </c>
      <c r="E913" s="98" t="b">
        <v>0</v>
      </c>
      <c r="F913" s="98" t="b">
        <v>0</v>
      </c>
      <c r="G913" s="98" t="b">
        <v>0</v>
      </c>
    </row>
    <row r="914" spans="1:7" ht="15">
      <c r="A914" s="98" t="s">
        <v>400</v>
      </c>
      <c r="B914" s="98">
        <v>2</v>
      </c>
      <c r="C914" s="122">
        <v>0.004703593682249706</v>
      </c>
      <c r="D914" s="98" t="s">
        <v>2953</v>
      </c>
      <c r="E914" s="98" t="b">
        <v>0</v>
      </c>
      <c r="F914" s="98" t="b">
        <v>0</v>
      </c>
      <c r="G914" s="98" t="b">
        <v>0</v>
      </c>
    </row>
    <row r="915" spans="1:7" ht="15">
      <c r="A915" s="98" t="s">
        <v>3905</v>
      </c>
      <c r="B915" s="98">
        <v>2</v>
      </c>
      <c r="C915" s="122">
        <v>0.004703593682249706</v>
      </c>
      <c r="D915" s="98" t="s">
        <v>2953</v>
      </c>
      <c r="E915" s="98" t="b">
        <v>0</v>
      </c>
      <c r="F915" s="98" t="b">
        <v>0</v>
      </c>
      <c r="G915" s="98" t="b">
        <v>0</v>
      </c>
    </row>
    <row r="916" spans="1:7" ht="15">
      <c r="A916" s="98" t="s">
        <v>3790</v>
      </c>
      <c r="B916" s="98">
        <v>2</v>
      </c>
      <c r="C916" s="122">
        <v>0.004703593682249706</v>
      </c>
      <c r="D916" s="98" t="s">
        <v>2953</v>
      </c>
      <c r="E916" s="98" t="b">
        <v>0</v>
      </c>
      <c r="F916" s="98" t="b">
        <v>0</v>
      </c>
      <c r="G916" s="98" t="b">
        <v>0</v>
      </c>
    </row>
    <row r="917" spans="1:7" ht="15">
      <c r="A917" s="98" t="s">
        <v>3592</v>
      </c>
      <c r="B917" s="98">
        <v>2</v>
      </c>
      <c r="C917" s="122">
        <v>0.004703593682249706</v>
      </c>
      <c r="D917" s="98" t="s">
        <v>2953</v>
      </c>
      <c r="E917" s="98" t="b">
        <v>0</v>
      </c>
      <c r="F917" s="98" t="b">
        <v>0</v>
      </c>
      <c r="G917" s="98" t="b">
        <v>0</v>
      </c>
    </row>
    <row r="918" spans="1:7" ht="15">
      <c r="A918" s="98" t="s">
        <v>3688</v>
      </c>
      <c r="B918" s="98">
        <v>2</v>
      </c>
      <c r="C918" s="122">
        <v>0.004703593682249706</v>
      </c>
      <c r="D918" s="98" t="s">
        <v>2953</v>
      </c>
      <c r="E918" s="98" t="b">
        <v>0</v>
      </c>
      <c r="F918" s="98" t="b">
        <v>0</v>
      </c>
      <c r="G918" s="98" t="b">
        <v>0</v>
      </c>
    </row>
    <row r="919" spans="1:7" ht="15">
      <c r="A919" s="98" t="s">
        <v>3686</v>
      </c>
      <c r="B919" s="98">
        <v>2</v>
      </c>
      <c r="C919" s="122">
        <v>0.004703593682249706</v>
      </c>
      <c r="D919" s="98" t="s">
        <v>2953</v>
      </c>
      <c r="E919" s="98" t="b">
        <v>0</v>
      </c>
      <c r="F919" s="98" t="b">
        <v>0</v>
      </c>
      <c r="G919" s="98" t="b">
        <v>0</v>
      </c>
    </row>
    <row r="920" spans="1:7" ht="15">
      <c r="A920" s="98" t="s">
        <v>3906</v>
      </c>
      <c r="B920" s="98">
        <v>2</v>
      </c>
      <c r="C920" s="122">
        <v>0.004703593682249706</v>
      </c>
      <c r="D920" s="98" t="s">
        <v>2953</v>
      </c>
      <c r="E920" s="98" t="b">
        <v>0</v>
      </c>
      <c r="F920" s="98" t="b">
        <v>0</v>
      </c>
      <c r="G920" s="98" t="b">
        <v>0</v>
      </c>
    </row>
    <row r="921" spans="1:7" ht="15">
      <c r="A921" s="98" t="s">
        <v>3907</v>
      </c>
      <c r="B921" s="98">
        <v>2</v>
      </c>
      <c r="C921" s="122">
        <v>0.004703593682249706</v>
      </c>
      <c r="D921" s="98" t="s">
        <v>2953</v>
      </c>
      <c r="E921" s="98" t="b">
        <v>0</v>
      </c>
      <c r="F921" s="98" t="b">
        <v>0</v>
      </c>
      <c r="G921" s="98" t="b">
        <v>0</v>
      </c>
    </row>
    <row r="922" spans="1:7" ht="15">
      <c r="A922" s="98" t="s">
        <v>3908</v>
      </c>
      <c r="B922" s="98">
        <v>2</v>
      </c>
      <c r="C922" s="122">
        <v>0.004703593682249706</v>
      </c>
      <c r="D922" s="98" t="s">
        <v>2953</v>
      </c>
      <c r="E922" s="98" t="b">
        <v>0</v>
      </c>
      <c r="F922" s="98" t="b">
        <v>0</v>
      </c>
      <c r="G922" s="98" t="b">
        <v>0</v>
      </c>
    </row>
    <row r="923" spans="1:7" ht="15">
      <c r="A923" s="98" t="s">
        <v>3548</v>
      </c>
      <c r="B923" s="98">
        <v>2</v>
      </c>
      <c r="C923" s="122">
        <v>0.004703593682249706</v>
      </c>
      <c r="D923" s="98" t="s">
        <v>2953</v>
      </c>
      <c r="E923" s="98" t="b">
        <v>0</v>
      </c>
      <c r="F923" s="98" t="b">
        <v>0</v>
      </c>
      <c r="G923" s="98" t="b">
        <v>0</v>
      </c>
    </row>
    <row r="924" spans="1:7" ht="15">
      <c r="A924" s="98" t="s">
        <v>3112</v>
      </c>
      <c r="B924" s="98">
        <v>2</v>
      </c>
      <c r="C924" s="122">
        <v>0</v>
      </c>
      <c r="D924" s="98" t="s">
        <v>2954</v>
      </c>
      <c r="E924" s="98" t="b">
        <v>0</v>
      </c>
      <c r="F924" s="98" t="b">
        <v>0</v>
      </c>
      <c r="G924" s="98" t="b">
        <v>0</v>
      </c>
    </row>
    <row r="925" spans="1:7" ht="15">
      <c r="A925" s="98" t="s">
        <v>3123</v>
      </c>
      <c r="B925" s="98">
        <v>2</v>
      </c>
      <c r="C925" s="122">
        <v>0.015437435675075958</v>
      </c>
      <c r="D925" s="98" t="s">
        <v>2954</v>
      </c>
      <c r="E925" s="98" t="b">
        <v>0</v>
      </c>
      <c r="F925" s="98" t="b">
        <v>0</v>
      </c>
      <c r="G925" s="98" t="b">
        <v>0</v>
      </c>
    </row>
    <row r="926" spans="1:7" ht="15">
      <c r="A926" s="98" t="s">
        <v>3125</v>
      </c>
      <c r="B926" s="98">
        <v>22</v>
      </c>
      <c r="C926" s="122">
        <v>0</v>
      </c>
      <c r="D926" s="98" t="s">
        <v>2955</v>
      </c>
      <c r="E926" s="98" t="b">
        <v>0</v>
      </c>
      <c r="F926" s="98" t="b">
        <v>0</v>
      </c>
      <c r="G926" s="98" t="b">
        <v>0</v>
      </c>
    </row>
    <row r="927" spans="1:7" ht="15">
      <c r="A927" s="98" t="s">
        <v>3126</v>
      </c>
      <c r="B927" s="98">
        <v>11</v>
      </c>
      <c r="C927" s="122">
        <v>0</v>
      </c>
      <c r="D927" s="98" t="s">
        <v>2955</v>
      </c>
      <c r="E927" s="98" t="b">
        <v>0</v>
      </c>
      <c r="F927" s="98" t="b">
        <v>0</v>
      </c>
      <c r="G927" s="98" t="b">
        <v>0</v>
      </c>
    </row>
    <row r="928" spans="1:7" ht="15">
      <c r="A928" s="98" t="s">
        <v>3127</v>
      </c>
      <c r="B928" s="98">
        <v>11</v>
      </c>
      <c r="C928" s="122">
        <v>0</v>
      </c>
      <c r="D928" s="98" t="s">
        <v>2955</v>
      </c>
      <c r="E928" s="98" t="b">
        <v>0</v>
      </c>
      <c r="F928" s="98" t="b">
        <v>0</v>
      </c>
      <c r="G928" s="98" t="b">
        <v>0</v>
      </c>
    </row>
    <row r="929" spans="1:7" ht="15">
      <c r="A929" s="98" t="s">
        <v>3128</v>
      </c>
      <c r="B929" s="98">
        <v>11</v>
      </c>
      <c r="C929" s="122">
        <v>0</v>
      </c>
      <c r="D929" s="98" t="s">
        <v>2955</v>
      </c>
      <c r="E929" s="98" t="b">
        <v>0</v>
      </c>
      <c r="F929" s="98" t="b">
        <v>0</v>
      </c>
      <c r="G929" s="98" t="b">
        <v>0</v>
      </c>
    </row>
    <row r="930" spans="1:7" ht="15">
      <c r="A930" s="98" t="s">
        <v>3129</v>
      </c>
      <c r="B930" s="98">
        <v>11</v>
      </c>
      <c r="C930" s="122">
        <v>0</v>
      </c>
      <c r="D930" s="98" t="s">
        <v>2955</v>
      </c>
      <c r="E930" s="98" t="b">
        <v>0</v>
      </c>
      <c r="F930" s="98" t="b">
        <v>0</v>
      </c>
      <c r="G930" s="98" t="b">
        <v>0</v>
      </c>
    </row>
    <row r="931" spans="1:7" ht="15">
      <c r="A931" s="98" t="s">
        <v>3130</v>
      </c>
      <c r="B931" s="98">
        <v>11</v>
      </c>
      <c r="C931" s="122">
        <v>0</v>
      </c>
      <c r="D931" s="98" t="s">
        <v>2955</v>
      </c>
      <c r="E931" s="98" t="b">
        <v>0</v>
      </c>
      <c r="F931" s="98" t="b">
        <v>0</v>
      </c>
      <c r="G931" s="98" t="b">
        <v>0</v>
      </c>
    </row>
    <row r="932" spans="1:7" ht="15">
      <c r="A932" s="98" t="s">
        <v>3131</v>
      </c>
      <c r="B932" s="98">
        <v>11</v>
      </c>
      <c r="C932" s="122">
        <v>0</v>
      </c>
      <c r="D932" s="98" t="s">
        <v>2955</v>
      </c>
      <c r="E932" s="98" t="b">
        <v>0</v>
      </c>
      <c r="F932" s="98" t="b">
        <v>0</v>
      </c>
      <c r="G932" s="98" t="b">
        <v>0</v>
      </c>
    </row>
    <row r="933" spans="1:7" ht="15">
      <c r="A933" s="98" t="s">
        <v>3132</v>
      </c>
      <c r="B933" s="98">
        <v>11</v>
      </c>
      <c r="C933" s="122">
        <v>0</v>
      </c>
      <c r="D933" s="98" t="s">
        <v>2955</v>
      </c>
      <c r="E933" s="98" t="b">
        <v>0</v>
      </c>
      <c r="F933" s="98" t="b">
        <v>0</v>
      </c>
      <c r="G933" s="98" t="b">
        <v>0</v>
      </c>
    </row>
    <row r="934" spans="1:7" ht="15">
      <c r="A934" s="98" t="s">
        <v>3066</v>
      </c>
      <c r="B934" s="98">
        <v>11</v>
      </c>
      <c r="C934" s="122">
        <v>0</v>
      </c>
      <c r="D934" s="98" t="s">
        <v>2955</v>
      </c>
      <c r="E934" s="98" t="b">
        <v>0</v>
      </c>
      <c r="F934" s="98" t="b">
        <v>0</v>
      </c>
      <c r="G934" s="98" t="b">
        <v>0</v>
      </c>
    </row>
    <row r="935" spans="1:7" ht="15">
      <c r="A935" s="98" t="s">
        <v>3133</v>
      </c>
      <c r="B935" s="98">
        <v>11</v>
      </c>
      <c r="C935" s="122">
        <v>0</v>
      </c>
      <c r="D935" s="98" t="s">
        <v>2955</v>
      </c>
      <c r="E935" s="98" t="b">
        <v>0</v>
      </c>
      <c r="F935" s="98" t="b">
        <v>0</v>
      </c>
      <c r="G935" s="98" t="b">
        <v>0</v>
      </c>
    </row>
    <row r="936" spans="1:7" ht="15">
      <c r="A936" s="98" t="s">
        <v>3569</v>
      </c>
      <c r="B936" s="98">
        <v>11</v>
      </c>
      <c r="C936" s="122">
        <v>0</v>
      </c>
      <c r="D936" s="98" t="s">
        <v>2955</v>
      </c>
      <c r="E936" s="98" t="b">
        <v>0</v>
      </c>
      <c r="F936" s="98" t="b">
        <v>0</v>
      </c>
      <c r="G936" s="98" t="b">
        <v>0</v>
      </c>
    </row>
    <row r="937" spans="1:7" ht="15">
      <c r="A937" s="98" t="s">
        <v>3579</v>
      </c>
      <c r="B937" s="98">
        <v>11</v>
      </c>
      <c r="C937" s="122">
        <v>0</v>
      </c>
      <c r="D937" s="98" t="s">
        <v>2955</v>
      </c>
      <c r="E937" s="98" t="b">
        <v>0</v>
      </c>
      <c r="F937" s="98" t="b">
        <v>0</v>
      </c>
      <c r="G937" s="98" t="b">
        <v>0</v>
      </c>
    </row>
    <row r="938" spans="1:7" ht="15">
      <c r="A938" s="98" t="s">
        <v>3072</v>
      </c>
      <c r="B938" s="98">
        <v>11</v>
      </c>
      <c r="C938" s="122">
        <v>0</v>
      </c>
      <c r="D938" s="98" t="s">
        <v>2955</v>
      </c>
      <c r="E938" s="98" t="b">
        <v>0</v>
      </c>
      <c r="F938" s="98" t="b">
        <v>0</v>
      </c>
      <c r="G938" s="98" t="b">
        <v>0</v>
      </c>
    </row>
    <row r="939" spans="1:7" ht="15">
      <c r="A939" s="98" t="s">
        <v>3576</v>
      </c>
      <c r="B939" s="98">
        <v>11</v>
      </c>
      <c r="C939" s="122">
        <v>0</v>
      </c>
      <c r="D939" s="98" t="s">
        <v>2955</v>
      </c>
      <c r="E939" s="98" t="b">
        <v>0</v>
      </c>
      <c r="F939" s="98" t="b">
        <v>0</v>
      </c>
      <c r="G939" s="98" t="b">
        <v>0</v>
      </c>
    </row>
    <row r="940" spans="1:7" ht="15">
      <c r="A940" s="98" t="s">
        <v>3580</v>
      </c>
      <c r="B940" s="98">
        <v>11</v>
      </c>
      <c r="C940" s="122">
        <v>0</v>
      </c>
      <c r="D940" s="98" t="s">
        <v>2955</v>
      </c>
      <c r="E940" s="98" t="b">
        <v>0</v>
      </c>
      <c r="F940" s="98" t="b">
        <v>0</v>
      </c>
      <c r="G940" s="98" t="b">
        <v>0</v>
      </c>
    </row>
    <row r="941" spans="1:7" ht="15">
      <c r="A941" s="98" t="s">
        <v>3581</v>
      </c>
      <c r="B941" s="98">
        <v>11</v>
      </c>
      <c r="C941" s="122">
        <v>0</v>
      </c>
      <c r="D941" s="98" t="s">
        <v>2955</v>
      </c>
      <c r="E941" s="98" t="b">
        <v>0</v>
      </c>
      <c r="F941" s="98" t="b">
        <v>0</v>
      </c>
      <c r="G941" s="98" t="b">
        <v>0</v>
      </c>
    </row>
    <row r="942" spans="1:7" ht="15">
      <c r="A942" s="98" t="s">
        <v>3069</v>
      </c>
      <c r="B942" s="98">
        <v>11</v>
      </c>
      <c r="C942" s="122">
        <v>0</v>
      </c>
      <c r="D942" s="98" t="s">
        <v>2955</v>
      </c>
      <c r="E942" s="98" t="b">
        <v>0</v>
      </c>
      <c r="F942" s="98" t="b">
        <v>0</v>
      </c>
      <c r="G942" s="98" t="b">
        <v>0</v>
      </c>
    </row>
    <row r="943" spans="1:7" ht="15">
      <c r="A943" s="98" t="s">
        <v>3582</v>
      </c>
      <c r="B943" s="98">
        <v>11</v>
      </c>
      <c r="C943" s="122">
        <v>0</v>
      </c>
      <c r="D943" s="98" t="s">
        <v>2955</v>
      </c>
      <c r="E943" s="98" t="b">
        <v>0</v>
      </c>
      <c r="F943" s="98" t="b">
        <v>0</v>
      </c>
      <c r="G943" s="98" t="b">
        <v>0</v>
      </c>
    </row>
    <row r="944" spans="1:7" ht="15">
      <c r="A944" s="98" t="s">
        <v>3583</v>
      </c>
      <c r="B944" s="98">
        <v>11</v>
      </c>
      <c r="C944" s="122">
        <v>0</v>
      </c>
      <c r="D944" s="98" t="s">
        <v>2955</v>
      </c>
      <c r="E944" s="98" t="b">
        <v>0</v>
      </c>
      <c r="F944" s="98" t="b">
        <v>0</v>
      </c>
      <c r="G944" s="98" t="b">
        <v>0</v>
      </c>
    </row>
    <row r="945" spans="1:7" ht="15">
      <c r="A945" s="98" t="s">
        <v>3584</v>
      </c>
      <c r="B945" s="98">
        <v>11</v>
      </c>
      <c r="C945" s="122">
        <v>0</v>
      </c>
      <c r="D945" s="98" t="s">
        <v>2955</v>
      </c>
      <c r="E945" s="98" t="b">
        <v>0</v>
      </c>
      <c r="F945" s="98" t="b">
        <v>0</v>
      </c>
      <c r="G945" s="98" t="b">
        <v>0</v>
      </c>
    </row>
    <row r="946" spans="1:7" ht="15">
      <c r="A946" s="98" t="s">
        <v>3585</v>
      </c>
      <c r="B946" s="98">
        <v>11</v>
      </c>
      <c r="C946" s="122">
        <v>0</v>
      </c>
      <c r="D946" s="98" t="s">
        <v>2955</v>
      </c>
      <c r="E946" s="98" t="b">
        <v>0</v>
      </c>
      <c r="F946" s="98" t="b">
        <v>0</v>
      </c>
      <c r="G946" s="98" t="b">
        <v>0</v>
      </c>
    </row>
    <row r="947" spans="1:7" ht="15">
      <c r="A947" s="98" t="s">
        <v>3038</v>
      </c>
      <c r="B947" s="98">
        <v>11</v>
      </c>
      <c r="C947" s="122">
        <v>0</v>
      </c>
      <c r="D947" s="98" t="s">
        <v>2955</v>
      </c>
      <c r="E947" s="98" t="b">
        <v>0</v>
      </c>
      <c r="F947" s="98" t="b">
        <v>0</v>
      </c>
      <c r="G947" s="98" t="b">
        <v>0</v>
      </c>
    </row>
    <row r="948" spans="1:7" ht="15">
      <c r="A948" s="98" t="s">
        <v>3586</v>
      </c>
      <c r="B948" s="98">
        <v>11</v>
      </c>
      <c r="C948" s="122">
        <v>0</v>
      </c>
      <c r="D948" s="98" t="s">
        <v>2955</v>
      </c>
      <c r="E948" s="98" t="b">
        <v>0</v>
      </c>
      <c r="F948" s="98" t="b">
        <v>0</v>
      </c>
      <c r="G948" s="98" t="b">
        <v>0</v>
      </c>
    </row>
    <row r="949" spans="1:7" ht="15">
      <c r="A949" s="98" t="s">
        <v>3135</v>
      </c>
      <c r="B949" s="98">
        <v>2</v>
      </c>
      <c r="C949" s="122">
        <v>0</v>
      </c>
      <c r="D949" s="98" t="s">
        <v>2956</v>
      </c>
      <c r="E949" s="98" t="b">
        <v>0</v>
      </c>
      <c r="F949" s="98" t="b">
        <v>0</v>
      </c>
      <c r="G949" s="98" t="b">
        <v>0</v>
      </c>
    </row>
    <row r="950" spans="1:7" ht="15">
      <c r="A950" s="98" t="s">
        <v>3136</v>
      </c>
      <c r="B950" s="98">
        <v>2</v>
      </c>
      <c r="C950" s="122">
        <v>0</v>
      </c>
      <c r="D950" s="98" t="s">
        <v>2956</v>
      </c>
      <c r="E950" s="98" t="b">
        <v>0</v>
      </c>
      <c r="F950" s="98" t="b">
        <v>0</v>
      </c>
      <c r="G950" s="98" t="b">
        <v>0</v>
      </c>
    </row>
    <row r="951" spans="1:7" ht="15">
      <c r="A951" s="98" t="s">
        <v>3137</v>
      </c>
      <c r="B951" s="98">
        <v>2</v>
      </c>
      <c r="C951" s="122">
        <v>0</v>
      </c>
      <c r="D951" s="98" t="s">
        <v>2956</v>
      </c>
      <c r="E951" s="98" t="b">
        <v>0</v>
      </c>
      <c r="F951" s="98" t="b">
        <v>0</v>
      </c>
      <c r="G951" s="98" t="b">
        <v>0</v>
      </c>
    </row>
    <row r="952" spans="1:7" ht="15">
      <c r="A952" s="98" t="s">
        <v>3116</v>
      </c>
      <c r="B952" s="98">
        <v>2</v>
      </c>
      <c r="C952" s="122">
        <v>0</v>
      </c>
      <c r="D952" s="98" t="s">
        <v>2956</v>
      </c>
      <c r="E952" s="98" t="b">
        <v>0</v>
      </c>
      <c r="F952" s="98" t="b">
        <v>0</v>
      </c>
      <c r="G952" s="98" t="b">
        <v>0</v>
      </c>
    </row>
    <row r="953" spans="1:7" ht="15">
      <c r="A953" s="98" t="s">
        <v>3138</v>
      </c>
      <c r="B953" s="98">
        <v>2</v>
      </c>
      <c r="C953" s="122">
        <v>0</v>
      </c>
      <c r="D953" s="98" t="s">
        <v>2956</v>
      </c>
      <c r="E953" s="98" t="b">
        <v>0</v>
      </c>
      <c r="F953" s="98" t="b">
        <v>0</v>
      </c>
      <c r="G953" s="98" t="b">
        <v>0</v>
      </c>
    </row>
    <row r="954" spans="1:7" ht="15">
      <c r="A954" s="98" t="s">
        <v>3627</v>
      </c>
      <c r="B954" s="98">
        <v>4</v>
      </c>
      <c r="C954" s="122">
        <v>0</v>
      </c>
      <c r="D954" s="98" t="s">
        <v>2957</v>
      </c>
      <c r="E954" s="98" t="b">
        <v>0</v>
      </c>
      <c r="F954" s="98" t="b">
        <v>0</v>
      </c>
      <c r="G954" s="98" t="b">
        <v>0</v>
      </c>
    </row>
    <row r="955" spans="1:7" ht="15">
      <c r="A955" s="98" t="s">
        <v>3064</v>
      </c>
      <c r="B955" s="98">
        <v>3</v>
      </c>
      <c r="C955" s="122">
        <v>0</v>
      </c>
      <c r="D955" s="98" t="s">
        <v>2957</v>
      </c>
      <c r="E955" s="98" t="b">
        <v>0</v>
      </c>
      <c r="F955" s="98" t="b">
        <v>0</v>
      </c>
      <c r="G955" s="98" t="b">
        <v>0</v>
      </c>
    </row>
    <row r="956" spans="1:7" ht="15">
      <c r="A956" s="98" t="s">
        <v>3599</v>
      </c>
      <c r="B956" s="98">
        <v>3</v>
      </c>
      <c r="C956" s="122">
        <v>0</v>
      </c>
      <c r="D956" s="98" t="s">
        <v>2957</v>
      </c>
      <c r="E956" s="98" t="b">
        <v>0</v>
      </c>
      <c r="F956" s="98" t="b">
        <v>0</v>
      </c>
      <c r="G956" s="98" t="b">
        <v>0</v>
      </c>
    </row>
    <row r="957" spans="1:7" ht="15">
      <c r="A957" s="98" t="s">
        <v>3118</v>
      </c>
      <c r="B957" s="98">
        <v>2</v>
      </c>
      <c r="C957" s="122">
        <v>0.008247397141478936</v>
      </c>
      <c r="D957" s="98" t="s">
        <v>2957</v>
      </c>
      <c r="E957" s="98" t="b">
        <v>0</v>
      </c>
      <c r="F957" s="98" t="b">
        <v>0</v>
      </c>
      <c r="G957" s="98" t="b">
        <v>0</v>
      </c>
    </row>
    <row r="958" spans="1:7" ht="15">
      <c r="A958" s="98" t="s">
        <v>3115</v>
      </c>
      <c r="B958" s="98">
        <v>2</v>
      </c>
      <c r="C958" s="122">
        <v>0</v>
      </c>
      <c r="D958" s="98" t="s">
        <v>2957</v>
      </c>
      <c r="E958" s="98" t="b">
        <v>0</v>
      </c>
      <c r="F958" s="98" t="b">
        <v>0</v>
      </c>
      <c r="G958" s="98" t="b">
        <v>0</v>
      </c>
    </row>
    <row r="959" spans="1:7" ht="15">
      <c r="A959" s="98" t="s">
        <v>3673</v>
      </c>
      <c r="B959" s="98">
        <v>2</v>
      </c>
      <c r="C959" s="122">
        <v>0</v>
      </c>
      <c r="D959" s="98" t="s">
        <v>2957</v>
      </c>
      <c r="E959" s="98" t="b">
        <v>0</v>
      </c>
      <c r="F959" s="98" t="b">
        <v>0</v>
      </c>
      <c r="G959" s="98" t="b">
        <v>0</v>
      </c>
    </row>
    <row r="960" spans="1:7" ht="15">
      <c r="A960" s="98" t="s">
        <v>3882</v>
      </c>
      <c r="B960" s="98">
        <v>2</v>
      </c>
      <c r="C960" s="122">
        <v>0</v>
      </c>
      <c r="D960" s="98" t="s">
        <v>2957</v>
      </c>
      <c r="E960" s="98" t="b">
        <v>0</v>
      </c>
      <c r="F960" s="98" t="b">
        <v>0</v>
      </c>
      <c r="G960" s="98" t="b">
        <v>0</v>
      </c>
    </row>
    <row r="961" spans="1:7" ht="15">
      <c r="A961" s="98" t="s">
        <v>3883</v>
      </c>
      <c r="B961" s="98">
        <v>2</v>
      </c>
      <c r="C961" s="122">
        <v>0</v>
      </c>
      <c r="D961" s="98" t="s">
        <v>2957</v>
      </c>
      <c r="E961" s="98" t="b">
        <v>0</v>
      </c>
      <c r="F961" s="98" t="b">
        <v>0</v>
      </c>
      <c r="G961" s="98" t="b">
        <v>0</v>
      </c>
    </row>
    <row r="962" spans="1:7" ht="15">
      <c r="A962" s="98" t="s">
        <v>3551</v>
      </c>
      <c r="B962" s="98">
        <v>2</v>
      </c>
      <c r="C962" s="122">
        <v>0</v>
      </c>
      <c r="D962" s="98" t="s">
        <v>2957</v>
      </c>
      <c r="E962" s="98" t="b">
        <v>0</v>
      </c>
      <c r="F962" s="98" t="b">
        <v>0</v>
      </c>
      <c r="G962" s="98" t="b">
        <v>0</v>
      </c>
    </row>
    <row r="963" spans="1:7" ht="15">
      <c r="A963" s="98" t="s">
        <v>3038</v>
      </c>
      <c r="B963" s="98">
        <v>2</v>
      </c>
      <c r="C963" s="122">
        <v>0</v>
      </c>
      <c r="D963" s="98" t="s">
        <v>2957</v>
      </c>
      <c r="E963" s="98" t="b">
        <v>0</v>
      </c>
      <c r="F963" s="98" t="b">
        <v>0</v>
      </c>
      <c r="G963" s="98" t="b">
        <v>0</v>
      </c>
    </row>
    <row r="964" spans="1:7" ht="15">
      <c r="A964" s="98" t="s">
        <v>3578</v>
      </c>
      <c r="B964" s="98">
        <v>2</v>
      </c>
      <c r="C964" s="122">
        <v>0</v>
      </c>
      <c r="D964" s="98" t="s">
        <v>2957</v>
      </c>
      <c r="E964" s="98" t="b">
        <v>0</v>
      </c>
      <c r="F964" s="98" t="b">
        <v>0</v>
      </c>
      <c r="G964" s="98" t="b">
        <v>0</v>
      </c>
    </row>
    <row r="965" spans="1:7" ht="15">
      <c r="A965" s="98" t="s">
        <v>3548</v>
      </c>
      <c r="B965" s="98">
        <v>2</v>
      </c>
      <c r="C965" s="122">
        <v>0.008247397141478936</v>
      </c>
      <c r="D965" s="98" t="s">
        <v>2957</v>
      </c>
      <c r="E965" s="98" t="b">
        <v>0</v>
      </c>
      <c r="F965" s="98" t="b">
        <v>0</v>
      </c>
      <c r="G965" s="98" t="b">
        <v>0</v>
      </c>
    </row>
    <row r="966" spans="1:7" ht="15">
      <c r="A966" s="98" t="s">
        <v>3886</v>
      </c>
      <c r="B966" s="98">
        <v>2</v>
      </c>
      <c r="C966" s="122">
        <v>0.008247397141478936</v>
      </c>
      <c r="D966" s="98" t="s">
        <v>2957</v>
      </c>
      <c r="E966" s="98" t="b">
        <v>0</v>
      </c>
      <c r="F966" s="98" t="b">
        <v>0</v>
      </c>
      <c r="G966" s="98" t="b">
        <v>0</v>
      </c>
    </row>
    <row r="967" spans="1:7" ht="15">
      <c r="A967" s="98" t="s">
        <v>446</v>
      </c>
      <c r="B967" s="98">
        <v>2</v>
      </c>
      <c r="C967" s="122">
        <v>0</v>
      </c>
      <c r="D967" s="98" t="s">
        <v>2958</v>
      </c>
      <c r="E967" s="98" t="b">
        <v>0</v>
      </c>
      <c r="F967" s="98" t="b">
        <v>0</v>
      </c>
      <c r="G967" s="98" t="b">
        <v>0</v>
      </c>
    </row>
    <row r="968" spans="1:7" ht="15">
      <c r="A968" s="98" t="s">
        <v>3115</v>
      </c>
      <c r="B968" s="98">
        <v>2</v>
      </c>
      <c r="C968" s="122">
        <v>0.012809787049531115</v>
      </c>
      <c r="D968" s="98" t="s">
        <v>2958</v>
      </c>
      <c r="E968" s="98" t="b">
        <v>0</v>
      </c>
      <c r="F968" s="98" t="b">
        <v>0</v>
      </c>
      <c r="G968" s="98" t="b">
        <v>0</v>
      </c>
    </row>
    <row r="969" spans="1:7" ht="15">
      <c r="A969" s="98" t="s">
        <v>3841</v>
      </c>
      <c r="B969" s="98">
        <v>2</v>
      </c>
      <c r="C969" s="122">
        <v>0.012809787049531115</v>
      </c>
      <c r="D969" s="98" t="s">
        <v>2958</v>
      </c>
      <c r="E969" s="98" t="b">
        <v>0</v>
      </c>
      <c r="F969" s="98" t="b">
        <v>0</v>
      </c>
      <c r="G969" s="98" t="b">
        <v>0</v>
      </c>
    </row>
    <row r="970" spans="1:7" ht="15">
      <c r="A970" s="98" t="s">
        <v>3568</v>
      </c>
      <c r="B970" s="98">
        <v>2</v>
      </c>
      <c r="C970" s="122">
        <v>0.012809787049531115</v>
      </c>
      <c r="D970" s="98" t="s">
        <v>2958</v>
      </c>
      <c r="E970" s="98" t="b">
        <v>0</v>
      </c>
      <c r="F970" s="98" t="b">
        <v>0</v>
      </c>
      <c r="G970" s="98" t="b">
        <v>0</v>
      </c>
    </row>
    <row r="971" spans="1:7" ht="15">
      <c r="A971" s="98" t="s">
        <v>3072</v>
      </c>
      <c r="B971" s="98">
        <v>2</v>
      </c>
      <c r="C971" s="122">
        <v>0.012809787049531115</v>
      </c>
      <c r="D971" s="98" t="s">
        <v>2958</v>
      </c>
      <c r="E971" s="98" t="b">
        <v>0</v>
      </c>
      <c r="F971" s="98" t="b">
        <v>0</v>
      </c>
      <c r="G971" s="98" t="b">
        <v>0</v>
      </c>
    </row>
    <row r="972" spans="1:7" ht="15">
      <c r="A972" s="98" t="s">
        <v>3531</v>
      </c>
      <c r="B972" s="98">
        <v>2</v>
      </c>
      <c r="C972" s="122">
        <v>0.012809787049531115</v>
      </c>
      <c r="D972" s="98" t="s">
        <v>2958</v>
      </c>
      <c r="E972" s="98" t="b">
        <v>0</v>
      </c>
      <c r="F972" s="98" t="b">
        <v>0</v>
      </c>
      <c r="G972" s="98" t="b">
        <v>0</v>
      </c>
    </row>
    <row r="973" spans="1:7" ht="15">
      <c r="A973" s="98" t="s">
        <v>3072</v>
      </c>
      <c r="B973" s="98">
        <v>4</v>
      </c>
      <c r="C973" s="122">
        <v>0</v>
      </c>
      <c r="D973" s="98" t="s">
        <v>2959</v>
      </c>
      <c r="E973" s="98" t="b">
        <v>0</v>
      </c>
      <c r="F973" s="98" t="b">
        <v>0</v>
      </c>
      <c r="G973" s="98" t="b">
        <v>0</v>
      </c>
    </row>
    <row r="974" spans="1:7" ht="15">
      <c r="A974" s="98" t="s">
        <v>3116</v>
      </c>
      <c r="B974" s="98">
        <v>4</v>
      </c>
      <c r="C974" s="122">
        <v>0</v>
      </c>
      <c r="D974" s="98" t="s">
        <v>2959</v>
      </c>
      <c r="E974" s="98" t="b">
        <v>0</v>
      </c>
      <c r="F974" s="98" t="b">
        <v>0</v>
      </c>
      <c r="G974" s="98" t="b">
        <v>0</v>
      </c>
    </row>
    <row r="975" spans="1:7" ht="15">
      <c r="A975" s="98" t="s">
        <v>3135</v>
      </c>
      <c r="B975" s="98">
        <v>4</v>
      </c>
      <c r="C975" s="122">
        <v>0.018350817489217786</v>
      </c>
      <c r="D975" s="98" t="s">
        <v>2959</v>
      </c>
      <c r="E975" s="98" t="b">
        <v>0</v>
      </c>
      <c r="F975" s="98" t="b">
        <v>0</v>
      </c>
      <c r="G975" s="98" t="b">
        <v>0</v>
      </c>
    </row>
    <row r="976" spans="1:7" ht="15">
      <c r="A976" s="98" t="s">
        <v>3548</v>
      </c>
      <c r="B976" s="98">
        <v>3</v>
      </c>
      <c r="C976" s="122">
        <v>0</v>
      </c>
      <c r="D976" s="98" t="s">
        <v>2959</v>
      </c>
      <c r="E976" s="98" t="b">
        <v>0</v>
      </c>
      <c r="F976" s="98" t="b">
        <v>0</v>
      </c>
      <c r="G976" s="98" t="b">
        <v>0</v>
      </c>
    </row>
    <row r="977" spans="1:7" ht="15">
      <c r="A977" s="98" t="s">
        <v>3038</v>
      </c>
      <c r="B977" s="98">
        <v>3</v>
      </c>
      <c r="C977" s="122">
        <v>0</v>
      </c>
      <c r="D977" s="98" t="s">
        <v>2959</v>
      </c>
      <c r="E977" s="98" t="b">
        <v>0</v>
      </c>
      <c r="F977" s="98" t="b">
        <v>0</v>
      </c>
      <c r="G977" s="98" t="b">
        <v>0</v>
      </c>
    </row>
    <row r="978" spans="1:7" ht="15">
      <c r="A978" s="98" t="s">
        <v>3115</v>
      </c>
      <c r="B978" s="98">
        <v>3</v>
      </c>
      <c r="C978" s="122">
        <v>0.005079555549683113</v>
      </c>
      <c r="D978" s="98" t="s">
        <v>2959</v>
      </c>
      <c r="E978" s="98" t="b">
        <v>0</v>
      </c>
      <c r="F978" s="98" t="b">
        <v>0</v>
      </c>
      <c r="G978" s="98" t="b">
        <v>0</v>
      </c>
    </row>
    <row r="979" spans="1:7" ht="15">
      <c r="A979" s="98" t="s">
        <v>3551</v>
      </c>
      <c r="B979" s="98">
        <v>3</v>
      </c>
      <c r="C979" s="122">
        <v>0.01376311311691334</v>
      </c>
      <c r="D979" s="98" t="s">
        <v>2959</v>
      </c>
      <c r="E979" s="98" t="b">
        <v>0</v>
      </c>
      <c r="F979" s="98" t="b">
        <v>0</v>
      </c>
      <c r="G979" s="98" t="b">
        <v>0</v>
      </c>
    </row>
    <row r="980" spans="1:7" ht="15">
      <c r="A980" s="98" t="s">
        <v>3785</v>
      </c>
      <c r="B980" s="98">
        <v>3</v>
      </c>
      <c r="C980" s="122">
        <v>0.005079555549683113</v>
      </c>
      <c r="D980" s="98" t="s">
        <v>2959</v>
      </c>
      <c r="E980" s="98" t="b">
        <v>0</v>
      </c>
      <c r="F980" s="98" t="b">
        <v>0</v>
      </c>
      <c r="G980" s="98" t="b">
        <v>0</v>
      </c>
    </row>
    <row r="981" spans="1:7" ht="15">
      <c r="A981" s="98" t="s">
        <v>3786</v>
      </c>
      <c r="B981" s="98">
        <v>3</v>
      </c>
      <c r="C981" s="122">
        <v>0.005079555549683113</v>
      </c>
      <c r="D981" s="98" t="s">
        <v>2959</v>
      </c>
      <c r="E981" s="98" t="b">
        <v>0</v>
      </c>
      <c r="F981" s="98" t="b">
        <v>0</v>
      </c>
      <c r="G981" s="98" t="b">
        <v>0</v>
      </c>
    </row>
    <row r="982" spans="1:7" ht="15">
      <c r="A982" s="98" t="s">
        <v>3787</v>
      </c>
      <c r="B982" s="98">
        <v>3</v>
      </c>
      <c r="C982" s="122">
        <v>0.005079555549683113</v>
      </c>
      <c r="D982" s="98" t="s">
        <v>2959</v>
      </c>
      <c r="E982" s="98" t="b">
        <v>0</v>
      </c>
      <c r="F982" s="98" t="b">
        <v>0</v>
      </c>
      <c r="G982" s="98" t="b">
        <v>0</v>
      </c>
    </row>
    <row r="983" spans="1:7" ht="15">
      <c r="A983" s="98" t="s">
        <v>3109</v>
      </c>
      <c r="B983" s="98">
        <v>2</v>
      </c>
      <c r="C983" s="122">
        <v>0.0033863703664554086</v>
      </c>
      <c r="D983" s="98" t="s">
        <v>2959</v>
      </c>
      <c r="E983" s="98" t="b">
        <v>0</v>
      </c>
      <c r="F983" s="98" t="b">
        <v>0</v>
      </c>
      <c r="G983" s="98" t="b">
        <v>0</v>
      </c>
    </row>
    <row r="984" spans="1:7" ht="15">
      <c r="A984" s="98" t="s">
        <v>3121</v>
      </c>
      <c r="B984" s="98">
        <v>2</v>
      </c>
      <c r="C984" s="122">
        <v>0.0033863703664554086</v>
      </c>
      <c r="D984" s="98" t="s">
        <v>2959</v>
      </c>
      <c r="E984" s="98" t="b">
        <v>0</v>
      </c>
      <c r="F984" s="98" t="b">
        <v>0</v>
      </c>
      <c r="G984" s="98" t="b">
        <v>0</v>
      </c>
    </row>
    <row r="985" spans="1:7" ht="15">
      <c r="A985" s="98" t="s">
        <v>3137</v>
      </c>
      <c r="B985" s="98">
        <v>2</v>
      </c>
      <c r="C985" s="122">
        <v>0.0033863703664554086</v>
      </c>
      <c r="D985" s="98" t="s">
        <v>2959</v>
      </c>
      <c r="E985" s="98" t="b">
        <v>0</v>
      </c>
      <c r="F985" s="98" t="b">
        <v>0</v>
      </c>
      <c r="G985" s="98" t="b">
        <v>0</v>
      </c>
    </row>
    <row r="986" spans="1:7" ht="15">
      <c r="A986" s="98" t="s">
        <v>409</v>
      </c>
      <c r="B986" s="98">
        <v>2</v>
      </c>
      <c r="C986" s="122">
        <v>0.0033863703664554086</v>
      </c>
      <c r="D986" s="98" t="s">
        <v>2959</v>
      </c>
      <c r="E986" s="98" t="b">
        <v>0</v>
      </c>
      <c r="F986" s="98" t="b">
        <v>0</v>
      </c>
      <c r="G986" s="98" t="b">
        <v>0</v>
      </c>
    </row>
    <row r="987" spans="1:7" ht="15">
      <c r="A987" s="98" t="s">
        <v>408</v>
      </c>
      <c r="B987" s="98">
        <v>2</v>
      </c>
      <c r="C987" s="122">
        <v>0.0033863703664554086</v>
      </c>
      <c r="D987" s="98" t="s">
        <v>2959</v>
      </c>
      <c r="E987" s="98" t="b">
        <v>0</v>
      </c>
      <c r="F987" s="98" t="b">
        <v>0</v>
      </c>
      <c r="G987" s="98" t="b">
        <v>0</v>
      </c>
    </row>
    <row r="988" spans="1:7" ht="15">
      <c r="A988" s="98" t="s">
        <v>3892</v>
      </c>
      <c r="B988" s="98">
        <v>2</v>
      </c>
      <c r="C988" s="122">
        <v>0.0033863703664554086</v>
      </c>
      <c r="D988" s="98" t="s">
        <v>2959</v>
      </c>
      <c r="E988" s="98" t="b">
        <v>0</v>
      </c>
      <c r="F988" s="98" t="b">
        <v>0</v>
      </c>
      <c r="G988" s="98" t="b">
        <v>0</v>
      </c>
    </row>
    <row r="989" spans="1:7" ht="15">
      <c r="A989" s="98" t="s">
        <v>3609</v>
      </c>
      <c r="B989" s="98">
        <v>2</v>
      </c>
      <c r="C989" s="122">
        <v>0.009175408744608893</v>
      </c>
      <c r="D989" s="98" t="s">
        <v>2959</v>
      </c>
      <c r="E989" s="98" t="b">
        <v>0</v>
      </c>
      <c r="F989" s="98" t="b">
        <v>0</v>
      </c>
      <c r="G989" s="98" t="b">
        <v>0</v>
      </c>
    </row>
    <row r="990" spans="1:7" ht="15">
      <c r="A990" s="98" t="s">
        <v>3894</v>
      </c>
      <c r="B990" s="98">
        <v>2</v>
      </c>
      <c r="C990" s="122">
        <v>0.0033863703664554086</v>
      </c>
      <c r="D990" s="98" t="s">
        <v>2959</v>
      </c>
      <c r="E990" s="98" t="b">
        <v>0</v>
      </c>
      <c r="F990" s="98" t="b">
        <v>0</v>
      </c>
      <c r="G990" s="98" t="b">
        <v>0</v>
      </c>
    </row>
    <row r="991" spans="1:7" ht="15">
      <c r="A991" s="98" t="s">
        <v>3895</v>
      </c>
      <c r="B991" s="98">
        <v>2</v>
      </c>
      <c r="C991" s="122">
        <v>0.0033863703664554086</v>
      </c>
      <c r="D991" s="98" t="s">
        <v>2959</v>
      </c>
      <c r="E991" s="98" t="b">
        <v>0</v>
      </c>
      <c r="F991" s="98" t="b">
        <v>0</v>
      </c>
      <c r="G991" s="98" t="b">
        <v>0</v>
      </c>
    </row>
    <row r="992" spans="1:7" ht="15">
      <c r="A992" s="98" t="s">
        <v>3118</v>
      </c>
      <c r="B992" s="98">
        <v>5</v>
      </c>
      <c r="C992" s="122">
        <v>0</v>
      </c>
      <c r="D992" s="98" t="s">
        <v>2960</v>
      </c>
      <c r="E992" s="98" t="b">
        <v>0</v>
      </c>
      <c r="F992" s="98" t="b">
        <v>0</v>
      </c>
      <c r="G992" s="98" t="b">
        <v>0</v>
      </c>
    </row>
    <row r="993" spans="1:7" ht="15">
      <c r="A993" s="98" t="s">
        <v>3115</v>
      </c>
      <c r="B993" s="98">
        <v>3</v>
      </c>
      <c r="C993" s="122">
        <v>0</v>
      </c>
      <c r="D993" s="98" t="s">
        <v>2960</v>
      </c>
      <c r="E993" s="98" t="b">
        <v>0</v>
      </c>
      <c r="F993" s="98" t="b">
        <v>0</v>
      </c>
      <c r="G993" s="98" t="b">
        <v>0</v>
      </c>
    </row>
    <row r="994" spans="1:7" ht="15">
      <c r="A994" s="98" t="s">
        <v>422</v>
      </c>
      <c r="B994" s="98">
        <v>2</v>
      </c>
      <c r="C994" s="122">
        <v>0</v>
      </c>
      <c r="D994" s="98" t="s">
        <v>2960</v>
      </c>
      <c r="E994" s="98" t="b">
        <v>0</v>
      </c>
      <c r="F994" s="98" t="b">
        <v>0</v>
      </c>
      <c r="G994" s="98" t="b">
        <v>0</v>
      </c>
    </row>
    <row r="995" spans="1:7" ht="15">
      <c r="A995" s="98" t="s">
        <v>421</v>
      </c>
      <c r="B995" s="98">
        <v>2</v>
      </c>
      <c r="C995" s="122">
        <v>0</v>
      </c>
      <c r="D995" s="98" t="s">
        <v>2960</v>
      </c>
      <c r="E995" s="98" t="b">
        <v>0</v>
      </c>
      <c r="F995" s="98" t="b">
        <v>0</v>
      </c>
      <c r="G995" s="98" t="b">
        <v>0</v>
      </c>
    </row>
    <row r="996" spans="1:7" ht="15">
      <c r="A996" s="98" t="s">
        <v>3064</v>
      </c>
      <c r="B996" s="98">
        <v>2</v>
      </c>
      <c r="C996" s="122">
        <v>0.010034333188799373</v>
      </c>
      <c r="D996" s="98" t="s">
        <v>2960</v>
      </c>
      <c r="E996" s="98" t="b">
        <v>0</v>
      </c>
      <c r="F996" s="98" t="b">
        <v>0</v>
      </c>
      <c r="G996" s="98" t="b">
        <v>0</v>
      </c>
    </row>
    <row r="997" spans="1:7" ht="15">
      <c r="A997" s="98" t="s">
        <v>3673</v>
      </c>
      <c r="B997" s="98">
        <v>2</v>
      </c>
      <c r="C997" s="122">
        <v>0</v>
      </c>
      <c r="D997" s="98" t="s">
        <v>2960</v>
      </c>
      <c r="E997" s="98" t="b">
        <v>0</v>
      </c>
      <c r="F997" s="98" t="b">
        <v>0</v>
      </c>
      <c r="G997" s="98" t="b">
        <v>0</v>
      </c>
    </row>
    <row r="998" spans="1:7" ht="15">
      <c r="A998" s="98" t="s">
        <v>3756</v>
      </c>
      <c r="B998" s="98">
        <v>2</v>
      </c>
      <c r="C998" s="122">
        <v>0.010034333188799373</v>
      </c>
      <c r="D998" s="98" t="s">
        <v>2960</v>
      </c>
      <c r="E998" s="98" t="b">
        <v>0</v>
      </c>
      <c r="F998" s="98" t="b">
        <v>0</v>
      </c>
      <c r="G998" s="98" t="b">
        <v>0</v>
      </c>
    </row>
    <row r="999" spans="1:7" ht="15">
      <c r="A999" s="98" t="s">
        <v>3038</v>
      </c>
      <c r="B999" s="98">
        <v>2</v>
      </c>
      <c r="C999" s="122">
        <v>0</v>
      </c>
      <c r="D999" s="98" t="s">
        <v>2960</v>
      </c>
      <c r="E999" s="98" t="b">
        <v>0</v>
      </c>
      <c r="F999" s="98" t="b">
        <v>0</v>
      </c>
      <c r="G999" s="98" t="b">
        <v>0</v>
      </c>
    </row>
    <row r="1000" spans="1:7" ht="15">
      <c r="A1000" s="98" t="s">
        <v>3080</v>
      </c>
      <c r="B1000" s="98">
        <v>2</v>
      </c>
      <c r="C1000" s="122">
        <v>0</v>
      </c>
      <c r="D1000" s="98" t="s">
        <v>2960</v>
      </c>
      <c r="E1000" s="98" t="b">
        <v>0</v>
      </c>
      <c r="F1000" s="98" t="b">
        <v>0</v>
      </c>
      <c r="G1000" s="98" t="b">
        <v>0</v>
      </c>
    </row>
    <row r="1001" spans="1:7" ht="15">
      <c r="A1001" s="98" t="s">
        <v>3552</v>
      </c>
      <c r="B1001" s="98">
        <v>2</v>
      </c>
      <c r="C1001" s="122">
        <v>0.010034333188799373</v>
      </c>
      <c r="D1001" s="98" t="s">
        <v>2960</v>
      </c>
      <c r="E1001" s="98" t="b">
        <v>0</v>
      </c>
      <c r="F1001" s="98" t="b">
        <v>0</v>
      </c>
      <c r="G1001" s="98" t="b">
        <v>0</v>
      </c>
    </row>
    <row r="1002" spans="1:7" ht="15">
      <c r="A1002" s="98" t="s">
        <v>3112</v>
      </c>
      <c r="B1002" s="98">
        <v>3</v>
      </c>
      <c r="C1002" s="122">
        <v>0</v>
      </c>
      <c r="D1002" s="98" t="s">
        <v>2961</v>
      </c>
      <c r="E1002" s="98" t="b">
        <v>0</v>
      </c>
      <c r="F1002" s="98" t="b">
        <v>0</v>
      </c>
      <c r="G1002" s="98" t="b">
        <v>0</v>
      </c>
    </row>
    <row r="1003" spans="1:7" ht="15">
      <c r="A1003" s="98" t="s">
        <v>3688</v>
      </c>
      <c r="B1003" s="98">
        <v>2</v>
      </c>
      <c r="C1003" s="122">
        <v>0</v>
      </c>
      <c r="D1003" s="98" t="s">
        <v>2961</v>
      </c>
      <c r="E1003" s="98" t="b">
        <v>0</v>
      </c>
      <c r="F1003" s="98" t="b">
        <v>0</v>
      </c>
      <c r="G1003" s="98" t="b">
        <v>0</v>
      </c>
    </row>
    <row r="1004" spans="1:7" ht="15">
      <c r="A1004" s="98" t="s">
        <v>3064</v>
      </c>
      <c r="B1004" s="98">
        <v>2</v>
      </c>
      <c r="C1004" s="122">
        <v>0</v>
      </c>
      <c r="D1004" s="98" t="s">
        <v>2961</v>
      </c>
      <c r="E1004" s="98" t="b">
        <v>0</v>
      </c>
      <c r="F1004" s="98" t="b">
        <v>0</v>
      </c>
      <c r="G1004" s="98" t="b">
        <v>0</v>
      </c>
    </row>
    <row r="1005" spans="1:7" ht="15">
      <c r="A1005" s="98" t="s">
        <v>3115</v>
      </c>
      <c r="B1005" s="98">
        <v>12</v>
      </c>
      <c r="C1005" s="122">
        <v>0</v>
      </c>
      <c r="D1005" s="98" t="s">
        <v>2963</v>
      </c>
      <c r="E1005" s="98" t="b">
        <v>0</v>
      </c>
      <c r="F1005" s="98" t="b">
        <v>0</v>
      </c>
      <c r="G1005" s="98" t="b">
        <v>0</v>
      </c>
    </row>
    <row r="1006" spans="1:7" ht="15">
      <c r="A1006" s="98" t="s">
        <v>3568</v>
      </c>
      <c r="B1006" s="98">
        <v>9</v>
      </c>
      <c r="C1006" s="122">
        <v>0</v>
      </c>
      <c r="D1006" s="98" t="s">
        <v>2963</v>
      </c>
      <c r="E1006" s="98" t="b">
        <v>0</v>
      </c>
      <c r="F1006" s="98" t="b">
        <v>0</v>
      </c>
      <c r="G1006" s="98" t="b">
        <v>0</v>
      </c>
    </row>
    <row r="1007" spans="1:7" ht="15">
      <c r="A1007" s="98" t="s">
        <v>3064</v>
      </c>
      <c r="B1007" s="98">
        <v>7</v>
      </c>
      <c r="C1007" s="122">
        <v>0.005084716024756393</v>
      </c>
      <c r="D1007" s="98" t="s">
        <v>2963</v>
      </c>
      <c r="E1007" s="98" t="b">
        <v>0</v>
      </c>
      <c r="F1007" s="98" t="b">
        <v>0</v>
      </c>
      <c r="G1007" s="98" t="b">
        <v>0</v>
      </c>
    </row>
    <row r="1008" spans="1:7" ht="15">
      <c r="A1008" s="98" t="s">
        <v>3121</v>
      </c>
      <c r="B1008" s="98">
        <v>6</v>
      </c>
      <c r="C1008" s="122">
        <v>0.010501046360371438</v>
      </c>
      <c r="D1008" s="98" t="s">
        <v>2963</v>
      </c>
      <c r="E1008" s="98" t="b">
        <v>0</v>
      </c>
      <c r="F1008" s="98" t="b">
        <v>0</v>
      </c>
      <c r="G1008" s="98" t="b">
        <v>0</v>
      </c>
    </row>
    <row r="1009" spans="1:7" ht="15">
      <c r="A1009" s="98" t="s">
        <v>3117</v>
      </c>
      <c r="B1009" s="98">
        <v>5</v>
      </c>
      <c r="C1009" s="122">
        <v>0</v>
      </c>
      <c r="D1009" s="98" t="s">
        <v>2963</v>
      </c>
      <c r="E1009" s="98" t="b">
        <v>0</v>
      </c>
      <c r="F1009" s="98" t="b">
        <v>0</v>
      </c>
      <c r="G1009" s="98" t="b">
        <v>0</v>
      </c>
    </row>
    <row r="1010" spans="1:7" ht="15">
      <c r="A1010" s="98" t="s">
        <v>3038</v>
      </c>
      <c r="B1010" s="98">
        <v>5</v>
      </c>
      <c r="C1010" s="122">
        <v>0</v>
      </c>
      <c r="D1010" s="98" t="s">
        <v>2963</v>
      </c>
      <c r="E1010" s="98" t="b">
        <v>0</v>
      </c>
      <c r="F1010" s="98" t="b">
        <v>0</v>
      </c>
      <c r="G1010" s="98" t="b">
        <v>0</v>
      </c>
    </row>
    <row r="1011" spans="1:7" ht="15">
      <c r="A1011" s="98" t="s">
        <v>3109</v>
      </c>
      <c r="B1011" s="98">
        <v>5</v>
      </c>
      <c r="C1011" s="122">
        <v>0.0036319400176831377</v>
      </c>
      <c r="D1011" s="98" t="s">
        <v>2963</v>
      </c>
      <c r="E1011" s="98" t="b">
        <v>0</v>
      </c>
      <c r="F1011" s="98" t="b">
        <v>0</v>
      </c>
      <c r="G1011" s="98" t="b">
        <v>0</v>
      </c>
    </row>
    <row r="1012" spans="1:7" ht="15">
      <c r="A1012" s="98" t="s">
        <v>3548</v>
      </c>
      <c r="B1012" s="98">
        <v>5</v>
      </c>
      <c r="C1012" s="122">
        <v>0.008750871966976197</v>
      </c>
      <c r="D1012" s="98" t="s">
        <v>2963</v>
      </c>
      <c r="E1012" s="98" t="b">
        <v>0</v>
      </c>
      <c r="F1012" s="98" t="b">
        <v>0</v>
      </c>
      <c r="G1012" s="98" t="b">
        <v>0</v>
      </c>
    </row>
    <row r="1013" spans="1:7" ht="15">
      <c r="A1013" s="98" t="s">
        <v>375</v>
      </c>
      <c r="B1013" s="98">
        <v>4</v>
      </c>
      <c r="C1013" s="122">
        <v>0</v>
      </c>
      <c r="D1013" s="98" t="s">
        <v>2963</v>
      </c>
      <c r="E1013" s="98" t="b">
        <v>0</v>
      </c>
      <c r="F1013" s="98" t="b">
        <v>0</v>
      </c>
      <c r="G1013" s="98" t="b">
        <v>0</v>
      </c>
    </row>
    <row r="1014" spans="1:7" ht="15">
      <c r="A1014" s="98" t="s">
        <v>374</v>
      </c>
      <c r="B1014" s="98">
        <v>4</v>
      </c>
      <c r="C1014" s="122">
        <v>0</v>
      </c>
      <c r="D1014" s="98" t="s">
        <v>2963</v>
      </c>
      <c r="E1014" s="98" t="b">
        <v>0</v>
      </c>
      <c r="F1014" s="98" t="b">
        <v>0</v>
      </c>
      <c r="G1014" s="98" t="b">
        <v>0</v>
      </c>
    </row>
    <row r="1015" spans="1:7" ht="15">
      <c r="A1015" s="98" t="s">
        <v>3691</v>
      </c>
      <c r="B1015" s="98">
        <v>4</v>
      </c>
      <c r="C1015" s="122">
        <v>0.00290555201414651</v>
      </c>
      <c r="D1015" s="98" t="s">
        <v>2963</v>
      </c>
      <c r="E1015" s="98" t="b">
        <v>0</v>
      </c>
      <c r="F1015" s="98" t="b">
        <v>0</v>
      </c>
      <c r="G1015" s="98" t="b">
        <v>0</v>
      </c>
    </row>
    <row r="1016" spans="1:7" ht="15">
      <c r="A1016" s="98" t="s">
        <v>3692</v>
      </c>
      <c r="B1016" s="98">
        <v>4</v>
      </c>
      <c r="C1016" s="122">
        <v>0.00290555201414651</v>
      </c>
      <c r="D1016" s="98" t="s">
        <v>2963</v>
      </c>
      <c r="E1016" s="98" t="b">
        <v>0</v>
      </c>
      <c r="F1016" s="98" t="b">
        <v>0</v>
      </c>
      <c r="G1016" s="98" t="b">
        <v>0</v>
      </c>
    </row>
    <row r="1017" spans="1:7" ht="15">
      <c r="A1017" s="98" t="s">
        <v>3592</v>
      </c>
      <c r="B1017" s="98">
        <v>4</v>
      </c>
      <c r="C1017" s="122">
        <v>0.007000697573580958</v>
      </c>
      <c r="D1017" s="98" t="s">
        <v>2963</v>
      </c>
      <c r="E1017" s="98" t="b">
        <v>0</v>
      </c>
      <c r="F1017" s="98" t="b">
        <v>0</v>
      </c>
      <c r="G1017" s="98" t="b">
        <v>0</v>
      </c>
    </row>
    <row r="1018" spans="1:7" ht="15">
      <c r="A1018" s="98" t="s">
        <v>236</v>
      </c>
      <c r="B1018" s="98">
        <v>3</v>
      </c>
      <c r="C1018" s="122">
        <v>0.0021791640106098827</v>
      </c>
      <c r="D1018" s="98" t="s">
        <v>2963</v>
      </c>
      <c r="E1018" s="98" t="b">
        <v>0</v>
      </c>
      <c r="F1018" s="98" t="b">
        <v>0</v>
      </c>
      <c r="G1018" s="98" t="b">
        <v>0</v>
      </c>
    </row>
    <row r="1019" spans="1:7" ht="15">
      <c r="A1019" s="98" t="s">
        <v>3578</v>
      </c>
      <c r="B1019" s="98">
        <v>3</v>
      </c>
      <c r="C1019" s="122">
        <v>0.0021791640106098827</v>
      </c>
      <c r="D1019" s="98" t="s">
        <v>2963</v>
      </c>
      <c r="E1019" s="98" t="b">
        <v>0</v>
      </c>
      <c r="F1019" s="98" t="b">
        <v>0</v>
      </c>
      <c r="G1019" s="98" t="b">
        <v>0</v>
      </c>
    </row>
    <row r="1020" spans="1:7" ht="15">
      <c r="A1020" s="98" t="s">
        <v>3609</v>
      </c>
      <c r="B1020" s="98">
        <v>3</v>
      </c>
      <c r="C1020" s="122">
        <v>0.005250523180185719</v>
      </c>
      <c r="D1020" s="98" t="s">
        <v>2963</v>
      </c>
      <c r="E1020" s="98" t="b">
        <v>0</v>
      </c>
      <c r="F1020" s="98" t="b">
        <v>0</v>
      </c>
      <c r="G1020" s="98" t="b">
        <v>0</v>
      </c>
    </row>
    <row r="1021" spans="1:7" ht="15">
      <c r="A1021" s="98" t="s">
        <v>3551</v>
      </c>
      <c r="B1021" s="98">
        <v>3</v>
      </c>
      <c r="C1021" s="122">
        <v>0.005250523180185719</v>
      </c>
      <c r="D1021" s="98" t="s">
        <v>2963</v>
      </c>
      <c r="E1021" s="98" t="b">
        <v>0</v>
      </c>
      <c r="F1021" s="98" t="b">
        <v>0</v>
      </c>
      <c r="G1021" s="98" t="b">
        <v>0</v>
      </c>
    </row>
    <row r="1022" spans="1:7" ht="15">
      <c r="A1022" s="98" t="s">
        <v>3801</v>
      </c>
      <c r="B1022" s="98">
        <v>3</v>
      </c>
      <c r="C1022" s="122">
        <v>0.005250523180185719</v>
      </c>
      <c r="D1022" s="98" t="s">
        <v>2963</v>
      </c>
      <c r="E1022" s="98" t="b">
        <v>0</v>
      </c>
      <c r="F1022" s="98" t="b">
        <v>0</v>
      </c>
      <c r="G1022" s="98" t="b">
        <v>0</v>
      </c>
    </row>
    <row r="1023" spans="1:7" ht="15">
      <c r="A1023" s="98" t="s">
        <v>3625</v>
      </c>
      <c r="B1023" s="98">
        <v>3</v>
      </c>
      <c r="C1023" s="122">
        <v>0.005250523180185719</v>
      </c>
      <c r="D1023" s="98" t="s">
        <v>2963</v>
      </c>
      <c r="E1023" s="98" t="b">
        <v>0</v>
      </c>
      <c r="F1023" s="98" t="b">
        <v>0</v>
      </c>
      <c r="G1023" s="98" t="b">
        <v>0</v>
      </c>
    </row>
    <row r="1024" spans="1:7" ht="15">
      <c r="A1024" s="98" t="s">
        <v>3932</v>
      </c>
      <c r="B1024" s="98">
        <v>2</v>
      </c>
      <c r="C1024" s="122">
        <v>0.003500348786790479</v>
      </c>
      <c r="D1024" s="98" t="s">
        <v>2963</v>
      </c>
      <c r="E1024" s="98" t="b">
        <v>0</v>
      </c>
      <c r="F1024" s="98" t="b">
        <v>0</v>
      </c>
      <c r="G1024" s="98" t="b">
        <v>0</v>
      </c>
    </row>
    <row r="1025" spans="1:7" ht="15">
      <c r="A1025" s="98" t="s">
        <v>3597</v>
      </c>
      <c r="B1025" s="98">
        <v>2</v>
      </c>
      <c r="C1025" s="122">
        <v>0.003500348786790479</v>
      </c>
      <c r="D1025" s="98" t="s">
        <v>2963</v>
      </c>
      <c r="E1025" s="98" t="b">
        <v>0</v>
      </c>
      <c r="F1025" s="98" t="b">
        <v>0</v>
      </c>
      <c r="G1025" s="98" t="b">
        <v>0</v>
      </c>
    </row>
    <row r="1026" spans="1:7" ht="15">
      <c r="A1026" s="98" t="s">
        <v>3933</v>
      </c>
      <c r="B1026" s="98">
        <v>2</v>
      </c>
      <c r="C1026" s="122">
        <v>0.003500348786790479</v>
      </c>
      <c r="D1026" s="98" t="s">
        <v>2963</v>
      </c>
      <c r="E1026" s="98" t="b">
        <v>0</v>
      </c>
      <c r="F1026" s="98" t="b">
        <v>0</v>
      </c>
      <c r="G1026" s="98" t="b">
        <v>0</v>
      </c>
    </row>
    <row r="1027" spans="1:7" ht="15">
      <c r="A1027" s="98" t="s">
        <v>3934</v>
      </c>
      <c r="B1027" s="98">
        <v>2</v>
      </c>
      <c r="C1027" s="122">
        <v>0.003500348786790479</v>
      </c>
      <c r="D1027" s="98" t="s">
        <v>2963</v>
      </c>
      <c r="E1027" s="98" t="b">
        <v>0</v>
      </c>
      <c r="F1027" s="98" t="b">
        <v>0</v>
      </c>
      <c r="G1027" s="98" t="b">
        <v>0</v>
      </c>
    </row>
    <row r="1028" spans="1:7" ht="15">
      <c r="A1028" s="98" t="s">
        <v>3755</v>
      </c>
      <c r="B1028" s="98">
        <v>2</v>
      </c>
      <c r="C1028" s="122">
        <v>0.003500348786790479</v>
      </c>
      <c r="D1028" s="98" t="s">
        <v>2963</v>
      </c>
      <c r="E1028" s="98" t="b">
        <v>0</v>
      </c>
      <c r="F1028" s="98" t="b">
        <v>0</v>
      </c>
      <c r="G1028" s="98" t="b">
        <v>0</v>
      </c>
    </row>
    <row r="1029" spans="1:7" ht="15">
      <c r="A1029" s="98" t="s">
        <v>3075</v>
      </c>
      <c r="B1029" s="98">
        <v>2</v>
      </c>
      <c r="C1029" s="122">
        <v>0.003500348786790479</v>
      </c>
      <c r="D1029" s="98" t="s">
        <v>2963</v>
      </c>
      <c r="E1029" s="98" t="b">
        <v>0</v>
      </c>
      <c r="F1029" s="98" t="b">
        <v>0</v>
      </c>
      <c r="G1029" s="98" t="b">
        <v>0</v>
      </c>
    </row>
    <row r="1030" spans="1:7" ht="15">
      <c r="A1030" s="98" t="s">
        <v>3112</v>
      </c>
      <c r="B1030" s="98">
        <v>2</v>
      </c>
      <c r="C1030" s="122">
        <v>0.007000697573580958</v>
      </c>
      <c r="D1030" s="98" t="s">
        <v>2963</v>
      </c>
      <c r="E1030" s="98" t="b">
        <v>0</v>
      </c>
      <c r="F1030" s="98" t="b">
        <v>0</v>
      </c>
      <c r="G1030" s="98" t="b">
        <v>0</v>
      </c>
    </row>
    <row r="1031" spans="1:7" ht="15">
      <c r="A1031" s="98" t="s">
        <v>3587</v>
      </c>
      <c r="B1031" s="98">
        <v>2</v>
      </c>
      <c r="C1031" s="122">
        <v>0.003500348786790479</v>
      </c>
      <c r="D1031" s="98" t="s">
        <v>2963</v>
      </c>
      <c r="E1031" s="98" t="b">
        <v>0</v>
      </c>
      <c r="F1031" s="98" t="b">
        <v>0</v>
      </c>
      <c r="G1031" s="98" t="b">
        <v>0</v>
      </c>
    </row>
    <row r="1032" spans="1:7" ht="15">
      <c r="A1032" s="98" t="s">
        <v>3937</v>
      </c>
      <c r="B1032" s="98">
        <v>2</v>
      </c>
      <c r="C1032" s="122">
        <v>0.007000697573580958</v>
      </c>
      <c r="D1032" s="98" t="s">
        <v>2963</v>
      </c>
      <c r="E1032" s="98" t="b">
        <v>0</v>
      </c>
      <c r="F1032" s="98" t="b">
        <v>0</v>
      </c>
      <c r="G1032" s="98" t="b">
        <v>0</v>
      </c>
    </row>
    <row r="1033" spans="1:7" ht="15">
      <c r="A1033" s="98" t="s">
        <v>3577</v>
      </c>
      <c r="B1033" s="98">
        <v>2</v>
      </c>
      <c r="C1033" s="122">
        <v>0.007000697573580958</v>
      </c>
      <c r="D1033" s="98" t="s">
        <v>2963</v>
      </c>
      <c r="E1033" s="98" t="b">
        <v>0</v>
      </c>
      <c r="F1033" s="98" t="b">
        <v>0</v>
      </c>
      <c r="G1033" s="98" t="b">
        <v>0</v>
      </c>
    </row>
    <row r="1034" spans="1:7" ht="15">
      <c r="A1034" s="98" t="s">
        <v>3935</v>
      </c>
      <c r="B1034" s="98">
        <v>2</v>
      </c>
      <c r="C1034" s="122">
        <v>0.003500348786790479</v>
      </c>
      <c r="D1034" s="98" t="s">
        <v>2963</v>
      </c>
      <c r="E1034" s="98" t="b">
        <v>0</v>
      </c>
      <c r="F1034" s="98" t="b">
        <v>0</v>
      </c>
      <c r="G1034" s="98" t="b">
        <v>0</v>
      </c>
    </row>
    <row r="1035" spans="1:7" ht="15">
      <c r="A1035" s="98" t="s">
        <v>3936</v>
      </c>
      <c r="B1035" s="98">
        <v>2</v>
      </c>
      <c r="C1035" s="122">
        <v>0.003500348786790479</v>
      </c>
      <c r="D1035" s="98" t="s">
        <v>2963</v>
      </c>
      <c r="E1035" s="98" t="b">
        <v>0</v>
      </c>
      <c r="F1035" s="98" t="b">
        <v>0</v>
      </c>
      <c r="G1035" s="98" t="b">
        <v>0</v>
      </c>
    </row>
    <row r="1036" spans="1:7" ht="15">
      <c r="A1036" s="98" t="s">
        <v>3135</v>
      </c>
      <c r="B1036" s="98">
        <v>2</v>
      </c>
      <c r="C1036" s="122">
        <v>0.003500348786790479</v>
      </c>
      <c r="D1036" s="98" t="s">
        <v>2963</v>
      </c>
      <c r="E1036" s="98" t="b">
        <v>0</v>
      </c>
      <c r="F1036" s="98" t="b">
        <v>0</v>
      </c>
      <c r="G1036" s="98" t="b">
        <v>0</v>
      </c>
    </row>
    <row r="1037" spans="1:7" ht="15">
      <c r="A1037" s="98" t="s">
        <v>3118</v>
      </c>
      <c r="B1037" s="98">
        <v>2</v>
      </c>
      <c r="C1037" s="122">
        <v>0.007000697573580958</v>
      </c>
      <c r="D1037" s="98" t="s">
        <v>2963</v>
      </c>
      <c r="E1037" s="98" t="b">
        <v>0</v>
      </c>
      <c r="F1037" s="98" t="b">
        <v>0</v>
      </c>
      <c r="G1037" s="98" t="b">
        <v>0</v>
      </c>
    </row>
    <row r="1038" spans="1:7" ht="15">
      <c r="A1038" s="98" t="s">
        <v>3763</v>
      </c>
      <c r="B1038" s="98">
        <v>3</v>
      </c>
      <c r="C1038" s="122">
        <v>0</v>
      </c>
      <c r="D1038" s="98" t="s">
        <v>2964</v>
      </c>
      <c r="E1038" s="98" t="b">
        <v>0</v>
      </c>
      <c r="F1038" s="98" t="b">
        <v>0</v>
      </c>
      <c r="G1038" s="98" t="b">
        <v>0</v>
      </c>
    </row>
    <row r="1039" spans="1:7" ht="15">
      <c r="A1039" s="98" t="s">
        <v>3764</v>
      </c>
      <c r="B1039" s="98">
        <v>3</v>
      </c>
      <c r="C1039" s="122">
        <v>0</v>
      </c>
      <c r="D1039" s="98" t="s">
        <v>2964</v>
      </c>
      <c r="E1039" s="98" t="b">
        <v>0</v>
      </c>
      <c r="F1039" s="98" t="b">
        <v>0</v>
      </c>
      <c r="G1039" s="98" t="b">
        <v>0</v>
      </c>
    </row>
    <row r="1040" spans="1:7" ht="15">
      <c r="A1040" s="98" t="s">
        <v>3765</v>
      </c>
      <c r="B1040" s="98">
        <v>3</v>
      </c>
      <c r="C1040" s="122">
        <v>0</v>
      </c>
      <c r="D1040" s="98" t="s">
        <v>2964</v>
      </c>
      <c r="E1040" s="98" t="b">
        <v>0</v>
      </c>
      <c r="F1040" s="98" t="b">
        <v>0</v>
      </c>
      <c r="G1040" s="98" t="b">
        <v>0</v>
      </c>
    </row>
    <row r="1041" spans="1:7" ht="15">
      <c r="A1041" s="98" t="s">
        <v>3766</v>
      </c>
      <c r="B1041" s="98">
        <v>3</v>
      </c>
      <c r="C1041" s="122">
        <v>0</v>
      </c>
      <c r="D1041" s="98" t="s">
        <v>2964</v>
      </c>
      <c r="E1041" s="98" t="b">
        <v>0</v>
      </c>
      <c r="F1041" s="98" t="b">
        <v>0</v>
      </c>
      <c r="G1041" s="98" t="b">
        <v>0</v>
      </c>
    </row>
    <row r="1042" spans="1:7" ht="15">
      <c r="A1042" s="98" t="s">
        <v>3767</v>
      </c>
      <c r="B1042" s="98">
        <v>3</v>
      </c>
      <c r="C1042" s="122">
        <v>0</v>
      </c>
      <c r="D1042" s="98" t="s">
        <v>2964</v>
      </c>
      <c r="E1042" s="98" t="b">
        <v>0</v>
      </c>
      <c r="F1042" s="98" t="b">
        <v>0</v>
      </c>
      <c r="G1042" s="98" t="b">
        <v>0</v>
      </c>
    </row>
    <row r="1043" spans="1:7" ht="15">
      <c r="A1043" s="98" t="s">
        <v>3768</v>
      </c>
      <c r="B1043" s="98">
        <v>3</v>
      </c>
      <c r="C1043" s="122">
        <v>0</v>
      </c>
      <c r="D1043" s="98" t="s">
        <v>2964</v>
      </c>
      <c r="E1043" s="98" t="b">
        <v>0</v>
      </c>
      <c r="F1043" s="98" t="b">
        <v>0</v>
      </c>
      <c r="G1043" s="98" t="b">
        <v>0</v>
      </c>
    </row>
    <row r="1044" spans="1:7" ht="15">
      <c r="A1044" s="98" t="s">
        <v>3769</v>
      </c>
      <c r="B1044" s="98">
        <v>3</v>
      </c>
      <c r="C1044" s="122">
        <v>0</v>
      </c>
      <c r="D1044" s="98" t="s">
        <v>2964</v>
      </c>
      <c r="E1044" s="98" t="b">
        <v>0</v>
      </c>
      <c r="F1044" s="98" t="b">
        <v>0</v>
      </c>
      <c r="G1044" s="98" t="b">
        <v>0</v>
      </c>
    </row>
    <row r="1045" spans="1:7" ht="15">
      <c r="A1045" s="98" t="s">
        <v>3770</v>
      </c>
      <c r="B1045" s="98">
        <v>3</v>
      </c>
      <c r="C1045" s="122">
        <v>0</v>
      </c>
      <c r="D1045" s="98" t="s">
        <v>2964</v>
      </c>
      <c r="E1045" s="98" t="b">
        <v>0</v>
      </c>
      <c r="F1045" s="98" t="b">
        <v>0</v>
      </c>
      <c r="G1045" s="98" t="b">
        <v>0</v>
      </c>
    </row>
    <row r="1046" spans="1:7" ht="15">
      <c r="A1046" s="98" t="s">
        <v>3771</v>
      </c>
      <c r="B1046" s="98">
        <v>3</v>
      </c>
      <c r="C1046" s="122">
        <v>0</v>
      </c>
      <c r="D1046" s="98" t="s">
        <v>2964</v>
      </c>
      <c r="E1046" s="98" t="b">
        <v>0</v>
      </c>
      <c r="F1046" s="98" t="b">
        <v>0</v>
      </c>
      <c r="G1046" s="98" t="b">
        <v>0</v>
      </c>
    </row>
    <row r="1047" spans="1:7" ht="15">
      <c r="A1047" s="98" t="s">
        <v>3772</v>
      </c>
      <c r="B1047" s="98">
        <v>3</v>
      </c>
      <c r="C1047" s="122">
        <v>0</v>
      </c>
      <c r="D1047" s="98" t="s">
        <v>2964</v>
      </c>
      <c r="E1047" s="98" t="b">
        <v>0</v>
      </c>
      <c r="F1047" s="98" t="b">
        <v>0</v>
      </c>
      <c r="G1047" s="98" t="b">
        <v>0</v>
      </c>
    </row>
    <row r="1048" spans="1:7" ht="15">
      <c r="A1048" s="98" t="s">
        <v>3773</v>
      </c>
      <c r="B1048" s="98">
        <v>3</v>
      </c>
      <c r="C1048" s="122">
        <v>0</v>
      </c>
      <c r="D1048" s="98" t="s">
        <v>2964</v>
      </c>
      <c r="E1048" s="98" t="b">
        <v>0</v>
      </c>
      <c r="F1048" s="98" t="b">
        <v>0</v>
      </c>
      <c r="G1048" s="98" t="b">
        <v>0</v>
      </c>
    </row>
    <row r="1049" spans="1:7" ht="15">
      <c r="A1049" s="98" t="s">
        <v>3577</v>
      </c>
      <c r="B1049" s="98">
        <v>3</v>
      </c>
      <c r="C1049" s="122">
        <v>0</v>
      </c>
      <c r="D1049" s="98" t="s">
        <v>2964</v>
      </c>
      <c r="E1049" s="98" t="b">
        <v>0</v>
      </c>
      <c r="F1049" s="98" t="b">
        <v>0</v>
      </c>
      <c r="G1049" s="98" t="b">
        <v>0</v>
      </c>
    </row>
    <row r="1050" spans="1:7" ht="15">
      <c r="A1050" s="98" t="s">
        <v>3774</v>
      </c>
      <c r="B1050" s="98">
        <v>3</v>
      </c>
      <c r="C1050" s="122">
        <v>0</v>
      </c>
      <c r="D1050" s="98" t="s">
        <v>2964</v>
      </c>
      <c r="E1050" s="98" t="b">
        <v>0</v>
      </c>
      <c r="F1050" s="98" t="b">
        <v>0</v>
      </c>
      <c r="G1050" s="98" t="b">
        <v>0</v>
      </c>
    </row>
    <row r="1051" spans="1:7" ht="15">
      <c r="A1051" s="98" t="s">
        <v>3590</v>
      </c>
      <c r="B1051" s="98">
        <v>3</v>
      </c>
      <c r="C1051" s="122">
        <v>0</v>
      </c>
      <c r="D1051" s="98" t="s">
        <v>2964</v>
      </c>
      <c r="E1051" s="98" t="b">
        <v>0</v>
      </c>
      <c r="F1051" s="98" t="b">
        <v>0</v>
      </c>
      <c r="G1051" s="98" t="b">
        <v>0</v>
      </c>
    </row>
    <row r="1052" spans="1:7" ht="15">
      <c r="A1052" s="98" t="s">
        <v>3775</v>
      </c>
      <c r="B1052" s="98">
        <v>3</v>
      </c>
      <c r="C1052" s="122">
        <v>0</v>
      </c>
      <c r="D1052" s="98" t="s">
        <v>2964</v>
      </c>
      <c r="E1052" s="98" t="b">
        <v>0</v>
      </c>
      <c r="F1052" s="98" t="b">
        <v>0</v>
      </c>
      <c r="G1052" s="98" t="b">
        <v>0</v>
      </c>
    </row>
    <row r="1053" spans="1:7" ht="15">
      <c r="A1053" s="98" t="s">
        <v>3776</v>
      </c>
      <c r="B1053" s="98">
        <v>3</v>
      </c>
      <c r="C1053" s="122">
        <v>0</v>
      </c>
      <c r="D1053" s="98" t="s">
        <v>2964</v>
      </c>
      <c r="E1053" s="98" t="b">
        <v>0</v>
      </c>
      <c r="F1053" s="98" t="b">
        <v>0</v>
      </c>
      <c r="G1053" s="98" t="b">
        <v>0</v>
      </c>
    </row>
    <row r="1054" spans="1:7" ht="15">
      <c r="A1054" s="98" t="s">
        <v>3628</v>
      </c>
      <c r="B1054" s="98">
        <v>3</v>
      </c>
      <c r="C1054" s="122">
        <v>0</v>
      </c>
      <c r="D1054" s="98" t="s">
        <v>2964</v>
      </c>
      <c r="E1054" s="98" t="b">
        <v>0</v>
      </c>
      <c r="F1054" s="98" t="b">
        <v>0</v>
      </c>
      <c r="G1054" s="98" t="b">
        <v>0</v>
      </c>
    </row>
    <row r="1055" spans="1:7" ht="15">
      <c r="A1055" s="98" t="s">
        <v>3777</v>
      </c>
      <c r="B1055" s="98">
        <v>3</v>
      </c>
      <c r="C1055" s="122">
        <v>0</v>
      </c>
      <c r="D1055" s="98" t="s">
        <v>2964</v>
      </c>
      <c r="E1055" s="98" t="b">
        <v>0</v>
      </c>
      <c r="F1055" s="98" t="b">
        <v>0</v>
      </c>
      <c r="G1055" s="98" t="b">
        <v>0</v>
      </c>
    </row>
    <row r="1056" spans="1:7" ht="15">
      <c r="A1056" s="98" t="s">
        <v>3778</v>
      </c>
      <c r="B1056" s="98">
        <v>3</v>
      </c>
      <c r="C1056" s="122">
        <v>0</v>
      </c>
      <c r="D1056" s="98" t="s">
        <v>2964</v>
      </c>
      <c r="E1056" s="98" t="b">
        <v>0</v>
      </c>
      <c r="F1056" s="98" t="b">
        <v>0</v>
      </c>
      <c r="G1056" s="98" t="b">
        <v>0</v>
      </c>
    </row>
    <row r="1057" spans="1:7" ht="15">
      <c r="A1057" s="98" t="s">
        <v>3779</v>
      </c>
      <c r="B1057" s="98">
        <v>3</v>
      </c>
      <c r="C1057" s="122">
        <v>0</v>
      </c>
      <c r="D1057" s="98" t="s">
        <v>2964</v>
      </c>
      <c r="E1057" s="98" t="b">
        <v>0</v>
      </c>
      <c r="F1057" s="98" t="b">
        <v>0</v>
      </c>
      <c r="G1057" s="98" t="b">
        <v>0</v>
      </c>
    </row>
    <row r="1058" spans="1:7" ht="15">
      <c r="A1058" s="98" t="s">
        <v>3780</v>
      </c>
      <c r="B1058" s="98">
        <v>3</v>
      </c>
      <c r="C1058" s="122">
        <v>0</v>
      </c>
      <c r="D1058" s="98" t="s">
        <v>2964</v>
      </c>
      <c r="E1058" s="98" t="b">
        <v>0</v>
      </c>
      <c r="F1058" s="98" t="b">
        <v>0</v>
      </c>
      <c r="G1058" s="98" t="b">
        <v>0</v>
      </c>
    </row>
    <row r="1059" spans="1:7" ht="15">
      <c r="A1059" s="98" t="s">
        <v>3781</v>
      </c>
      <c r="B1059" s="98">
        <v>3</v>
      </c>
      <c r="C1059" s="122">
        <v>0</v>
      </c>
      <c r="D1059" s="98" t="s">
        <v>2964</v>
      </c>
      <c r="E1059" s="98" t="b">
        <v>0</v>
      </c>
      <c r="F1059" s="98" t="b">
        <v>0</v>
      </c>
      <c r="G1059" s="98" t="b">
        <v>0</v>
      </c>
    </row>
    <row r="1060" spans="1:7" ht="15">
      <c r="A1060" s="98" t="s">
        <v>3782</v>
      </c>
      <c r="B1060" s="98">
        <v>3</v>
      </c>
      <c r="C1060" s="122">
        <v>0</v>
      </c>
      <c r="D1060" s="98" t="s">
        <v>2964</v>
      </c>
      <c r="E1060" s="98" t="b">
        <v>0</v>
      </c>
      <c r="F1060" s="98" t="b">
        <v>0</v>
      </c>
      <c r="G1060" s="98" t="b">
        <v>0</v>
      </c>
    </row>
    <row r="1061" spans="1:7" ht="15">
      <c r="A1061" s="98" t="s">
        <v>3783</v>
      </c>
      <c r="B1061" s="98">
        <v>3</v>
      </c>
      <c r="C1061" s="122">
        <v>0</v>
      </c>
      <c r="D1061" s="98" t="s">
        <v>2964</v>
      </c>
      <c r="E1061" s="98" t="b">
        <v>0</v>
      </c>
      <c r="F1061" s="98" t="b">
        <v>0</v>
      </c>
      <c r="G1061" s="98" t="b">
        <v>0</v>
      </c>
    </row>
    <row r="1062" spans="1:7" ht="15">
      <c r="A1062" s="98" t="s">
        <v>3112</v>
      </c>
      <c r="B1062" s="98">
        <v>3</v>
      </c>
      <c r="C1062" s="122">
        <v>0</v>
      </c>
      <c r="D1062" s="98" t="s">
        <v>2966</v>
      </c>
      <c r="E1062" s="98" t="b">
        <v>0</v>
      </c>
      <c r="F1062" s="98" t="b">
        <v>0</v>
      </c>
      <c r="G1062" s="98" t="b">
        <v>0</v>
      </c>
    </row>
    <row r="1063" spans="1:7" ht="15">
      <c r="A1063" s="98" t="s">
        <v>3915</v>
      </c>
      <c r="B1063" s="98">
        <v>2</v>
      </c>
      <c r="C1063" s="122">
        <v>0</v>
      </c>
      <c r="D1063" s="98" t="s">
        <v>2966</v>
      </c>
      <c r="E1063" s="98" t="b">
        <v>0</v>
      </c>
      <c r="F1063" s="98" t="b">
        <v>0</v>
      </c>
      <c r="G1063" s="98" t="b">
        <v>0</v>
      </c>
    </row>
    <row r="1064" spans="1:7" ht="15">
      <c r="A1064" s="98" t="s">
        <v>3135</v>
      </c>
      <c r="B1064" s="98">
        <v>2</v>
      </c>
      <c r="C1064" s="122">
        <v>0</v>
      </c>
      <c r="D1064" s="98" t="s">
        <v>2966</v>
      </c>
      <c r="E1064" s="98" t="b">
        <v>0</v>
      </c>
      <c r="F1064" s="98" t="b">
        <v>0</v>
      </c>
      <c r="G1064" s="98" t="b">
        <v>0</v>
      </c>
    </row>
    <row r="1065" spans="1:7" ht="15">
      <c r="A1065" s="98" t="s">
        <v>3916</v>
      </c>
      <c r="B1065" s="98">
        <v>2</v>
      </c>
      <c r="C1065" s="122">
        <v>0</v>
      </c>
      <c r="D1065" s="98" t="s">
        <v>2966</v>
      </c>
      <c r="E1065" s="98" t="b">
        <v>0</v>
      </c>
      <c r="F1065" s="98" t="b">
        <v>0</v>
      </c>
      <c r="G1065" s="98" t="b">
        <v>0</v>
      </c>
    </row>
    <row r="1066" spans="1:7" ht="15">
      <c r="A1066" s="98" t="s">
        <v>3917</v>
      </c>
      <c r="B1066" s="98">
        <v>2</v>
      </c>
      <c r="C1066" s="122">
        <v>0</v>
      </c>
      <c r="D1066" s="98" t="s">
        <v>2966</v>
      </c>
      <c r="E1066" s="98" t="b">
        <v>0</v>
      </c>
      <c r="F1066" s="98" t="b">
        <v>0</v>
      </c>
      <c r="G1066" s="98" t="b">
        <v>0</v>
      </c>
    </row>
    <row r="1067" spans="1:7" ht="15">
      <c r="A1067" s="98" t="s">
        <v>3112</v>
      </c>
      <c r="B1067" s="98">
        <v>2</v>
      </c>
      <c r="C1067" s="122">
        <v>0</v>
      </c>
      <c r="D1067" s="98" t="s">
        <v>2967</v>
      </c>
      <c r="E1067" s="98" t="b">
        <v>0</v>
      </c>
      <c r="F1067" s="98" t="b">
        <v>0</v>
      </c>
      <c r="G1067" s="98" t="b">
        <v>0</v>
      </c>
    </row>
    <row r="1068" spans="1:7" ht="15">
      <c r="A1068" s="98" t="s">
        <v>3115</v>
      </c>
      <c r="B1068" s="98">
        <v>2</v>
      </c>
      <c r="C1068" s="122">
        <v>0</v>
      </c>
      <c r="D1068" s="98" t="s">
        <v>2968</v>
      </c>
      <c r="E1068" s="98" t="b">
        <v>0</v>
      </c>
      <c r="F1068" s="98" t="b">
        <v>0</v>
      </c>
      <c r="G1068" s="98" t="b">
        <v>0</v>
      </c>
    </row>
    <row r="1069" spans="1:7" ht="15">
      <c r="A1069" s="98" t="s">
        <v>3759</v>
      </c>
      <c r="B1069" s="98">
        <v>2</v>
      </c>
      <c r="C1069" s="122">
        <v>0</v>
      </c>
      <c r="D1069" s="98" t="s">
        <v>2969</v>
      </c>
      <c r="E1069" s="98" t="b">
        <v>0</v>
      </c>
      <c r="F1069" s="98" t="b">
        <v>0</v>
      </c>
      <c r="G1069" s="98" t="b">
        <v>0</v>
      </c>
    </row>
    <row r="1070" spans="1:7" ht="15">
      <c r="A1070" s="98" t="s">
        <v>3577</v>
      </c>
      <c r="B1070" s="98">
        <v>2</v>
      </c>
      <c r="C1070" s="122">
        <v>0</v>
      </c>
      <c r="D1070" s="98" t="s">
        <v>2969</v>
      </c>
      <c r="E1070" s="98" t="b">
        <v>0</v>
      </c>
      <c r="F1070" s="98" t="b">
        <v>0</v>
      </c>
      <c r="G1070" s="98" t="b">
        <v>0</v>
      </c>
    </row>
    <row r="1071" spans="1:7" ht="15">
      <c r="A1071" s="98" t="s">
        <v>3115</v>
      </c>
      <c r="B1071" s="98">
        <v>4</v>
      </c>
      <c r="C1071" s="122">
        <v>0</v>
      </c>
      <c r="D1071" s="98" t="s">
        <v>2971</v>
      </c>
      <c r="E1071" s="98" t="b">
        <v>0</v>
      </c>
      <c r="F1071" s="98" t="b">
        <v>0</v>
      </c>
      <c r="G1071" s="98" t="b">
        <v>0</v>
      </c>
    </row>
    <row r="1072" spans="1:7" ht="15">
      <c r="A1072" s="98" t="s">
        <v>3799</v>
      </c>
      <c r="B1072" s="98">
        <v>3</v>
      </c>
      <c r="C1072" s="122">
        <v>0</v>
      </c>
      <c r="D1072" s="98" t="s">
        <v>2971</v>
      </c>
      <c r="E1072" s="98" t="b">
        <v>0</v>
      </c>
      <c r="F1072" s="98" t="b">
        <v>0</v>
      </c>
      <c r="G1072" s="98" t="b">
        <v>0</v>
      </c>
    </row>
    <row r="1073" spans="1:7" ht="15">
      <c r="A1073" s="98" t="s">
        <v>3121</v>
      </c>
      <c r="B1073" s="98">
        <v>2</v>
      </c>
      <c r="C1073" s="122">
        <v>0</v>
      </c>
      <c r="D1073" s="98" t="s">
        <v>2971</v>
      </c>
      <c r="E1073" s="98" t="b">
        <v>0</v>
      </c>
      <c r="F1073" s="98" t="b">
        <v>0</v>
      </c>
      <c r="G1073" s="98" t="b">
        <v>0</v>
      </c>
    </row>
    <row r="1074" spans="1:7" ht="15">
      <c r="A1074" s="98" t="s">
        <v>3760</v>
      </c>
      <c r="B1074" s="98">
        <v>2</v>
      </c>
      <c r="C1074" s="122">
        <v>0</v>
      </c>
      <c r="D1074" s="98" t="s">
        <v>2971</v>
      </c>
      <c r="E1074" s="98" t="b">
        <v>0</v>
      </c>
      <c r="F1074" s="98" t="b">
        <v>0</v>
      </c>
      <c r="G1074" s="98" t="b">
        <v>0</v>
      </c>
    </row>
    <row r="1075" spans="1:7" ht="15">
      <c r="A1075" s="98" t="s">
        <v>3532</v>
      </c>
      <c r="B1075" s="98">
        <v>2</v>
      </c>
      <c r="C1075" s="122">
        <v>0</v>
      </c>
      <c r="D1075" s="98" t="s">
        <v>2971</v>
      </c>
      <c r="E1075" s="98" t="b">
        <v>0</v>
      </c>
      <c r="F1075" s="98" t="b">
        <v>0</v>
      </c>
      <c r="G1075" s="98" t="b">
        <v>0</v>
      </c>
    </row>
    <row r="1076" spans="1:7" ht="15">
      <c r="A1076" s="98" t="s">
        <v>3600</v>
      </c>
      <c r="B1076" s="98">
        <v>2</v>
      </c>
      <c r="C1076" s="122">
        <v>0</v>
      </c>
      <c r="D1076" s="98" t="s">
        <v>2971</v>
      </c>
      <c r="E1076" s="98" t="b">
        <v>0</v>
      </c>
      <c r="F1076" s="98" t="b">
        <v>0</v>
      </c>
      <c r="G1076" s="98" t="b">
        <v>0</v>
      </c>
    </row>
    <row r="1077" spans="1:7" ht="15">
      <c r="A1077" s="98" t="s">
        <v>3551</v>
      </c>
      <c r="B1077" s="98">
        <v>2</v>
      </c>
      <c r="C1077" s="122">
        <v>0</v>
      </c>
      <c r="D1077" s="98" t="s">
        <v>2971</v>
      </c>
      <c r="E1077" s="98" t="b">
        <v>0</v>
      </c>
      <c r="F1077" s="98" t="b">
        <v>0</v>
      </c>
      <c r="G1077" s="98" t="b">
        <v>0</v>
      </c>
    </row>
    <row r="1078" spans="1:7" ht="15">
      <c r="A1078" s="98" t="s">
        <v>3116</v>
      </c>
      <c r="B1078" s="98">
        <v>2</v>
      </c>
      <c r="C1078" s="122">
        <v>0</v>
      </c>
      <c r="D1078" s="98" t="s">
        <v>2971</v>
      </c>
      <c r="E1078" s="98" t="b">
        <v>0</v>
      </c>
      <c r="F1078" s="98" t="b">
        <v>0</v>
      </c>
      <c r="G1078" s="98" t="b">
        <v>0</v>
      </c>
    </row>
    <row r="1079" spans="1:7" ht="15">
      <c r="A1079" s="98" t="s">
        <v>3064</v>
      </c>
      <c r="B1079" s="98">
        <v>2</v>
      </c>
      <c r="C1079" s="122">
        <v>0</v>
      </c>
      <c r="D1079" s="98" t="s">
        <v>2971</v>
      </c>
      <c r="E1079" s="98" t="b">
        <v>0</v>
      </c>
      <c r="F1079" s="98" t="b">
        <v>0</v>
      </c>
      <c r="G1079" s="98" t="b">
        <v>0</v>
      </c>
    </row>
    <row r="1080" spans="1:7" ht="15">
      <c r="A1080" s="98" t="s">
        <v>3922</v>
      </c>
      <c r="B1080" s="98">
        <v>2</v>
      </c>
      <c r="C1080" s="122">
        <v>0</v>
      </c>
      <c r="D1080" s="98" t="s">
        <v>2972</v>
      </c>
      <c r="E1080" s="98" t="b">
        <v>0</v>
      </c>
      <c r="F1080" s="98" t="b">
        <v>0</v>
      </c>
      <c r="G1080" s="98" t="b">
        <v>0</v>
      </c>
    </row>
    <row r="1081" spans="1:7" ht="15">
      <c r="A1081" s="98" t="s">
        <v>3601</v>
      </c>
      <c r="B1081" s="98">
        <v>2</v>
      </c>
      <c r="C1081" s="122">
        <v>0</v>
      </c>
      <c r="D1081" s="98" t="s">
        <v>2972</v>
      </c>
      <c r="E1081" s="98" t="b">
        <v>0</v>
      </c>
      <c r="F1081" s="98" t="b">
        <v>0</v>
      </c>
      <c r="G1081" s="98" t="b">
        <v>0</v>
      </c>
    </row>
    <row r="1082" spans="1:7" ht="15">
      <c r="A1082" s="98" t="s">
        <v>3067</v>
      </c>
      <c r="B1082" s="98">
        <v>2</v>
      </c>
      <c r="C1082" s="122">
        <v>0</v>
      </c>
      <c r="D1082" s="98" t="s">
        <v>2972</v>
      </c>
      <c r="E1082" s="98" t="b">
        <v>0</v>
      </c>
      <c r="F1082" s="98" t="b">
        <v>0</v>
      </c>
      <c r="G1082" s="98" t="b">
        <v>0</v>
      </c>
    </row>
    <row r="1083" spans="1:7" ht="15">
      <c r="A1083" s="98" t="s">
        <v>3072</v>
      </c>
      <c r="B1083" s="98">
        <v>2</v>
      </c>
      <c r="C1083" s="122">
        <v>0</v>
      </c>
      <c r="D1083" s="98" t="s">
        <v>2972</v>
      </c>
      <c r="E1083" s="98" t="b">
        <v>0</v>
      </c>
      <c r="F1083" s="98" t="b">
        <v>0</v>
      </c>
      <c r="G1083" s="98" t="b">
        <v>0</v>
      </c>
    </row>
    <row r="1084" spans="1:7" ht="15">
      <c r="A1084" s="98" t="s">
        <v>3923</v>
      </c>
      <c r="B1084" s="98">
        <v>2</v>
      </c>
      <c r="C1084" s="122">
        <v>0</v>
      </c>
      <c r="D1084" s="98" t="s">
        <v>2972</v>
      </c>
      <c r="E1084" s="98" t="b">
        <v>0</v>
      </c>
      <c r="F1084" s="98" t="b">
        <v>0</v>
      </c>
      <c r="G1084" s="98" t="b">
        <v>0</v>
      </c>
    </row>
    <row r="1085" spans="1:7" ht="15">
      <c r="A1085" s="98" t="s">
        <v>3762</v>
      </c>
      <c r="B1085" s="98">
        <v>2</v>
      </c>
      <c r="C1085" s="122">
        <v>0</v>
      </c>
      <c r="D1085" s="98" t="s">
        <v>2972</v>
      </c>
      <c r="E1085" s="98" t="b">
        <v>0</v>
      </c>
      <c r="F1085" s="98" t="b">
        <v>0</v>
      </c>
      <c r="G1085" s="98" t="b">
        <v>0</v>
      </c>
    </row>
    <row r="1086" spans="1:7" ht="15">
      <c r="A1086" s="98" t="s">
        <v>3924</v>
      </c>
      <c r="B1086" s="98">
        <v>2</v>
      </c>
      <c r="C1086" s="122">
        <v>0</v>
      </c>
      <c r="D1086" s="98" t="s">
        <v>2972</v>
      </c>
      <c r="E1086" s="98" t="b">
        <v>0</v>
      </c>
      <c r="F1086" s="98" t="b">
        <v>0</v>
      </c>
      <c r="G1086" s="98" t="b">
        <v>0</v>
      </c>
    </row>
    <row r="1087" spans="1:7" ht="15">
      <c r="A1087" s="98" t="s">
        <v>3925</v>
      </c>
      <c r="B1087" s="98">
        <v>2</v>
      </c>
      <c r="C1087" s="122">
        <v>0</v>
      </c>
      <c r="D1087" s="98" t="s">
        <v>2972</v>
      </c>
      <c r="E1087" s="98" t="b">
        <v>0</v>
      </c>
      <c r="F1087" s="98" t="b">
        <v>0</v>
      </c>
      <c r="G1087" s="98" t="b">
        <v>0</v>
      </c>
    </row>
    <row r="1088" spans="1:7" ht="15">
      <c r="A1088" s="98" t="s">
        <v>3926</v>
      </c>
      <c r="B1088" s="98">
        <v>2</v>
      </c>
      <c r="C1088" s="122">
        <v>0</v>
      </c>
      <c r="D1088" s="98" t="s">
        <v>2972</v>
      </c>
      <c r="E1088" s="98" t="b">
        <v>0</v>
      </c>
      <c r="F1088" s="98" t="b">
        <v>0</v>
      </c>
      <c r="G1088" s="98" t="b">
        <v>0</v>
      </c>
    </row>
    <row r="1089" spans="1:7" ht="15">
      <c r="A1089" s="98" t="s">
        <v>3690</v>
      </c>
      <c r="B1089" s="98">
        <v>2</v>
      </c>
      <c r="C1089" s="122">
        <v>0</v>
      </c>
      <c r="D1089" s="98" t="s">
        <v>2972</v>
      </c>
      <c r="E1089" s="98" t="b">
        <v>0</v>
      </c>
      <c r="F1089" s="98" t="b">
        <v>0</v>
      </c>
      <c r="G1089" s="98" t="b">
        <v>0</v>
      </c>
    </row>
    <row r="1090" spans="1:7" ht="15">
      <c r="A1090" s="98" t="s">
        <v>3927</v>
      </c>
      <c r="B1090" s="98">
        <v>2</v>
      </c>
      <c r="C1090" s="122">
        <v>0</v>
      </c>
      <c r="D1090" s="98" t="s">
        <v>2972</v>
      </c>
      <c r="E1090" s="98" t="b">
        <v>0</v>
      </c>
      <c r="F1090" s="98" t="b">
        <v>0</v>
      </c>
      <c r="G1090" s="98" t="b">
        <v>0</v>
      </c>
    </row>
    <row r="1091" spans="1:7" ht="15">
      <c r="A1091" s="98" t="s">
        <v>3038</v>
      </c>
      <c r="B1091" s="98">
        <v>2</v>
      </c>
      <c r="C1091" s="122">
        <v>0</v>
      </c>
      <c r="D1091" s="98" t="s">
        <v>2972</v>
      </c>
      <c r="E1091" s="98" t="b">
        <v>0</v>
      </c>
      <c r="F1091" s="98" t="b">
        <v>0</v>
      </c>
      <c r="G1091" s="98" t="b">
        <v>0</v>
      </c>
    </row>
    <row r="1092" spans="1:7" ht="15">
      <c r="A1092" s="98" t="s">
        <v>3928</v>
      </c>
      <c r="B1092" s="98">
        <v>2</v>
      </c>
      <c r="C1092" s="122">
        <v>0</v>
      </c>
      <c r="D1092" s="98" t="s">
        <v>2972</v>
      </c>
      <c r="E1092" s="98" t="b">
        <v>0</v>
      </c>
      <c r="F1092" s="98" t="b">
        <v>0</v>
      </c>
      <c r="G1092" s="98" t="b">
        <v>0</v>
      </c>
    </row>
    <row r="1093" spans="1:7" ht="15">
      <c r="A1093" s="98" t="s">
        <v>3929</v>
      </c>
      <c r="B1093" s="98">
        <v>2</v>
      </c>
      <c r="C1093" s="122">
        <v>0</v>
      </c>
      <c r="D1093" s="98" t="s">
        <v>2972</v>
      </c>
      <c r="E1093" s="98" t="b">
        <v>0</v>
      </c>
      <c r="F1093" s="98" t="b">
        <v>0</v>
      </c>
      <c r="G1093" s="98" t="b">
        <v>0</v>
      </c>
    </row>
    <row r="1094" spans="1:7" ht="15">
      <c r="A1094" s="98" t="s">
        <v>3161</v>
      </c>
      <c r="B1094" s="98">
        <v>2</v>
      </c>
      <c r="C1094" s="122">
        <v>0</v>
      </c>
      <c r="D1094" s="98" t="s">
        <v>2973</v>
      </c>
      <c r="E1094" s="98" t="b">
        <v>0</v>
      </c>
      <c r="F1094" s="98" t="b">
        <v>0</v>
      </c>
      <c r="G1094" s="98" t="b">
        <v>0</v>
      </c>
    </row>
    <row r="1095" spans="1:7" ht="15">
      <c r="A1095" s="98" t="s">
        <v>3065</v>
      </c>
      <c r="B1095" s="98">
        <v>2</v>
      </c>
      <c r="C1095" s="122">
        <v>0</v>
      </c>
      <c r="D1095" s="98" t="s">
        <v>2974</v>
      </c>
      <c r="E1095" s="98" t="b">
        <v>0</v>
      </c>
      <c r="F1095" s="98" t="b">
        <v>0</v>
      </c>
      <c r="G1095" s="98" t="b">
        <v>0</v>
      </c>
    </row>
    <row r="1096" spans="1:7" ht="15">
      <c r="A1096" s="98" t="s">
        <v>3552</v>
      </c>
      <c r="B1096" s="98">
        <v>2</v>
      </c>
      <c r="C1096" s="122">
        <v>0</v>
      </c>
      <c r="D1096" s="98" t="s">
        <v>2974</v>
      </c>
      <c r="E1096" s="98" t="b">
        <v>0</v>
      </c>
      <c r="F1096" s="98" t="b">
        <v>0</v>
      </c>
      <c r="G1096" s="9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27DA766-F5E0-4CF2-8BCA-EBD6FDF0983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2019-08-18T15:15:15Z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